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j\Repositorios\UOC_TFM\image_classifier\resources\"/>
    </mc:Choice>
  </mc:AlternateContent>
  <xr:revisionPtr revIDLastSave="0" documentId="13_ncr:1_{D1F993B7-CF4A-4BC8-9FF6-76DF60192FFC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etiquetado_imagenes" sheetId="1" r:id="rId1"/>
    <sheet name="Hoja1" sheetId="3" r:id="rId2"/>
    <sheet name="album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491" i="1"/>
  <c r="A482" i="1"/>
  <c r="A431" i="1"/>
  <c r="A427" i="1"/>
  <c r="A425" i="1"/>
  <c r="A422" i="1"/>
  <c r="A341" i="1"/>
  <c r="A320" i="1"/>
  <c r="A319" i="1"/>
  <c r="A299" i="1"/>
  <c r="A198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6" i="1"/>
  <c r="A428" i="1"/>
  <c r="A429" i="1"/>
  <c r="A430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3" i="1"/>
  <c r="A484" i="1"/>
  <c r="A485" i="1"/>
  <c r="A486" i="1"/>
  <c r="A487" i="1"/>
  <c r="A488" i="1"/>
  <c r="A489" i="1"/>
  <c r="A490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</calcChain>
</file>

<file path=xl/sharedStrings.xml><?xml version="1.0" encoding="utf-8"?>
<sst xmlns="http://schemas.openxmlformats.org/spreadsheetml/2006/main" count="1057" uniqueCount="50">
  <si>
    <t>Maria</t>
  </si>
  <si>
    <t xml:space="preserve">Biel </t>
  </si>
  <si>
    <t>Yo</t>
  </si>
  <si>
    <t>Personas</t>
  </si>
  <si>
    <t>Provincia</t>
  </si>
  <si>
    <t>Municipio</t>
  </si>
  <si>
    <t>Viaje</t>
  </si>
  <si>
    <t>comida</t>
  </si>
  <si>
    <t>Cena</t>
  </si>
  <si>
    <t>Cumpleaños</t>
  </si>
  <si>
    <t>A</t>
  </si>
  <si>
    <t>Botella</t>
  </si>
  <si>
    <t>Vaso de vino</t>
  </si>
  <si>
    <t>Tenedor</t>
  </si>
  <si>
    <t>Cuchillo</t>
  </si>
  <si>
    <t>Cuchara</t>
  </si>
  <si>
    <t>bowl</t>
  </si>
  <si>
    <t>pastel</t>
  </si>
  <si>
    <t>silla</t>
  </si>
  <si>
    <t>mesa comedor</t>
  </si>
  <si>
    <t>Eventos</t>
  </si>
  <si>
    <t>Escenas</t>
  </si>
  <si>
    <t>Localización</t>
  </si>
  <si>
    <t>Objetos de interés</t>
  </si>
  <si>
    <t>Barcelona</t>
  </si>
  <si>
    <t>Sta. Coloma</t>
  </si>
  <si>
    <t>Plato</t>
  </si>
  <si>
    <t>Piscina</t>
  </si>
  <si>
    <t>Playa</t>
  </si>
  <si>
    <t>Rios/lagos</t>
  </si>
  <si>
    <t>Josa i Tuixén</t>
  </si>
  <si>
    <t>Lleida</t>
  </si>
  <si>
    <t>Tarragona</t>
  </si>
  <si>
    <t>Sant Salvador</t>
  </si>
  <si>
    <t>Calafell</t>
  </si>
  <si>
    <t>Segur de Calafell</t>
  </si>
  <si>
    <t>Vaso</t>
  </si>
  <si>
    <t>Soria</t>
  </si>
  <si>
    <t>Retrato</t>
  </si>
  <si>
    <t>M</t>
  </si>
  <si>
    <t>BY</t>
  </si>
  <si>
    <t>BM</t>
  </si>
  <si>
    <t>Y</t>
  </si>
  <si>
    <t>Reinosa</t>
  </si>
  <si>
    <t>Fortibre</t>
  </si>
  <si>
    <t>MB</t>
  </si>
  <si>
    <t>Orbaneja del Castillo</t>
  </si>
  <si>
    <t>Burgos</t>
  </si>
  <si>
    <t>Covanera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</si>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</sst>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67"/>
  <sheetViews>
    <sheetView tabSelected="1" zoomScale="63" zoomScaleNormal="6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baseColWidth="10" defaultRowHeight="14.4" x14ac:dyDescent="0.3"/>
  <cols>
    <col min="1" max="1" width="25.6640625" customWidth="1"/>
    <col min="2" max="2" width="11.5546875" style="6"/>
    <col min="3" max="3" width="11.5546875" style="9"/>
    <col min="4" max="4" width="11.5546875" style="6"/>
    <col min="5" max="5" width="11.5546875" style="9"/>
    <col min="6" max="6" width="11.5546875" style="6"/>
    <col min="7" max="7" width="11.5546875" style="4"/>
    <col min="8" max="8" width="11.5546875" style="6"/>
    <col min="9" max="9" width="11.5546875" style="4"/>
    <col min="10" max="10" width="11.5546875" style="6"/>
    <col min="11" max="11" width="11.5546875" style="4"/>
    <col min="12" max="12" width="11.5546875" style="6"/>
    <col min="13" max="13" width="20" style="4" customWidth="1"/>
    <col min="14" max="14" width="18.77734375" style="6" customWidth="1"/>
    <col min="15" max="15" width="11.5546875" style="4"/>
    <col min="16" max="16" width="11.5546875" style="6"/>
    <col min="17" max="17" width="11.5546875" style="4"/>
    <col min="18" max="18" width="11.5546875" style="6"/>
    <col min="19" max="19" width="11.5546875" style="4"/>
    <col min="20" max="20" width="11.5546875" style="6"/>
    <col min="21" max="21" width="11.5546875" style="4"/>
    <col min="22" max="22" width="11.5546875" style="6"/>
    <col min="23" max="23" width="11.5546875" style="4"/>
    <col min="24" max="24" width="9.5546875" style="6" customWidth="1"/>
    <col min="25" max="25" width="11.5546875" style="4"/>
    <col min="26" max="26" width="11.5546875" style="6"/>
  </cols>
  <sheetData>
    <row r="1" spans="1:26" x14ac:dyDescent="0.3">
      <c r="C1" s="10" t="s">
        <v>20</v>
      </c>
      <c r="D1" s="10"/>
      <c r="E1" s="10"/>
      <c r="F1" s="17" t="s">
        <v>3</v>
      </c>
      <c r="G1" s="18"/>
      <c r="H1" s="18"/>
      <c r="I1" s="19"/>
      <c r="J1" s="12" t="s">
        <v>21</v>
      </c>
      <c r="K1" s="13"/>
      <c r="L1" s="14"/>
      <c r="M1" s="11" t="s">
        <v>22</v>
      </c>
      <c r="N1" s="11"/>
      <c r="O1" s="15" t="s">
        <v>23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8.8" x14ac:dyDescent="0.3">
      <c r="A2" s="1" t="s">
        <v>49</v>
      </c>
      <c r="B2" s="2" t="s">
        <v>6</v>
      </c>
      <c r="C2" s="8" t="s">
        <v>7</v>
      </c>
      <c r="D2" s="2" t="s">
        <v>8</v>
      </c>
      <c r="E2" s="8" t="s">
        <v>9</v>
      </c>
      <c r="F2" s="2" t="s">
        <v>38</v>
      </c>
      <c r="G2" s="5" t="s">
        <v>0</v>
      </c>
      <c r="H2" s="2" t="s">
        <v>1</v>
      </c>
      <c r="I2" s="5" t="s">
        <v>2</v>
      </c>
      <c r="J2" s="2" t="s">
        <v>27</v>
      </c>
      <c r="K2" s="5" t="s">
        <v>28</v>
      </c>
      <c r="L2" s="2" t="s">
        <v>29</v>
      </c>
      <c r="M2" s="5" t="s">
        <v>4</v>
      </c>
      <c r="N2" s="2" t="s">
        <v>5</v>
      </c>
      <c r="O2" s="5" t="s">
        <v>3</v>
      </c>
      <c r="P2" s="2" t="s">
        <v>11</v>
      </c>
      <c r="Q2" s="5" t="s">
        <v>12</v>
      </c>
      <c r="R2" s="2" t="s">
        <v>13</v>
      </c>
      <c r="S2" s="5" t="s">
        <v>14</v>
      </c>
      <c r="T2" s="2" t="s">
        <v>15</v>
      </c>
      <c r="U2" s="5" t="s">
        <v>16</v>
      </c>
      <c r="V2" s="2" t="s">
        <v>17</v>
      </c>
      <c r="W2" s="5" t="s">
        <v>18</v>
      </c>
      <c r="X2" s="7" t="s">
        <v>19</v>
      </c>
      <c r="Y2" s="5" t="s">
        <v>26</v>
      </c>
      <c r="Z2" s="6" t="s">
        <v>36</v>
      </c>
    </row>
    <row r="3" spans="1:26" x14ac:dyDescent="0.3">
      <c r="A3" t="str">
        <f>HYPERLINK("c:\Users\dcsj\OneDrive\Formación\Masters &amp; Postgrados\En Curso\UOC-Master en Ciencia de Datos\TFM\Imagenes\Movil-S21\20210724_100218.jpg","20210724_100218.jpg")</f>
        <v>20210724_100218.jpg</v>
      </c>
      <c r="B3" s="6">
        <v>0</v>
      </c>
      <c r="C3" s="9">
        <v>0</v>
      </c>
      <c r="D3" s="6">
        <v>0</v>
      </c>
      <c r="E3" s="9">
        <v>0</v>
      </c>
      <c r="F3" s="6">
        <v>0</v>
      </c>
      <c r="G3" s="4">
        <v>0</v>
      </c>
      <c r="H3" s="6">
        <v>1</v>
      </c>
      <c r="I3" s="4">
        <v>0</v>
      </c>
      <c r="J3" s="6">
        <v>0</v>
      </c>
      <c r="K3" s="4">
        <v>0</v>
      </c>
      <c r="L3" s="6">
        <v>0</v>
      </c>
      <c r="M3" s="4" t="s">
        <v>24</v>
      </c>
      <c r="N3" s="6" t="s">
        <v>25</v>
      </c>
      <c r="O3" s="4">
        <v>1</v>
      </c>
      <c r="P3" s="6">
        <v>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1</v>
      </c>
      <c r="X3" s="6">
        <v>1</v>
      </c>
      <c r="Y3" s="4">
        <v>1</v>
      </c>
      <c r="Z3" s="6">
        <v>0</v>
      </c>
    </row>
    <row r="4" spans="1:26" x14ac:dyDescent="0.3">
      <c r="A4" t="str">
        <f>HYPERLINK("c:\Users\dcsj\OneDrive\Formación\Masters &amp; Postgrados\En Curso\UOC-Master en Ciencia de Datos\TFM\Imagenes\Movil-S21\20210724_104730.jpg","20210724_104730.jpg")</f>
        <v>20210724_104730.jpg</v>
      </c>
      <c r="B4" s="6">
        <v>0</v>
      </c>
      <c r="C4" s="9">
        <v>0</v>
      </c>
      <c r="D4" s="6">
        <v>0</v>
      </c>
      <c r="E4" s="9">
        <v>0</v>
      </c>
      <c r="F4" s="6">
        <v>0</v>
      </c>
      <c r="G4" s="4">
        <v>1</v>
      </c>
      <c r="H4" s="6">
        <v>1</v>
      </c>
      <c r="I4" s="4">
        <v>0</v>
      </c>
      <c r="J4" s="6">
        <v>1</v>
      </c>
      <c r="K4" s="4">
        <v>0</v>
      </c>
      <c r="L4" s="6">
        <v>0</v>
      </c>
      <c r="M4" s="4" t="s">
        <v>24</v>
      </c>
      <c r="N4" s="6" t="s">
        <v>25</v>
      </c>
      <c r="O4" s="4">
        <v>1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</row>
    <row r="5" spans="1:26" x14ac:dyDescent="0.3">
      <c r="A5" t="str">
        <f>HYPERLINK("c:\Users\dcsj\OneDrive\Formación\Masters &amp; Postgrados\En Curso\UOC-Master en Ciencia de Datos\TFM\Imagenes\Movil-S21\20210724_104736.jpg","20210724_104736.jpg")</f>
        <v>20210724_104736.jpg</v>
      </c>
      <c r="B5" s="6">
        <v>0</v>
      </c>
      <c r="C5" s="9">
        <v>0</v>
      </c>
      <c r="D5" s="6">
        <v>0</v>
      </c>
      <c r="E5" s="9">
        <v>0</v>
      </c>
      <c r="F5" s="6">
        <v>0</v>
      </c>
      <c r="G5" s="4">
        <v>1</v>
      </c>
      <c r="H5" s="6">
        <v>1</v>
      </c>
      <c r="I5" s="4">
        <v>0</v>
      </c>
      <c r="J5" s="6">
        <v>1</v>
      </c>
      <c r="K5" s="4">
        <v>0</v>
      </c>
      <c r="L5" s="6">
        <v>0</v>
      </c>
      <c r="M5" s="4" t="s">
        <v>24</v>
      </c>
      <c r="N5" s="6" t="s">
        <v>25</v>
      </c>
      <c r="O5" s="4">
        <v>1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4">
        <v>0</v>
      </c>
      <c r="V5" s="6">
        <v>0</v>
      </c>
      <c r="W5" s="4">
        <v>0</v>
      </c>
      <c r="X5" s="6">
        <v>0</v>
      </c>
      <c r="Y5" s="4">
        <v>0</v>
      </c>
      <c r="Z5" s="6">
        <v>0</v>
      </c>
    </row>
    <row r="6" spans="1:26" x14ac:dyDescent="0.3">
      <c r="A6" t="str">
        <f>HYPERLINK("c:\Users\dcsj\OneDrive\Formación\Masters &amp; Postgrados\En Curso\UOC-Master en Ciencia de Datos\TFM\Imagenes\Movil-S21\20210724_104739.jpg","20210724_104739.jpg")</f>
        <v>20210724_104739.jpg</v>
      </c>
      <c r="B6" s="6">
        <v>0</v>
      </c>
      <c r="C6" s="9">
        <v>0</v>
      </c>
      <c r="D6" s="6">
        <v>0</v>
      </c>
      <c r="E6" s="9">
        <v>0</v>
      </c>
      <c r="F6" s="6">
        <v>0</v>
      </c>
      <c r="G6" s="4">
        <v>1</v>
      </c>
      <c r="H6" s="6">
        <v>1</v>
      </c>
      <c r="I6" s="4">
        <v>0</v>
      </c>
      <c r="J6" s="6">
        <v>1</v>
      </c>
      <c r="K6" s="4">
        <v>0</v>
      </c>
      <c r="L6" s="6">
        <v>0</v>
      </c>
      <c r="M6" s="4" t="s">
        <v>24</v>
      </c>
      <c r="N6" s="6" t="s">
        <v>25</v>
      </c>
      <c r="O6" s="4">
        <v>1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</row>
    <row r="7" spans="1:26" x14ac:dyDescent="0.3">
      <c r="A7" t="str">
        <f>HYPERLINK("c:\Users\dcsj\OneDrive\Formación\Masters &amp; Postgrados\En Curso\UOC-Master en Ciencia de Datos\TFM\Imagenes\Movil-S21\20210724_104743.jpg","20210724_104743.jpg")</f>
        <v>20210724_104743.jpg</v>
      </c>
      <c r="B7" s="6">
        <v>0</v>
      </c>
      <c r="C7" s="9">
        <v>0</v>
      </c>
      <c r="D7" s="6">
        <v>0</v>
      </c>
      <c r="E7" s="9">
        <v>0</v>
      </c>
      <c r="F7" s="6">
        <v>0</v>
      </c>
      <c r="G7" s="4">
        <v>1</v>
      </c>
      <c r="H7" s="6">
        <v>1</v>
      </c>
      <c r="I7" s="4">
        <v>0</v>
      </c>
      <c r="J7" s="6">
        <v>1</v>
      </c>
      <c r="K7" s="4">
        <v>0</v>
      </c>
      <c r="L7" s="6">
        <v>0</v>
      </c>
      <c r="M7" s="4" t="s">
        <v>24</v>
      </c>
      <c r="N7" s="6" t="s">
        <v>25</v>
      </c>
      <c r="O7" s="4">
        <v>1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</row>
    <row r="8" spans="1:26" x14ac:dyDescent="0.3">
      <c r="A8" t="str">
        <f>HYPERLINK("c:\Users\dcsj\OneDrive\Formación\Masters &amp; Postgrados\En Curso\UOC-Master en Ciencia de Datos\TFM\Imagenes\Movil-S21\20210724_104757.jpg","20210724_104757.jpg")</f>
        <v>20210724_104757.jpg</v>
      </c>
      <c r="B8" s="6">
        <v>0</v>
      </c>
      <c r="C8" s="9">
        <v>0</v>
      </c>
      <c r="D8" s="6">
        <v>0</v>
      </c>
      <c r="E8" s="9">
        <v>0</v>
      </c>
      <c r="F8" s="6">
        <v>0</v>
      </c>
      <c r="G8" s="4">
        <v>1</v>
      </c>
      <c r="H8" s="6">
        <v>1</v>
      </c>
      <c r="I8" s="4">
        <v>0</v>
      </c>
      <c r="J8" s="6">
        <v>1</v>
      </c>
      <c r="K8" s="4">
        <v>0</v>
      </c>
      <c r="L8" s="6">
        <v>0</v>
      </c>
      <c r="M8" s="4" t="s">
        <v>24</v>
      </c>
      <c r="N8" s="6" t="s">
        <v>25</v>
      </c>
      <c r="O8" s="4">
        <v>1</v>
      </c>
      <c r="P8" s="6">
        <v>0</v>
      </c>
      <c r="Q8" s="4">
        <v>0</v>
      </c>
      <c r="R8" s="6">
        <v>0</v>
      </c>
      <c r="S8" s="4">
        <v>0</v>
      </c>
      <c r="T8" s="6">
        <v>0</v>
      </c>
      <c r="U8" s="4">
        <v>0</v>
      </c>
      <c r="V8" s="6">
        <v>0</v>
      </c>
      <c r="W8" s="4">
        <v>0</v>
      </c>
      <c r="X8" s="6">
        <v>0</v>
      </c>
      <c r="Y8" s="4">
        <v>0</v>
      </c>
      <c r="Z8" s="6">
        <v>0</v>
      </c>
    </row>
    <row r="9" spans="1:26" x14ac:dyDescent="0.3">
      <c r="A9" t="str">
        <f>HYPERLINK("c:\Users\dcsj\OneDrive\Formación\Masters &amp; Postgrados\En Curso\UOC-Master en Ciencia de Datos\TFM\Imagenes\Movil-S21\20210724_200143.jpg","20210724_200143.jpg")</f>
        <v>20210724_200143.jpg</v>
      </c>
      <c r="B9" s="6">
        <v>0</v>
      </c>
      <c r="C9" s="9">
        <v>0</v>
      </c>
      <c r="D9" s="6">
        <v>0</v>
      </c>
      <c r="E9" s="9">
        <v>0</v>
      </c>
      <c r="F9" s="6">
        <v>0</v>
      </c>
      <c r="G9" s="4">
        <v>1</v>
      </c>
      <c r="H9" s="6">
        <v>0</v>
      </c>
      <c r="I9" s="4">
        <v>1</v>
      </c>
      <c r="J9" s="6">
        <v>0</v>
      </c>
      <c r="K9" s="4">
        <v>0</v>
      </c>
      <c r="L9" s="6">
        <v>0</v>
      </c>
      <c r="M9" s="4" t="s">
        <v>24</v>
      </c>
      <c r="N9" s="6" t="s">
        <v>25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4">
        <v>0</v>
      </c>
      <c r="V9" s="6">
        <v>0</v>
      </c>
      <c r="W9" s="4">
        <v>1</v>
      </c>
      <c r="X9" s="6">
        <v>1</v>
      </c>
      <c r="Y9" s="4">
        <v>0</v>
      </c>
      <c r="Z9" s="6">
        <v>0</v>
      </c>
    </row>
    <row r="10" spans="1:26" x14ac:dyDescent="0.3">
      <c r="A10" t="str">
        <f>HYPERLINK("c:\Users\dcsj\OneDrive\Formación\Masters &amp; Postgrados\En Curso\UOC-Master en Ciencia de Datos\TFM\Imagenes\Movil-S21\20210724_200145.jpg","20210724_200145.jpg")</f>
        <v>20210724_200145.jpg</v>
      </c>
      <c r="B10" s="6">
        <v>0</v>
      </c>
      <c r="C10" s="9">
        <v>0</v>
      </c>
      <c r="D10" s="6">
        <v>0</v>
      </c>
      <c r="E10" s="9">
        <v>0</v>
      </c>
      <c r="F10" s="6">
        <v>0</v>
      </c>
      <c r="G10" s="4">
        <v>1</v>
      </c>
      <c r="H10" s="6">
        <v>0</v>
      </c>
      <c r="I10" s="4">
        <v>1</v>
      </c>
      <c r="J10" s="6">
        <v>0</v>
      </c>
      <c r="K10" s="4">
        <v>0</v>
      </c>
      <c r="L10" s="6">
        <v>0</v>
      </c>
      <c r="M10" s="4" t="s">
        <v>24</v>
      </c>
      <c r="N10" s="6" t="s">
        <v>25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4">
        <v>0</v>
      </c>
      <c r="V10" s="6">
        <v>0</v>
      </c>
      <c r="W10" s="4">
        <v>1</v>
      </c>
      <c r="X10" s="6">
        <v>1</v>
      </c>
      <c r="Y10" s="4">
        <v>0</v>
      </c>
      <c r="Z10" s="6">
        <v>0</v>
      </c>
    </row>
    <row r="11" spans="1:26" x14ac:dyDescent="0.3">
      <c r="A11" t="str">
        <f>HYPERLINK("c:\Users\dcsj\OneDrive\Formación\Masters &amp; Postgrados\En Curso\UOC-Master en Ciencia de Datos\TFM\Imagenes\Movil-S21\20210724_200231_02.jpg","20210724_200231_02.jpg")</f>
        <v>20210724_200231_02.jpg</v>
      </c>
      <c r="B11" s="6">
        <v>0</v>
      </c>
      <c r="C11" s="9">
        <v>0</v>
      </c>
      <c r="D11" s="6">
        <v>0</v>
      </c>
      <c r="E11" s="9">
        <v>0</v>
      </c>
      <c r="F11" s="6">
        <v>0</v>
      </c>
      <c r="G11" s="4">
        <v>1</v>
      </c>
      <c r="H11" s="6">
        <v>0</v>
      </c>
      <c r="I11" s="4">
        <v>1</v>
      </c>
      <c r="J11" s="6">
        <v>0</v>
      </c>
      <c r="K11" s="4">
        <v>0</v>
      </c>
      <c r="L11" s="6">
        <v>0</v>
      </c>
      <c r="M11" s="4" t="s">
        <v>24</v>
      </c>
      <c r="N11" s="6" t="s">
        <v>25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4">
        <v>0</v>
      </c>
      <c r="V11" s="6">
        <v>0</v>
      </c>
      <c r="W11" s="4">
        <v>1</v>
      </c>
      <c r="X11" s="6">
        <v>1</v>
      </c>
      <c r="Y11" s="4">
        <v>0</v>
      </c>
      <c r="Z11" s="6">
        <v>0</v>
      </c>
    </row>
    <row r="12" spans="1:26" x14ac:dyDescent="0.3">
      <c r="A12" t="str">
        <f>HYPERLINK("c:\Users\dcsj\OneDrive\Formación\Masters &amp; Postgrados\En Curso\UOC-Master en Ciencia de Datos\TFM\Imagenes\Movil-S21\20210724_200231_03.jpg","20210724_200231_03.jpg")</f>
        <v>20210724_200231_03.jpg</v>
      </c>
      <c r="B12" s="6">
        <v>0</v>
      </c>
      <c r="C12" s="9">
        <v>0</v>
      </c>
      <c r="D12" s="6">
        <v>0</v>
      </c>
      <c r="E12" s="9">
        <v>0</v>
      </c>
      <c r="F12" s="6">
        <v>0</v>
      </c>
      <c r="G12" s="4">
        <v>1</v>
      </c>
      <c r="H12" s="6">
        <v>0</v>
      </c>
      <c r="I12" s="4">
        <v>1</v>
      </c>
      <c r="J12" s="6">
        <v>0</v>
      </c>
      <c r="K12" s="4">
        <v>0</v>
      </c>
      <c r="L12" s="6">
        <v>0</v>
      </c>
      <c r="M12" s="4" t="s">
        <v>24</v>
      </c>
      <c r="N12" s="6" t="s">
        <v>25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4">
        <v>0</v>
      </c>
      <c r="V12" s="6">
        <v>0</v>
      </c>
      <c r="W12" s="4">
        <v>1</v>
      </c>
      <c r="X12" s="6">
        <v>0</v>
      </c>
      <c r="Y12" s="4">
        <v>0</v>
      </c>
      <c r="Z12" s="6">
        <v>0</v>
      </c>
    </row>
    <row r="13" spans="1:26" x14ac:dyDescent="0.3">
      <c r="A13" t="str">
        <f>HYPERLINK("c:\Users\dcsj\OneDrive\Formación\Masters &amp; Postgrados\En Curso\UOC-Master en Ciencia de Datos\TFM\Imagenes\Movil-S21\20210724_200231_05.jpg","20210724_200231_05.jpg")</f>
        <v>20210724_200231_05.jpg</v>
      </c>
      <c r="B13" s="6">
        <v>0</v>
      </c>
      <c r="C13" s="9">
        <v>0</v>
      </c>
      <c r="D13" s="6">
        <v>0</v>
      </c>
      <c r="E13" s="9">
        <v>0</v>
      </c>
      <c r="F13" s="6">
        <v>0</v>
      </c>
      <c r="G13" s="4">
        <v>1</v>
      </c>
      <c r="H13" s="6">
        <v>0</v>
      </c>
      <c r="I13" s="4">
        <v>1</v>
      </c>
      <c r="J13" s="6">
        <v>0</v>
      </c>
      <c r="K13" s="4">
        <v>0</v>
      </c>
      <c r="L13" s="6">
        <v>0</v>
      </c>
      <c r="M13" s="4" t="s">
        <v>24</v>
      </c>
      <c r="N13" s="6" t="s">
        <v>25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4">
        <v>0</v>
      </c>
      <c r="V13" s="6">
        <v>0</v>
      </c>
      <c r="W13" s="4">
        <v>1</v>
      </c>
      <c r="X13" s="6">
        <v>0</v>
      </c>
      <c r="Y13" s="4">
        <v>0</v>
      </c>
      <c r="Z13" s="6">
        <v>0</v>
      </c>
    </row>
    <row r="14" spans="1:26" x14ac:dyDescent="0.3">
      <c r="A14" t="str">
        <f>HYPERLINK("c:\Users\dcsj\OneDrive\Formación\Masters &amp; Postgrados\En Curso\UOC-Master en Ciencia de Datos\TFM\Imagenes\Movil-S21\20210724_200231_06.jpg","20210724_200231_06.jpg")</f>
        <v>20210724_200231_06.jpg</v>
      </c>
      <c r="B14" s="6">
        <v>0</v>
      </c>
      <c r="C14" s="9">
        <v>0</v>
      </c>
      <c r="D14" s="6">
        <v>0</v>
      </c>
      <c r="E14" s="9">
        <v>0</v>
      </c>
      <c r="F14" s="6">
        <v>0</v>
      </c>
      <c r="G14" s="4">
        <v>1</v>
      </c>
      <c r="H14" s="6">
        <v>0</v>
      </c>
      <c r="I14" s="4">
        <v>1</v>
      </c>
      <c r="J14" s="6">
        <v>0</v>
      </c>
      <c r="K14" s="4">
        <v>0</v>
      </c>
      <c r="L14" s="6">
        <v>0</v>
      </c>
      <c r="M14" s="4" t="s">
        <v>24</v>
      </c>
      <c r="N14" s="6" t="s">
        <v>25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1</v>
      </c>
      <c r="X14" s="6">
        <v>1</v>
      </c>
      <c r="Y14" s="4">
        <v>0</v>
      </c>
      <c r="Z14" s="6">
        <v>0</v>
      </c>
    </row>
    <row r="15" spans="1:26" x14ac:dyDescent="0.3">
      <c r="A15" t="str">
        <f>HYPERLINK("c:\Users\dcsj\OneDrive\Formación\Masters &amp; Postgrados\En Curso\UOC-Master en Ciencia de Datos\TFM\Imagenes\Movil-S21\20210724_200231_08.jpg","20210724_200231_08.jpg")</f>
        <v>20210724_200231_08.jpg</v>
      </c>
      <c r="B15" s="6">
        <v>0</v>
      </c>
      <c r="C15" s="9">
        <v>0</v>
      </c>
      <c r="D15" s="6">
        <v>0</v>
      </c>
      <c r="E15" s="9">
        <v>0</v>
      </c>
      <c r="F15" s="6">
        <v>0</v>
      </c>
      <c r="G15" s="4">
        <v>1</v>
      </c>
      <c r="H15" s="6">
        <v>0</v>
      </c>
      <c r="I15" s="4">
        <v>1</v>
      </c>
      <c r="J15" s="6">
        <v>0</v>
      </c>
      <c r="K15" s="4">
        <v>0</v>
      </c>
      <c r="L15" s="6">
        <v>0</v>
      </c>
      <c r="M15" s="4" t="s">
        <v>24</v>
      </c>
      <c r="N15" s="6" t="s">
        <v>25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1</v>
      </c>
      <c r="X15" s="6">
        <v>1</v>
      </c>
      <c r="Y15" s="4">
        <v>0</v>
      </c>
      <c r="Z15" s="6">
        <v>0</v>
      </c>
    </row>
    <row r="16" spans="1:26" x14ac:dyDescent="0.3">
      <c r="A16" t="str">
        <f>HYPERLINK("c:\Users\dcsj\OneDrive\Formación\Masters &amp; Postgrados\En Curso\UOC-Master en Ciencia de Datos\TFM\Imagenes\Movil-S21\20210724_200231_09.jpg","20210724_200231_09.jpg")</f>
        <v>20210724_200231_09.jpg</v>
      </c>
      <c r="B16" s="6">
        <v>0</v>
      </c>
      <c r="C16" s="9">
        <v>0</v>
      </c>
      <c r="D16" s="6">
        <v>0</v>
      </c>
      <c r="E16" s="9">
        <v>0</v>
      </c>
      <c r="F16" s="6">
        <v>0</v>
      </c>
      <c r="G16" s="4">
        <v>1</v>
      </c>
      <c r="H16" s="6">
        <v>0</v>
      </c>
      <c r="I16" s="4">
        <v>1</v>
      </c>
      <c r="J16" s="6">
        <v>0</v>
      </c>
      <c r="K16" s="4">
        <v>0</v>
      </c>
      <c r="L16" s="6">
        <v>0</v>
      </c>
      <c r="M16" s="4" t="s">
        <v>24</v>
      </c>
      <c r="N16" s="6" t="s">
        <v>25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4">
        <v>0</v>
      </c>
      <c r="V16" s="6">
        <v>0</v>
      </c>
      <c r="W16" s="4">
        <v>1</v>
      </c>
      <c r="X16" s="6">
        <v>1</v>
      </c>
      <c r="Y16" s="4">
        <v>0</v>
      </c>
      <c r="Z16" s="6">
        <v>0</v>
      </c>
    </row>
    <row r="17" spans="1:26" x14ac:dyDescent="0.3">
      <c r="A17" t="str">
        <f>HYPERLINK("c:\Users\dcsj\OneDrive\Formación\Masters &amp; Postgrados\En Curso\UOC-Master en Ciencia de Datos\TFM\Imagenes\Movil-S21\20210724_200231_10.jpg","20210724_200231_10.jpg")</f>
        <v>20210724_200231_10.jpg</v>
      </c>
      <c r="B17" s="6">
        <v>0</v>
      </c>
      <c r="C17" s="9">
        <v>0</v>
      </c>
      <c r="D17" s="6">
        <v>0</v>
      </c>
      <c r="E17" s="9">
        <v>0</v>
      </c>
      <c r="F17" s="6">
        <v>0</v>
      </c>
      <c r="G17" s="4">
        <v>1</v>
      </c>
      <c r="H17" s="6">
        <v>0</v>
      </c>
      <c r="I17" s="4">
        <v>1</v>
      </c>
      <c r="J17" s="6">
        <v>0</v>
      </c>
      <c r="K17" s="4">
        <v>0</v>
      </c>
      <c r="L17" s="6">
        <v>0</v>
      </c>
      <c r="M17" s="4" t="s">
        <v>24</v>
      </c>
      <c r="N17" s="6" t="s">
        <v>25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6">
        <v>0</v>
      </c>
      <c r="U17" s="4">
        <v>0</v>
      </c>
      <c r="V17" s="6">
        <v>0</v>
      </c>
      <c r="W17" s="4">
        <v>0</v>
      </c>
      <c r="X17" s="6">
        <v>0</v>
      </c>
      <c r="Y17" s="4">
        <v>0</v>
      </c>
      <c r="Z17" s="6">
        <v>0</v>
      </c>
    </row>
    <row r="18" spans="1:26" x14ac:dyDescent="0.3">
      <c r="A18" t="str">
        <f>HYPERLINK("c:\Users\dcsj\OneDrive\Formación\Masters &amp; Postgrados\En Curso\UOC-Master en Ciencia de Datos\TFM\Imagenes\Movil-S21\20210724_200231_13.jpg","20210724_200231_13.jpg")</f>
        <v>20210724_200231_13.jpg</v>
      </c>
      <c r="B18" s="6">
        <v>0</v>
      </c>
      <c r="C18" s="9">
        <v>0</v>
      </c>
      <c r="D18" s="6">
        <v>0</v>
      </c>
      <c r="E18" s="9">
        <v>0</v>
      </c>
      <c r="F18" s="6">
        <v>0</v>
      </c>
      <c r="G18" s="4">
        <v>1</v>
      </c>
      <c r="H18" s="6">
        <v>0</v>
      </c>
      <c r="I18" s="4">
        <v>1</v>
      </c>
      <c r="J18" s="6">
        <v>0</v>
      </c>
      <c r="K18" s="4">
        <v>0</v>
      </c>
      <c r="L18" s="6">
        <v>0</v>
      </c>
      <c r="M18" s="4" t="s">
        <v>24</v>
      </c>
      <c r="N18" s="6" t="s">
        <v>25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1</v>
      </c>
      <c r="X18" s="6">
        <v>0</v>
      </c>
      <c r="Y18" s="4">
        <v>0</v>
      </c>
      <c r="Z18" s="6">
        <v>0</v>
      </c>
    </row>
    <row r="19" spans="1:26" x14ac:dyDescent="0.3">
      <c r="A19" t="str">
        <f>HYPERLINK("c:\Users\dcsj\OneDrive\Formación\Masters &amp; Postgrados\En Curso\UOC-Master en Ciencia de Datos\TFM\Imagenes\Movil-S21\20210724_200333.jpg","20210724_200333.jpg")</f>
        <v>20210724_200333.jpg</v>
      </c>
      <c r="B19" s="6">
        <v>0</v>
      </c>
      <c r="C19" s="9">
        <v>0</v>
      </c>
      <c r="D19" s="6">
        <v>0</v>
      </c>
      <c r="E19" s="9">
        <v>0</v>
      </c>
      <c r="F19" s="6">
        <v>0</v>
      </c>
      <c r="G19" s="4">
        <v>1</v>
      </c>
      <c r="H19" s="6">
        <v>0</v>
      </c>
      <c r="I19" s="4">
        <v>1</v>
      </c>
      <c r="J19" s="6">
        <v>0</v>
      </c>
      <c r="K19" s="4">
        <v>0</v>
      </c>
      <c r="L19" s="6">
        <v>0</v>
      </c>
      <c r="M19" s="4" t="s">
        <v>24</v>
      </c>
      <c r="N19" s="6" t="s">
        <v>25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4">
        <v>0</v>
      </c>
      <c r="V19" s="6">
        <v>0</v>
      </c>
      <c r="W19" s="4">
        <v>1</v>
      </c>
      <c r="X19" s="6">
        <v>0</v>
      </c>
      <c r="Y19" s="4">
        <v>0</v>
      </c>
      <c r="Z19" s="6">
        <v>0</v>
      </c>
    </row>
    <row r="20" spans="1:26" x14ac:dyDescent="0.3">
      <c r="A20" t="str">
        <f>HYPERLINK("c:\Users\dcsj\OneDrive\Formación\Masters &amp; Postgrados\En Curso\UOC-Master en Ciencia de Datos\TFM\Imagenes\Movil-S21\20210725_113303.jpg","20210725_113303.jpg")</f>
        <v>20210725_113303.jpg</v>
      </c>
      <c r="B20" s="6">
        <v>0</v>
      </c>
      <c r="C20" s="9">
        <v>1</v>
      </c>
      <c r="D20" s="6">
        <v>0</v>
      </c>
      <c r="E20" s="9">
        <v>0</v>
      </c>
      <c r="F20" s="6">
        <v>0</v>
      </c>
      <c r="G20" s="4">
        <v>0</v>
      </c>
      <c r="H20" s="6">
        <v>0</v>
      </c>
      <c r="I20" s="4">
        <v>1</v>
      </c>
      <c r="J20" s="6">
        <v>0</v>
      </c>
      <c r="K20" s="4">
        <v>0</v>
      </c>
      <c r="L20" s="6">
        <v>0</v>
      </c>
      <c r="M20" s="4" t="s">
        <v>31</v>
      </c>
      <c r="N20" s="6" t="s">
        <v>30</v>
      </c>
      <c r="O20" s="4">
        <v>1</v>
      </c>
      <c r="P20" s="6">
        <v>1</v>
      </c>
      <c r="Q20" s="4">
        <v>1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</row>
    <row r="21" spans="1:26" x14ac:dyDescent="0.3">
      <c r="A21" t="str">
        <f>HYPERLINK("c:\Users\dcsj\OneDrive\Formación\Masters &amp; Postgrados\En Curso\UOC-Master en Ciencia de Datos\TFM\Imagenes\Movil-S21\20210725_113424.jpg","20210725_113424.jpg")</f>
        <v>20210725_113424.jpg</v>
      </c>
      <c r="B21" s="6">
        <v>0</v>
      </c>
      <c r="C21" s="9">
        <v>0</v>
      </c>
      <c r="D21" s="6">
        <v>0</v>
      </c>
      <c r="E21" s="9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  <c r="K21" s="4">
        <v>0</v>
      </c>
      <c r="L21" s="6">
        <v>0</v>
      </c>
      <c r="M21" s="4" t="s">
        <v>31</v>
      </c>
      <c r="N21" s="6" t="s">
        <v>30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</row>
    <row r="22" spans="1:26" x14ac:dyDescent="0.3">
      <c r="A22" t="str">
        <f>HYPERLINK("c:\Users\dcsj\OneDrive\Formación\Masters &amp; Postgrados\En Curso\UOC-Master en Ciencia de Datos\TFM\Imagenes\Movil-S21\20210725_121959.jpg","20210725_121959.jpg")</f>
        <v>20210725_121959.jpg</v>
      </c>
      <c r="B22" s="6">
        <v>0</v>
      </c>
      <c r="C22" s="9">
        <v>0</v>
      </c>
      <c r="D22" s="6">
        <v>0</v>
      </c>
      <c r="E22" s="9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  <c r="K22" s="4">
        <v>0</v>
      </c>
      <c r="L22" s="6">
        <v>0</v>
      </c>
      <c r="M22" s="4" t="s">
        <v>31</v>
      </c>
      <c r="N22" s="6" t="s">
        <v>30</v>
      </c>
      <c r="O22" s="4">
        <v>0</v>
      </c>
      <c r="P22" s="6">
        <v>0</v>
      </c>
      <c r="Q22" s="4">
        <v>0</v>
      </c>
      <c r="R22" s="6">
        <v>0</v>
      </c>
      <c r="S22" s="4">
        <v>0</v>
      </c>
      <c r="T22" s="6">
        <v>0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</row>
    <row r="23" spans="1:26" x14ac:dyDescent="0.3">
      <c r="A23" t="str">
        <f>HYPERLINK("c:\Users\dcsj\OneDrive\Formación\Masters &amp; Postgrados\En Curso\UOC-Master en Ciencia de Datos\TFM\Imagenes\Movil-S21\20210725_122039.jpg","20210725_122039.jpg")</f>
        <v>20210725_122039.jpg</v>
      </c>
      <c r="B23" s="6">
        <v>0</v>
      </c>
      <c r="C23" s="9">
        <v>0</v>
      </c>
      <c r="D23" s="6">
        <v>0</v>
      </c>
      <c r="E23" s="9">
        <v>0</v>
      </c>
      <c r="F23" s="6">
        <v>0</v>
      </c>
      <c r="G23" s="4">
        <v>1</v>
      </c>
      <c r="H23" s="6">
        <v>1</v>
      </c>
      <c r="I23" s="4">
        <v>0</v>
      </c>
      <c r="J23" s="6">
        <v>0</v>
      </c>
      <c r="K23" s="4">
        <v>0</v>
      </c>
      <c r="L23" s="6">
        <v>0</v>
      </c>
      <c r="M23" s="4" t="s">
        <v>31</v>
      </c>
      <c r="N23" s="6" t="s">
        <v>30</v>
      </c>
      <c r="O23" s="4">
        <v>1</v>
      </c>
      <c r="P23" s="6">
        <v>0</v>
      </c>
      <c r="Q23" s="4">
        <v>0</v>
      </c>
      <c r="R23" s="6">
        <v>0</v>
      </c>
      <c r="S23" s="4">
        <v>0</v>
      </c>
      <c r="T23" s="6">
        <v>0</v>
      </c>
      <c r="U23" s="4">
        <v>0</v>
      </c>
      <c r="V23" s="6">
        <v>0</v>
      </c>
      <c r="W23" s="4">
        <v>0</v>
      </c>
      <c r="X23" s="6">
        <v>0</v>
      </c>
      <c r="Y23" s="4">
        <v>0</v>
      </c>
      <c r="Z23" s="6">
        <v>0</v>
      </c>
    </row>
    <row r="24" spans="1:26" x14ac:dyDescent="0.3">
      <c r="A24" t="str">
        <f>HYPERLINK("c:\Users\dcsj\OneDrive\Formación\Masters &amp; Postgrados\En Curso\UOC-Master en Ciencia de Datos\TFM\Imagenes\Movil-S21\20210725_122040.jpg","20210725_122040.jpg")</f>
        <v>20210725_122040.jpg</v>
      </c>
      <c r="B24" s="6">
        <v>0</v>
      </c>
      <c r="C24" s="9">
        <v>0</v>
      </c>
      <c r="D24" s="6">
        <v>0</v>
      </c>
      <c r="E24" s="9">
        <v>0</v>
      </c>
      <c r="F24" s="6">
        <v>0</v>
      </c>
      <c r="G24" s="4">
        <v>1</v>
      </c>
      <c r="H24" s="6">
        <v>1</v>
      </c>
      <c r="I24" s="4">
        <v>0</v>
      </c>
      <c r="J24" s="6">
        <v>0</v>
      </c>
      <c r="K24" s="4">
        <v>0</v>
      </c>
      <c r="L24" s="6">
        <v>0</v>
      </c>
      <c r="M24" s="4" t="s">
        <v>31</v>
      </c>
      <c r="N24" s="6" t="s">
        <v>30</v>
      </c>
      <c r="O24" s="4">
        <v>1</v>
      </c>
      <c r="P24" s="6">
        <v>0</v>
      </c>
      <c r="Q24" s="4">
        <v>0</v>
      </c>
      <c r="R24" s="6">
        <v>0</v>
      </c>
      <c r="S24" s="4">
        <v>0</v>
      </c>
      <c r="T24" s="6">
        <v>0</v>
      </c>
      <c r="U24" s="4">
        <v>0</v>
      </c>
      <c r="V24" s="6">
        <v>0</v>
      </c>
      <c r="W24" s="4">
        <v>0</v>
      </c>
      <c r="X24" s="6">
        <v>0</v>
      </c>
      <c r="Y24" s="4">
        <v>0</v>
      </c>
      <c r="Z24" s="6">
        <v>0</v>
      </c>
    </row>
    <row r="25" spans="1:26" x14ac:dyDescent="0.3">
      <c r="A25" t="str">
        <f>HYPERLINK("c:\Users\dcsj\OneDrive\Formación\Masters &amp; Postgrados\En Curso\UOC-Master en Ciencia de Datos\TFM\Imagenes\Movil-S21\20210725_122046.jpg","20210725_122046.jpg")</f>
        <v>20210725_122046.jpg</v>
      </c>
      <c r="B25" s="6">
        <v>0</v>
      </c>
      <c r="C25" s="9">
        <v>0</v>
      </c>
      <c r="D25" s="6">
        <v>0</v>
      </c>
      <c r="E25" s="9">
        <v>0</v>
      </c>
      <c r="F25" s="6">
        <v>0</v>
      </c>
      <c r="G25" s="4">
        <v>1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 t="s">
        <v>31</v>
      </c>
      <c r="N25" s="6" t="s">
        <v>30</v>
      </c>
      <c r="O25" s="4">
        <v>1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</row>
    <row r="26" spans="1:26" x14ac:dyDescent="0.3">
      <c r="A26" t="str">
        <f>HYPERLINK("c:\Users\dcsj\OneDrive\Formación\Masters &amp; Postgrados\En Curso\UOC-Master en Ciencia de Datos\TFM\Imagenes\Movil-S21\20210725_122049.jpg","20210725_122049.jpg")</f>
        <v>20210725_122049.jpg</v>
      </c>
      <c r="B26" s="6">
        <v>0</v>
      </c>
      <c r="C26" s="9">
        <v>0</v>
      </c>
      <c r="D26" s="6">
        <v>0</v>
      </c>
      <c r="E26" s="9">
        <v>0</v>
      </c>
      <c r="F26" s="6">
        <v>0</v>
      </c>
      <c r="G26" s="4">
        <v>1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 t="s">
        <v>31</v>
      </c>
      <c r="N26" s="6" t="s">
        <v>30</v>
      </c>
      <c r="O26" s="4">
        <v>1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</row>
    <row r="27" spans="1:26" x14ac:dyDescent="0.3">
      <c r="A27" t="str">
        <f>HYPERLINK("c:\Users\dcsj\OneDrive\Formación\Masters &amp; Postgrados\En Curso\UOC-Master en Ciencia de Datos\TFM\Imagenes\Movil-S21\20210725_122129.jpg","20210725_122129.jpg")</f>
        <v>20210725_122129.jpg</v>
      </c>
      <c r="B27" s="6">
        <v>0</v>
      </c>
      <c r="C27" s="9">
        <v>0</v>
      </c>
      <c r="D27" s="6">
        <v>0</v>
      </c>
      <c r="E27" s="9">
        <v>0</v>
      </c>
      <c r="F27" s="6">
        <v>0</v>
      </c>
      <c r="G27" s="4">
        <v>0</v>
      </c>
      <c r="H27" s="6">
        <v>0</v>
      </c>
      <c r="I27" s="4">
        <v>1</v>
      </c>
      <c r="J27" s="6">
        <v>0</v>
      </c>
      <c r="K27" s="4">
        <v>0</v>
      </c>
      <c r="L27" s="6">
        <v>0</v>
      </c>
      <c r="M27" s="4" t="s">
        <v>31</v>
      </c>
      <c r="N27" s="6" t="s">
        <v>30</v>
      </c>
      <c r="O27" s="4">
        <v>1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</row>
    <row r="28" spans="1:26" x14ac:dyDescent="0.3">
      <c r="A28" t="str">
        <f>HYPERLINK("c:\Users\dcsj\OneDrive\Formación\Masters &amp; Postgrados\En Curso\UOC-Master en Ciencia de Datos\TFM\Imagenes\Movil-S21\20210725_122334.jpg","20210725_122334.jpg")</f>
        <v>20210725_122334.jpg</v>
      </c>
      <c r="B28" s="6">
        <v>0</v>
      </c>
      <c r="C28" s="9">
        <v>0</v>
      </c>
      <c r="D28" s="6">
        <v>0</v>
      </c>
      <c r="E28" s="9">
        <v>0</v>
      </c>
      <c r="F28" s="6">
        <v>0</v>
      </c>
      <c r="G28" s="4">
        <v>1</v>
      </c>
      <c r="H28" s="6">
        <v>1</v>
      </c>
      <c r="I28" s="4">
        <v>0</v>
      </c>
      <c r="J28" s="6">
        <v>0</v>
      </c>
      <c r="K28" s="4">
        <v>0</v>
      </c>
      <c r="L28" s="6">
        <v>0</v>
      </c>
      <c r="M28" s="4" t="s">
        <v>31</v>
      </c>
      <c r="N28" s="6" t="s">
        <v>30</v>
      </c>
      <c r="O28" s="4">
        <v>1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</row>
    <row r="29" spans="1:26" x14ac:dyDescent="0.3">
      <c r="A29" t="str">
        <f>HYPERLINK("c:\Users\dcsj\OneDrive\Formación\Masters &amp; Postgrados\En Curso\UOC-Master en Ciencia de Datos\TFM\Imagenes\Movil-S21\20210725_122514.jpg","20210725_122514.jpg")</f>
        <v>20210725_122514.jpg</v>
      </c>
      <c r="B29" s="6">
        <v>0</v>
      </c>
      <c r="C29" s="9">
        <v>0</v>
      </c>
      <c r="D29" s="6">
        <v>0</v>
      </c>
      <c r="E29" s="9">
        <v>0</v>
      </c>
      <c r="F29" s="6">
        <v>0</v>
      </c>
      <c r="G29" s="4">
        <v>1</v>
      </c>
      <c r="H29" s="6">
        <v>1</v>
      </c>
      <c r="I29" s="4">
        <v>0</v>
      </c>
      <c r="J29" s="6">
        <v>0</v>
      </c>
      <c r="K29" s="4">
        <v>0</v>
      </c>
      <c r="L29" s="6">
        <v>0</v>
      </c>
      <c r="M29" s="4" t="s">
        <v>31</v>
      </c>
      <c r="N29" s="6" t="s">
        <v>30</v>
      </c>
      <c r="O29" s="4">
        <v>1</v>
      </c>
      <c r="P29" s="6">
        <v>0</v>
      </c>
      <c r="Q29" s="4">
        <v>0</v>
      </c>
      <c r="R29" s="6">
        <v>0</v>
      </c>
      <c r="S29" s="4">
        <v>0</v>
      </c>
      <c r="T29" s="6">
        <v>0</v>
      </c>
      <c r="U29" s="4">
        <v>0</v>
      </c>
      <c r="V29" s="6">
        <v>0</v>
      </c>
      <c r="W29" s="4">
        <v>0</v>
      </c>
      <c r="X29" s="6">
        <v>0</v>
      </c>
      <c r="Y29" s="4">
        <v>0</v>
      </c>
      <c r="Z29" s="6">
        <v>0</v>
      </c>
    </row>
    <row r="30" spans="1:26" x14ac:dyDescent="0.3">
      <c r="A30" t="str">
        <f>HYPERLINK("c:\Users\dcsj\OneDrive\Formación\Masters &amp; Postgrados\En Curso\UOC-Master en Ciencia de Datos\TFM\Imagenes\Movil-S21\20210725_122517.jpg","20210725_122517.jpg")</f>
        <v>20210725_122517.jpg</v>
      </c>
      <c r="B30" s="6">
        <v>0</v>
      </c>
      <c r="C30" s="9">
        <v>0</v>
      </c>
      <c r="D30" s="6">
        <v>0</v>
      </c>
      <c r="E30" s="9">
        <v>0</v>
      </c>
      <c r="F30" s="6">
        <v>0</v>
      </c>
      <c r="G30" s="4">
        <v>1</v>
      </c>
      <c r="H30" s="6">
        <v>1</v>
      </c>
      <c r="I30" s="4">
        <v>0</v>
      </c>
      <c r="J30" s="6">
        <v>0</v>
      </c>
      <c r="K30" s="4">
        <v>0</v>
      </c>
      <c r="L30" s="6">
        <v>0</v>
      </c>
      <c r="M30" s="4" t="s">
        <v>31</v>
      </c>
      <c r="N30" s="6" t="s">
        <v>30</v>
      </c>
      <c r="O30" s="4">
        <v>1</v>
      </c>
      <c r="P30" s="6">
        <v>0</v>
      </c>
      <c r="Q30" s="4">
        <v>0</v>
      </c>
      <c r="R30" s="6">
        <v>0</v>
      </c>
      <c r="S30" s="4">
        <v>0</v>
      </c>
      <c r="T30" s="6">
        <v>0</v>
      </c>
      <c r="U30" s="4">
        <v>0</v>
      </c>
      <c r="V30" s="6">
        <v>0</v>
      </c>
      <c r="W30" s="4">
        <v>0</v>
      </c>
      <c r="X30" s="6">
        <v>0</v>
      </c>
      <c r="Y30" s="4">
        <v>0</v>
      </c>
      <c r="Z30" s="6">
        <v>0</v>
      </c>
    </row>
    <row r="31" spans="1:26" x14ac:dyDescent="0.3">
      <c r="A31" t="str">
        <f>HYPERLINK("c:\Users\dcsj\OneDrive\Formación\Masters &amp; Postgrados\En Curso\UOC-Master en Ciencia de Datos\TFM\Imagenes\Movil-S21\20210725_122523.jpg","20210725_122523.jpg")</f>
        <v>20210725_122523.jpg</v>
      </c>
      <c r="B31" s="6">
        <v>0</v>
      </c>
      <c r="C31" s="9">
        <v>0</v>
      </c>
      <c r="D31" s="6">
        <v>0</v>
      </c>
      <c r="E31" s="9">
        <v>0</v>
      </c>
      <c r="F31" s="6">
        <v>0</v>
      </c>
      <c r="G31" s="4">
        <v>1</v>
      </c>
      <c r="H31" s="6">
        <v>1</v>
      </c>
      <c r="I31" s="4">
        <v>0</v>
      </c>
      <c r="J31" s="6">
        <v>0</v>
      </c>
      <c r="K31" s="4">
        <v>0</v>
      </c>
      <c r="L31" s="6">
        <v>0</v>
      </c>
      <c r="M31" s="4" t="s">
        <v>31</v>
      </c>
      <c r="N31" s="6" t="s">
        <v>30</v>
      </c>
      <c r="O31" s="4">
        <v>1</v>
      </c>
      <c r="P31" s="6">
        <v>0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</row>
    <row r="32" spans="1:26" x14ac:dyDescent="0.3">
      <c r="A32" t="str">
        <f>HYPERLINK("c:\Users\dcsj\OneDrive\Formación\Masters &amp; Postgrados\En Curso\UOC-Master en Ciencia de Datos\TFM\Imagenes\Movil-S21\20210725_122526.jpg","20210725_122526.jpg")</f>
        <v>20210725_122526.jpg</v>
      </c>
      <c r="B32" s="6">
        <v>0</v>
      </c>
      <c r="C32" s="9">
        <v>0</v>
      </c>
      <c r="D32" s="6">
        <v>0</v>
      </c>
      <c r="E32" s="9">
        <v>0</v>
      </c>
      <c r="F32" s="6">
        <v>0</v>
      </c>
      <c r="G32" s="4">
        <v>1</v>
      </c>
      <c r="H32" s="6">
        <v>1</v>
      </c>
      <c r="I32" s="4">
        <v>0</v>
      </c>
      <c r="J32" s="6">
        <v>0</v>
      </c>
      <c r="K32" s="4">
        <v>0</v>
      </c>
      <c r="L32" s="6">
        <v>0</v>
      </c>
      <c r="M32" s="4" t="s">
        <v>31</v>
      </c>
      <c r="N32" s="6" t="s">
        <v>30</v>
      </c>
      <c r="O32" s="4">
        <v>1</v>
      </c>
      <c r="P32" s="6">
        <v>0</v>
      </c>
      <c r="Q32" s="4">
        <v>0</v>
      </c>
      <c r="R32" s="6">
        <v>0</v>
      </c>
      <c r="S32" s="4">
        <v>0</v>
      </c>
      <c r="T32" s="6">
        <v>0</v>
      </c>
      <c r="U32" s="4">
        <v>0</v>
      </c>
      <c r="V32" s="6">
        <v>0</v>
      </c>
      <c r="W32" s="4">
        <v>0</v>
      </c>
      <c r="X32" s="6">
        <v>0</v>
      </c>
      <c r="Y32" s="4">
        <v>0</v>
      </c>
      <c r="Z32" s="6">
        <v>0</v>
      </c>
    </row>
    <row r="33" spans="1:26" x14ac:dyDescent="0.3">
      <c r="A33" t="str">
        <f>HYPERLINK("c:\Users\dcsj\OneDrive\Formación\Masters &amp; Postgrados\En Curso\UOC-Master en Ciencia de Datos\TFM\Imagenes\Movil-S21\20210725_122730.jpg","20210725_122730.jpg")</f>
        <v>20210725_122730.jpg</v>
      </c>
      <c r="B33" s="6">
        <v>0</v>
      </c>
      <c r="C33" s="9">
        <v>0</v>
      </c>
      <c r="D33" s="6">
        <v>0</v>
      </c>
      <c r="E33" s="9">
        <v>0</v>
      </c>
      <c r="F33" s="6">
        <v>0</v>
      </c>
      <c r="G33" s="4">
        <v>0</v>
      </c>
      <c r="H33" s="6">
        <v>0</v>
      </c>
      <c r="I33" s="4">
        <v>0</v>
      </c>
      <c r="J33" s="6">
        <v>0</v>
      </c>
      <c r="K33" s="4">
        <v>0</v>
      </c>
      <c r="L33" s="6">
        <v>0</v>
      </c>
      <c r="M33" s="4" t="s">
        <v>31</v>
      </c>
      <c r="N33" s="6" t="s">
        <v>30</v>
      </c>
      <c r="O33" s="4">
        <v>0</v>
      </c>
      <c r="P33" s="6">
        <v>0</v>
      </c>
      <c r="Q33" s="4">
        <v>0</v>
      </c>
      <c r="R33" s="6">
        <v>0</v>
      </c>
      <c r="S33" s="4">
        <v>0</v>
      </c>
      <c r="T33" s="6">
        <v>0</v>
      </c>
      <c r="U33" s="4">
        <v>0</v>
      </c>
      <c r="V33" s="6">
        <v>0</v>
      </c>
      <c r="W33" s="4">
        <v>0</v>
      </c>
      <c r="X33" s="6">
        <v>0</v>
      </c>
      <c r="Y33" s="4">
        <v>0</v>
      </c>
      <c r="Z33" s="6">
        <v>0</v>
      </c>
    </row>
    <row r="34" spans="1:26" x14ac:dyDescent="0.3">
      <c r="A34" t="str">
        <f>HYPERLINK("c:\Users\dcsj\OneDrive\Formación\Masters &amp; Postgrados\En Curso\UOC-Master en Ciencia de Datos\TFM\Imagenes\Movil-S21\20210725_122734.jpg","20210725_122734.jpg")</f>
        <v>20210725_122734.jpg</v>
      </c>
      <c r="B34" s="6">
        <v>0</v>
      </c>
      <c r="C34" s="9">
        <v>0</v>
      </c>
      <c r="D34" s="6">
        <v>0</v>
      </c>
      <c r="E34" s="9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  <c r="K34" s="4">
        <v>0</v>
      </c>
      <c r="L34" s="6">
        <v>0</v>
      </c>
      <c r="M34" s="4" t="s">
        <v>31</v>
      </c>
      <c r="N34" s="6" t="s">
        <v>30</v>
      </c>
      <c r="O34" s="4">
        <v>0</v>
      </c>
      <c r="P34" s="6">
        <v>0</v>
      </c>
      <c r="Q34" s="4">
        <v>0</v>
      </c>
      <c r="R34" s="6">
        <v>0</v>
      </c>
      <c r="S34" s="4">
        <v>0</v>
      </c>
      <c r="T34" s="6">
        <v>0</v>
      </c>
      <c r="U34" s="4">
        <v>0</v>
      </c>
      <c r="V34" s="6">
        <v>0</v>
      </c>
      <c r="W34" s="4">
        <v>0</v>
      </c>
      <c r="X34" s="6">
        <v>0</v>
      </c>
      <c r="Y34" s="4">
        <v>0</v>
      </c>
      <c r="Z34" s="6">
        <v>0</v>
      </c>
    </row>
    <row r="35" spans="1:26" x14ac:dyDescent="0.3">
      <c r="A35" t="str">
        <f>HYPERLINK("c:\Users\dcsj\OneDrive\Formación\Masters &amp; Postgrados\En Curso\UOC-Master en Ciencia de Datos\TFM\Imagenes\Movil-S21\20210725_125316.jpg","20210725_125316.jpg")</f>
        <v>20210725_125316.jpg</v>
      </c>
      <c r="B35" s="6">
        <v>0</v>
      </c>
      <c r="C35" s="9">
        <v>0</v>
      </c>
      <c r="D35" s="6">
        <v>0</v>
      </c>
      <c r="E35" s="9">
        <v>0</v>
      </c>
      <c r="F35" s="6">
        <v>0</v>
      </c>
      <c r="G35" s="4">
        <v>0</v>
      </c>
      <c r="H35" s="6">
        <v>0</v>
      </c>
      <c r="I35" s="4">
        <v>1</v>
      </c>
      <c r="J35" s="6">
        <v>0</v>
      </c>
      <c r="K35" s="4">
        <v>0</v>
      </c>
      <c r="L35" s="6">
        <v>0</v>
      </c>
      <c r="M35" s="4" t="s">
        <v>31</v>
      </c>
      <c r="N35" s="6" t="s">
        <v>30</v>
      </c>
      <c r="O35" s="4">
        <v>1</v>
      </c>
      <c r="P35" s="6">
        <v>0</v>
      </c>
      <c r="Q35" s="4">
        <v>0</v>
      </c>
      <c r="R35" s="6">
        <v>0</v>
      </c>
      <c r="S35" s="4">
        <v>0</v>
      </c>
      <c r="T35" s="6">
        <v>0</v>
      </c>
      <c r="U35" s="4">
        <v>0</v>
      </c>
      <c r="V35" s="6">
        <v>0</v>
      </c>
      <c r="W35" s="4">
        <v>0</v>
      </c>
      <c r="X35" s="6">
        <v>0</v>
      </c>
      <c r="Y35" s="4">
        <v>0</v>
      </c>
      <c r="Z35" s="6">
        <v>0</v>
      </c>
    </row>
    <row r="36" spans="1:26" x14ac:dyDescent="0.3">
      <c r="A36" t="str">
        <f>HYPERLINK("c:\Users\dcsj\OneDrive\Formación\Masters &amp; Postgrados\En Curso\UOC-Master en Ciencia de Datos\TFM\Imagenes\Movil-S21\20210725_132339.jpg","20210725_132339.jpg")</f>
        <v>20210725_132339.jpg</v>
      </c>
      <c r="B36" s="6">
        <v>0</v>
      </c>
      <c r="C36" s="9">
        <v>0</v>
      </c>
      <c r="D36" s="6">
        <v>0</v>
      </c>
      <c r="E36" s="9">
        <v>0</v>
      </c>
      <c r="F36" s="6">
        <v>0</v>
      </c>
      <c r="G36" s="4">
        <v>1</v>
      </c>
      <c r="H36" s="6">
        <v>1</v>
      </c>
      <c r="I36" s="4">
        <v>0</v>
      </c>
      <c r="J36" s="6">
        <v>0</v>
      </c>
      <c r="K36" s="4">
        <v>0</v>
      </c>
      <c r="L36" s="6">
        <v>0</v>
      </c>
      <c r="M36" s="4" t="s">
        <v>31</v>
      </c>
      <c r="N36" s="6" t="s">
        <v>30</v>
      </c>
      <c r="O36" s="4">
        <v>1</v>
      </c>
      <c r="P36" s="6">
        <v>0</v>
      </c>
      <c r="Q36" s="4">
        <v>0</v>
      </c>
      <c r="R36" s="6">
        <v>0</v>
      </c>
      <c r="S36" s="4">
        <v>0</v>
      </c>
      <c r="T36" s="6">
        <v>0</v>
      </c>
      <c r="U36" s="4">
        <v>0</v>
      </c>
      <c r="V36" s="6">
        <v>0</v>
      </c>
      <c r="W36" s="4">
        <v>1</v>
      </c>
      <c r="X36" s="6">
        <v>1</v>
      </c>
      <c r="Y36" s="4">
        <v>0</v>
      </c>
      <c r="Z36" s="6">
        <v>0</v>
      </c>
    </row>
    <row r="37" spans="1:26" x14ac:dyDescent="0.3">
      <c r="A37" t="str">
        <f>HYPERLINK("c:\Users\dcsj\OneDrive\Formación\Masters &amp; Postgrados\En Curso\UOC-Master en Ciencia de Datos\TFM\Imagenes\Movil-S21\20210725_132348.jpg","20210725_132348.jpg")</f>
        <v>20210725_132348.jpg</v>
      </c>
      <c r="B37" s="6">
        <v>0</v>
      </c>
      <c r="C37" s="9">
        <v>0</v>
      </c>
      <c r="D37" s="6">
        <v>0</v>
      </c>
      <c r="E37" s="9">
        <v>0</v>
      </c>
      <c r="F37" s="6">
        <v>0</v>
      </c>
      <c r="G37" s="4">
        <v>1</v>
      </c>
      <c r="H37" s="6">
        <v>1</v>
      </c>
      <c r="I37" s="4">
        <v>0</v>
      </c>
      <c r="J37" s="6">
        <v>0</v>
      </c>
      <c r="K37" s="4">
        <v>0</v>
      </c>
      <c r="L37" s="6">
        <v>0</v>
      </c>
      <c r="M37" s="4" t="s">
        <v>31</v>
      </c>
      <c r="N37" s="6" t="s">
        <v>30</v>
      </c>
      <c r="O37" s="4">
        <v>1</v>
      </c>
      <c r="P37" s="6">
        <v>0</v>
      </c>
      <c r="Q37" s="4">
        <v>0</v>
      </c>
      <c r="R37" s="6">
        <v>0</v>
      </c>
      <c r="S37" s="4">
        <v>0</v>
      </c>
      <c r="T37" s="6">
        <v>0</v>
      </c>
      <c r="U37" s="4">
        <v>0</v>
      </c>
      <c r="V37" s="6">
        <v>0</v>
      </c>
      <c r="W37" s="4">
        <v>1</v>
      </c>
      <c r="X37" s="6">
        <v>1</v>
      </c>
      <c r="Y37" s="4">
        <v>0</v>
      </c>
      <c r="Z37" s="6">
        <v>0</v>
      </c>
    </row>
    <row r="38" spans="1:26" x14ac:dyDescent="0.3">
      <c r="A38" t="str">
        <f>HYPERLINK("c:\Users\dcsj\OneDrive\Formación\Masters &amp; Postgrados\En Curso\UOC-Master en Ciencia de Datos\TFM\Imagenes\Movil-S21\20210725_132352.jpg","20210725_132352.jpg")</f>
        <v>20210725_132352.jpg</v>
      </c>
      <c r="B38" s="6">
        <v>0</v>
      </c>
      <c r="C38" s="9">
        <v>0</v>
      </c>
      <c r="D38" s="6">
        <v>0</v>
      </c>
      <c r="E38" s="9">
        <v>0</v>
      </c>
      <c r="F38" s="6">
        <v>0</v>
      </c>
      <c r="G38" s="4">
        <v>1</v>
      </c>
      <c r="H38" s="6">
        <v>1</v>
      </c>
      <c r="I38" s="4">
        <v>0</v>
      </c>
      <c r="J38" s="6">
        <v>0</v>
      </c>
      <c r="K38" s="4">
        <v>0</v>
      </c>
      <c r="L38" s="6">
        <v>0</v>
      </c>
      <c r="M38" s="4" t="s">
        <v>31</v>
      </c>
      <c r="N38" s="6" t="s">
        <v>30</v>
      </c>
      <c r="O38" s="4">
        <v>1</v>
      </c>
      <c r="P38" s="6">
        <v>0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1</v>
      </c>
      <c r="X38" s="6">
        <v>1</v>
      </c>
      <c r="Y38" s="4">
        <v>0</v>
      </c>
      <c r="Z38" s="6">
        <v>0</v>
      </c>
    </row>
    <row r="39" spans="1:26" x14ac:dyDescent="0.3">
      <c r="A39" t="str">
        <f>HYPERLINK("c:\Users\dcsj\OneDrive\Formación\Masters &amp; Postgrados\En Curso\UOC-Master en Ciencia de Datos\TFM\Imagenes\Movil-S21\20210725_132402.jpg","20210725_132402.jpg")</f>
        <v>20210725_132402.jpg</v>
      </c>
      <c r="B39" s="6">
        <v>0</v>
      </c>
      <c r="C39" s="9">
        <v>0</v>
      </c>
      <c r="D39" s="6">
        <v>0</v>
      </c>
      <c r="E39" s="9">
        <v>0</v>
      </c>
      <c r="F39" s="6">
        <v>0</v>
      </c>
      <c r="G39" s="4">
        <v>1</v>
      </c>
      <c r="H39" s="6">
        <v>1</v>
      </c>
      <c r="I39" s="4">
        <v>0</v>
      </c>
      <c r="J39" s="6">
        <v>0</v>
      </c>
      <c r="K39" s="4">
        <v>0</v>
      </c>
      <c r="L39" s="6">
        <v>0</v>
      </c>
      <c r="M39" s="4" t="s">
        <v>31</v>
      </c>
      <c r="N39" s="6" t="s">
        <v>30</v>
      </c>
      <c r="O39" s="4">
        <v>1</v>
      </c>
      <c r="P39" s="6">
        <v>0</v>
      </c>
      <c r="Q39" s="4">
        <v>0</v>
      </c>
      <c r="R39" s="6">
        <v>0</v>
      </c>
      <c r="S39" s="4">
        <v>0</v>
      </c>
      <c r="T39" s="6">
        <v>0</v>
      </c>
      <c r="U39" s="4">
        <v>0</v>
      </c>
      <c r="V39" s="6">
        <v>0</v>
      </c>
      <c r="W39" s="4">
        <v>1</v>
      </c>
      <c r="X39" s="6">
        <v>1</v>
      </c>
      <c r="Y39" s="4">
        <v>0</v>
      </c>
      <c r="Z39" s="6">
        <v>0</v>
      </c>
    </row>
    <row r="40" spans="1:26" x14ac:dyDescent="0.3">
      <c r="A40" t="str">
        <f>HYPERLINK("c:\Users\dcsj\OneDrive\Formación\Masters &amp; Postgrados\En Curso\UOC-Master en Ciencia de Datos\TFM\Imagenes\Movil-S21\20210725_132423.jpg","20210725_132423.jpg")</f>
        <v>20210725_132423.jpg</v>
      </c>
      <c r="B40" s="6">
        <v>0</v>
      </c>
      <c r="C40" s="9">
        <v>0</v>
      </c>
      <c r="D40" s="6">
        <v>0</v>
      </c>
      <c r="E40" s="9">
        <v>0</v>
      </c>
      <c r="F40" s="6">
        <v>0</v>
      </c>
      <c r="G40" s="4">
        <v>1</v>
      </c>
      <c r="H40" s="6">
        <v>1</v>
      </c>
      <c r="I40" s="4">
        <v>0</v>
      </c>
      <c r="J40" s="6">
        <v>0</v>
      </c>
      <c r="K40" s="4">
        <v>0</v>
      </c>
      <c r="L40" s="6">
        <v>0</v>
      </c>
      <c r="M40" s="4" t="s">
        <v>31</v>
      </c>
      <c r="N40" s="6" t="s">
        <v>30</v>
      </c>
      <c r="O40" s="4">
        <v>1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1</v>
      </c>
      <c r="X40" s="6">
        <v>1</v>
      </c>
      <c r="Y40" s="4">
        <v>0</v>
      </c>
      <c r="Z40" s="6">
        <v>0</v>
      </c>
    </row>
    <row r="41" spans="1:26" x14ac:dyDescent="0.3">
      <c r="A41" t="str">
        <f>HYPERLINK("c:\Users\dcsj\OneDrive\Formación\Masters &amp; Postgrados\En Curso\UOC-Master en Ciencia de Datos\TFM\Imagenes\Movil-S21\20210725_174439.jpg","20210725_174439.jpg")</f>
        <v>20210725_174439.jpg</v>
      </c>
      <c r="B41" s="6">
        <v>0</v>
      </c>
      <c r="C41" s="9">
        <v>0</v>
      </c>
      <c r="D41" s="6">
        <v>0</v>
      </c>
      <c r="E41" s="9">
        <v>0</v>
      </c>
      <c r="F41" s="6">
        <v>0</v>
      </c>
      <c r="G41" s="4">
        <v>1</v>
      </c>
      <c r="H41" s="6">
        <v>0</v>
      </c>
      <c r="I41" s="4">
        <v>0</v>
      </c>
      <c r="J41" s="6">
        <v>0</v>
      </c>
      <c r="K41" s="4">
        <v>0</v>
      </c>
      <c r="L41" s="6">
        <v>1</v>
      </c>
      <c r="M41" s="4" t="s">
        <v>31</v>
      </c>
      <c r="N41" s="6" t="s">
        <v>30</v>
      </c>
      <c r="O41" s="4">
        <v>1</v>
      </c>
      <c r="P41" s="6">
        <v>0</v>
      </c>
      <c r="Q41" s="4">
        <v>0</v>
      </c>
      <c r="R41" s="6">
        <v>0</v>
      </c>
      <c r="S41" s="4">
        <v>0</v>
      </c>
      <c r="T41" s="6">
        <v>0</v>
      </c>
      <c r="U41" s="4">
        <v>0</v>
      </c>
      <c r="V41" s="6">
        <v>0</v>
      </c>
      <c r="W41" s="4">
        <v>0</v>
      </c>
      <c r="X41" s="6">
        <v>0</v>
      </c>
      <c r="Y41" s="4">
        <v>0</v>
      </c>
      <c r="Z41" s="6">
        <v>0</v>
      </c>
    </row>
    <row r="42" spans="1:26" x14ac:dyDescent="0.3">
      <c r="A42" t="str">
        <f>HYPERLINK("c:\Users\dcsj\OneDrive\Formación\Masters &amp; Postgrados\En Curso\UOC-Master en Ciencia de Datos\TFM\Imagenes\Movil-S21\20210725_174449.jpg","20210725_174449.jpg")</f>
        <v>20210725_174449.jpg</v>
      </c>
      <c r="B42" s="6">
        <v>0</v>
      </c>
      <c r="C42" s="9">
        <v>0</v>
      </c>
      <c r="D42" s="6">
        <v>0</v>
      </c>
      <c r="E42" s="9">
        <v>0</v>
      </c>
      <c r="F42" s="6">
        <v>0</v>
      </c>
      <c r="G42" s="4">
        <v>1</v>
      </c>
      <c r="H42" s="6">
        <v>1</v>
      </c>
      <c r="I42" s="4">
        <v>0</v>
      </c>
      <c r="J42" s="6">
        <v>0</v>
      </c>
      <c r="K42" s="4">
        <v>0</v>
      </c>
      <c r="L42" s="6">
        <v>1</v>
      </c>
      <c r="M42" s="4" t="s">
        <v>31</v>
      </c>
      <c r="N42" s="6" t="s">
        <v>30</v>
      </c>
      <c r="O42" s="4">
        <v>1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</row>
    <row r="43" spans="1:26" x14ac:dyDescent="0.3">
      <c r="A43" t="str">
        <f>HYPERLINK("c:\Users\dcsj\OneDrive\Formación\Masters &amp; Postgrados\En Curso\UOC-Master en Ciencia de Datos\TFM\Imagenes\Movil-S21\20210725_174454.jpg","20210725_174454.jpg")</f>
        <v>20210725_174454.jpg</v>
      </c>
      <c r="B43" s="6">
        <v>0</v>
      </c>
      <c r="C43" s="9">
        <v>0</v>
      </c>
      <c r="D43" s="6">
        <v>0</v>
      </c>
      <c r="E43" s="9">
        <v>0</v>
      </c>
      <c r="F43" s="6">
        <v>0</v>
      </c>
      <c r="G43" s="4">
        <v>1</v>
      </c>
      <c r="H43" s="6">
        <v>1</v>
      </c>
      <c r="I43" s="4">
        <v>0</v>
      </c>
      <c r="J43" s="6">
        <v>0</v>
      </c>
      <c r="K43" s="4">
        <v>0</v>
      </c>
      <c r="L43" s="6">
        <v>1</v>
      </c>
      <c r="M43" s="4" t="s">
        <v>31</v>
      </c>
      <c r="N43" s="6" t="s">
        <v>30</v>
      </c>
      <c r="O43" s="4">
        <v>1</v>
      </c>
      <c r="P43" s="6">
        <v>0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</row>
    <row r="44" spans="1:26" x14ac:dyDescent="0.3">
      <c r="A44" t="str">
        <f>HYPERLINK("c:\Users\dcsj\OneDrive\Formación\Masters &amp; Postgrados\En Curso\UOC-Master en Ciencia de Datos\TFM\Imagenes\Movil-S21\20210725_174458.jpg","20210725_174458.jpg")</f>
        <v>20210725_174458.jpg</v>
      </c>
      <c r="B44" s="6">
        <v>0</v>
      </c>
      <c r="C44" s="9">
        <v>0</v>
      </c>
      <c r="D44" s="6">
        <v>0</v>
      </c>
      <c r="E44" s="9">
        <v>0</v>
      </c>
      <c r="F44" s="6">
        <v>0</v>
      </c>
      <c r="G44" s="4">
        <v>1</v>
      </c>
      <c r="H44" s="6">
        <v>1</v>
      </c>
      <c r="I44" s="4">
        <v>0</v>
      </c>
      <c r="J44" s="6">
        <v>0</v>
      </c>
      <c r="K44" s="4">
        <v>0</v>
      </c>
      <c r="L44" s="6">
        <v>1</v>
      </c>
      <c r="M44" s="4" t="s">
        <v>31</v>
      </c>
      <c r="N44" s="6" t="s">
        <v>30</v>
      </c>
      <c r="O44" s="4">
        <v>1</v>
      </c>
      <c r="P44" s="6">
        <v>0</v>
      </c>
      <c r="Q44" s="4">
        <v>0</v>
      </c>
      <c r="R44" s="6">
        <v>0</v>
      </c>
      <c r="S44" s="4">
        <v>0</v>
      </c>
      <c r="T44" s="6">
        <v>0</v>
      </c>
      <c r="U44" s="4">
        <v>0</v>
      </c>
      <c r="V44" s="6">
        <v>0</v>
      </c>
      <c r="W44" s="4">
        <v>0</v>
      </c>
      <c r="X44" s="6">
        <v>0</v>
      </c>
      <c r="Y44" s="4">
        <v>0</v>
      </c>
      <c r="Z44" s="6">
        <v>0</v>
      </c>
    </row>
    <row r="45" spans="1:26" x14ac:dyDescent="0.3">
      <c r="A45" t="str">
        <f>HYPERLINK("c:\Users\dcsj\OneDrive\Formación\Masters &amp; Postgrados\En Curso\UOC-Master en Ciencia de Datos\TFM\Imagenes\Movil-S21\20210725_174500.jpg","20210725_174500.jpg")</f>
        <v>20210725_174500.jpg</v>
      </c>
      <c r="B45" s="6">
        <v>0</v>
      </c>
      <c r="C45" s="9">
        <v>0</v>
      </c>
      <c r="D45" s="6">
        <v>0</v>
      </c>
      <c r="E45" s="9">
        <v>0</v>
      </c>
      <c r="F45" s="6">
        <v>0</v>
      </c>
      <c r="G45" s="4">
        <v>1</v>
      </c>
      <c r="H45" s="6">
        <v>1</v>
      </c>
      <c r="I45" s="4">
        <v>0</v>
      </c>
      <c r="J45" s="6">
        <v>0</v>
      </c>
      <c r="K45" s="4">
        <v>0</v>
      </c>
      <c r="L45" s="6">
        <v>1</v>
      </c>
      <c r="M45" s="4" t="s">
        <v>31</v>
      </c>
      <c r="N45" s="6" t="s">
        <v>30</v>
      </c>
      <c r="O45" s="4">
        <v>1</v>
      </c>
      <c r="P45" s="6">
        <v>0</v>
      </c>
      <c r="Q45" s="4">
        <v>0</v>
      </c>
      <c r="R45" s="6">
        <v>0</v>
      </c>
      <c r="S45" s="4">
        <v>0</v>
      </c>
      <c r="T45" s="6">
        <v>0</v>
      </c>
      <c r="U45" s="4">
        <v>0</v>
      </c>
      <c r="V45" s="6">
        <v>0</v>
      </c>
      <c r="W45" s="4">
        <v>0</v>
      </c>
      <c r="X45" s="6">
        <v>0</v>
      </c>
      <c r="Y45" s="4">
        <v>0</v>
      </c>
      <c r="Z45" s="6">
        <v>0</v>
      </c>
    </row>
    <row r="46" spans="1:26" x14ac:dyDescent="0.3">
      <c r="A46" t="str">
        <f>HYPERLINK("c:\Users\dcsj\OneDrive\Formación\Masters &amp; Postgrados\En Curso\UOC-Master en Ciencia de Datos\TFM\Imagenes\Movil-S21\20210725_181116.jpg","20210725_181116.jpg")</f>
        <v>20210725_181116.jpg</v>
      </c>
      <c r="B46" s="6">
        <v>0</v>
      </c>
      <c r="C46" s="9">
        <v>0</v>
      </c>
      <c r="D46" s="6">
        <v>0</v>
      </c>
      <c r="E46" s="9">
        <v>0</v>
      </c>
      <c r="F46" s="6">
        <v>0</v>
      </c>
      <c r="G46" s="4">
        <v>0</v>
      </c>
      <c r="H46" s="6">
        <v>0</v>
      </c>
      <c r="I46" s="4">
        <v>1</v>
      </c>
      <c r="J46" s="6">
        <v>0</v>
      </c>
      <c r="K46" s="4">
        <v>0</v>
      </c>
      <c r="L46" s="6">
        <v>1</v>
      </c>
      <c r="M46" s="4" t="s">
        <v>31</v>
      </c>
      <c r="N46" s="6" t="s">
        <v>30</v>
      </c>
      <c r="O46" s="4">
        <v>1</v>
      </c>
      <c r="P46" s="6">
        <v>0</v>
      </c>
      <c r="Q46" s="4">
        <v>0</v>
      </c>
      <c r="R46" s="6">
        <v>0</v>
      </c>
      <c r="S46" s="4">
        <v>0</v>
      </c>
      <c r="T46" s="6">
        <v>0</v>
      </c>
      <c r="U46" s="4">
        <v>0</v>
      </c>
      <c r="V46" s="6">
        <v>0</v>
      </c>
      <c r="W46" s="4">
        <v>0</v>
      </c>
      <c r="X46" s="6">
        <v>0</v>
      </c>
      <c r="Y46" s="4">
        <v>0</v>
      </c>
      <c r="Z46" s="6">
        <v>0</v>
      </c>
    </row>
    <row r="47" spans="1:26" x14ac:dyDescent="0.3">
      <c r="A47" t="str">
        <f>HYPERLINK("c:\Users\dcsj\OneDrive\Formación\Masters &amp; Postgrados\En Curso\UOC-Master en Ciencia de Datos\TFM\Imagenes\Movil-S21\20210725_181121.jpg","20210725_181121.jpg")</f>
        <v>20210725_181121.jpg</v>
      </c>
      <c r="B47" s="6">
        <v>0</v>
      </c>
      <c r="C47" s="9">
        <v>0</v>
      </c>
      <c r="D47" s="6">
        <v>0</v>
      </c>
      <c r="E47" s="9">
        <v>0</v>
      </c>
      <c r="F47" s="6">
        <v>0</v>
      </c>
      <c r="G47" s="4">
        <v>0</v>
      </c>
      <c r="H47" s="6">
        <v>0</v>
      </c>
      <c r="I47" s="4">
        <v>1</v>
      </c>
      <c r="J47" s="6">
        <v>0</v>
      </c>
      <c r="K47" s="4">
        <v>0</v>
      </c>
      <c r="L47" s="6">
        <v>1</v>
      </c>
      <c r="M47" s="4" t="s">
        <v>31</v>
      </c>
      <c r="N47" s="6" t="s">
        <v>30</v>
      </c>
      <c r="O47" s="4">
        <v>1</v>
      </c>
      <c r="P47" s="6">
        <v>0</v>
      </c>
      <c r="Q47" s="4">
        <v>0</v>
      </c>
      <c r="R47" s="6">
        <v>0</v>
      </c>
      <c r="S47" s="4">
        <v>0</v>
      </c>
      <c r="T47" s="6">
        <v>0</v>
      </c>
      <c r="U47" s="4">
        <v>0</v>
      </c>
      <c r="V47" s="6">
        <v>0</v>
      </c>
      <c r="W47" s="4">
        <v>0</v>
      </c>
      <c r="X47" s="6">
        <v>0</v>
      </c>
      <c r="Y47" s="4">
        <v>0</v>
      </c>
      <c r="Z47" s="6">
        <v>0</v>
      </c>
    </row>
    <row r="48" spans="1:26" x14ac:dyDescent="0.3">
      <c r="A48" t="str">
        <f>HYPERLINK("c:\Users\dcsj\OneDrive\Formación\Masters &amp; Postgrados\En Curso\UOC-Master en Ciencia de Datos\TFM\Imagenes\Movil-S21\20210725_181125.jpg","20210725_181125.jpg")</f>
        <v>20210725_181125.jpg</v>
      </c>
      <c r="B48" s="6">
        <v>0</v>
      </c>
      <c r="C48" s="9">
        <v>0</v>
      </c>
      <c r="D48" s="6">
        <v>0</v>
      </c>
      <c r="E48" s="9">
        <v>0</v>
      </c>
      <c r="F48" s="6">
        <v>0</v>
      </c>
      <c r="G48" s="4">
        <v>0</v>
      </c>
      <c r="H48" s="6">
        <v>1</v>
      </c>
      <c r="I48" s="4">
        <v>1</v>
      </c>
      <c r="J48" s="6">
        <v>0</v>
      </c>
      <c r="K48" s="4">
        <v>0</v>
      </c>
      <c r="L48" s="6">
        <v>1</v>
      </c>
      <c r="M48" s="4" t="s">
        <v>31</v>
      </c>
      <c r="N48" s="6" t="s">
        <v>30</v>
      </c>
      <c r="O48" s="4">
        <v>1</v>
      </c>
      <c r="P48" s="6">
        <v>0</v>
      </c>
      <c r="Q48" s="4">
        <v>0</v>
      </c>
      <c r="R48" s="6">
        <v>0</v>
      </c>
      <c r="S48" s="4">
        <v>0</v>
      </c>
      <c r="T48" s="6">
        <v>0</v>
      </c>
      <c r="U48" s="4">
        <v>0</v>
      </c>
      <c r="V48" s="6">
        <v>0</v>
      </c>
      <c r="W48" s="4">
        <v>0</v>
      </c>
      <c r="X48" s="6">
        <v>0</v>
      </c>
      <c r="Y48" s="4">
        <v>0</v>
      </c>
      <c r="Z48" s="6">
        <v>0</v>
      </c>
    </row>
    <row r="49" spans="1:26" x14ac:dyDescent="0.3">
      <c r="A49" t="str">
        <f>HYPERLINK("c:\Users\dcsj\OneDrive\Formación\Masters &amp; Postgrados\En Curso\UOC-Master en Ciencia de Datos\TFM\Imagenes\Movil-S21\20210725_181130.jpg","20210725_181130.jpg")</f>
        <v>20210725_181130.jpg</v>
      </c>
      <c r="B49" s="6">
        <v>0</v>
      </c>
      <c r="C49" s="9">
        <v>0</v>
      </c>
      <c r="D49" s="6">
        <v>0</v>
      </c>
      <c r="E49" s="9">
        <v>0</v>
      </c>
      <c r="F49" s="6">
        <v>0</v>
      </c>
      <c r="G49" s="4">
        <v>0</v>
      </c>
      <c r="H49" s="6">
        <v>1</v>
      </c>
      <c r="I49" s="4">
        <v>1</v>
      </c>
      <c r="J49" s="6">
        <v>0</v>
      </c>
      <c r="K49" s="4">
        <v>0</v>
      </c>
      <c r="L49" s="6">
        <v>1</v>
      </c>
      <c r="M49" s="4" t="s">
        <v>31</v>
      </c>
      <c r="N49" s="6" t="s">
        <v>30</v>
      </c>
      <c r="O49" s="4">
        <v>1</v>
      </c>
      <c r="P49" s="6">
        <v>0</v>
      </c>
      <c r="Q49" s="4">
        <v>0</v>
      </c>
      <c r="R49" s="6">
        <v>0</v>
      </c>
      <c r="S49" s="4">
        <v>0</v>
      </c>
      <c r="T49" s="6">
        <v>0</v>
      </c>
      <c r="U49" s="4">
        <v>0</v>
      </c>
      <c r="V49" s="6">
        <v>0</v>
      </c>
      <c r="W49" s="4">
        <v>0</v>
      </c>
      <c r="X49" s="6">
        <v>0</v>
      </c>
      <c r="Y49" s="4">
        <v>0</v>
      </c>
      <c r="Z49" s="6">
        <v>0</v>
      </c>
    </row>
    <row r="50" spans="1:26" x14ac:dyDescent="0.3">
      <c r="A50" t="str">
        <f>HYPERLINK("c:\Users\dcsj\OneDrive\Formación\Masters &amp; Postgrados\En Curso\UOC-Master en Ciencia de Datos\TFM\Imagenes\Movil-S21\20210725_181229.jpg","20210725_181229.jpg")</f>
        <v>20210725_181229.jpg</v>
      </c>
      <c r="B50" s="6">
        <v>0</v>
      </c>
      <c r="C50" s="9">
        <v>0</v>
      </c>
      <c r="D50" s="6">
        <v>0</v>
      </c>
      <c r="E50" s="9">
        <v>0</v>
      </c>
      <c r="F50" s="6">
        <v>0</v>
      </c>
      <c r="G50" s="4">
        <v>0</v>
      </c>
      <c r="H50" s="6">
        <v>1</v>
      </c>
      <c r="I50" s="4">
        <v>0</v>
      </c>
      <c r="J50" s="6">
        <v>0</v>
      </c>
      <c r="K50" s="4">
        <v>0</v>
      </c>
      <c r="L50" s="6">
        <v>1</v>
      </c>
      <c r="M50" s="4" t="s">
        <v>31</v>
      </c>
      <c r="N50" s="6" t="s">
        <v>30</v>
      </c>
      <c r="O50" s="4">
        <v>1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</row>
    <row r="51" spans="1:26" x14ac:dyDescent="0.3">
      <c r="A51" t="str">
        <f>HYPERLINK("c:\Users\dcsj\OneDrive\Formación\Masters &amp; Postgrados\En Curso\UOC-Master en Ciencia de Datos\TFM\Imagenes\Movil-S21\20210725_181231.jpg","20210725_181231.jpg")</f>
        <v>20210725_181231.jpg</v>
      </c>
      <c r="B51" s="6">
        <v>0</v>
      </c>
      <c r="C51" s="9">
        <v>0</v>
      </c>
      <c r="D51" s="6">
        <v>0</v>
      </c>
      <c r="E51" s="9">
        <v>0</v>
      </c>
      <c r="F51" s="6">
        <v>0</v>
      </c>
      <c r="G51" s="4">
        <v>0</v>
      </c>
      <c r="H51" s="6">
        <v>1</v>
      </c>
      <c r="I51" s="4">
        <v>0</v>
      </c>
      <c r="J51" s="6">
        <v>0</v>
      </c>
      <c r="K51" s="4">
        <v>0</v>
      </c>
      <c r="L51" s="6">
        <v>1</v>
      </c>
      <c r="M51" s="4" t="s">
        <v>31</v>
      </c>
      <c r="N51" s="6" t="s">
        <v>30</v>
      </c>
      <c r="O51" s="4">
        <v>1</v>
      </c>
      <c r="P51" s="6">
        <v>0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</row>
    <row r="52" spans="1:26" x14ac:dyDescent="0.3">
      <c r="A52" t="str">
        <f>HYPERLINK("c:\Users\dcsj\OneDrive\Formación\Masters &amp; Postgrados\En Curso\UOC-Master en Ciencia de Datos\TFM\Imagenes\Movil-S21\20210725_181242.jpg","20210725_181242.jpg")</f>
        <v>20210725_181242.jpg</v>
      </c>
      <c r="B52" s="6">
        <v>0</v>
      </c>
      <c r="C52" s="9">
        <v>0</v>
      </c>
      <c r="D52" s="6">
        <v>0</v>
      </c>
      <c r="E52" s="9">
        <v>0</v>
      </c>
      <c r="F52" s="6">
        <v>0</v>
      </c>
      <c r="G52" s="4">
        <v>0</v>
      </c>
      <c r="H52" s="6">
        <v>1</v>
      </c>
      <c r="I52" s="4">
        <v>0</v>
      </c>
      <c r="J52" s="6">
        <v>0</v>
      </c>
      <c r="K52" s="4">
        <v>0</v>
      </c>
      <c r="L52" s="6">
        <v>1</v>
      </c>
      <c r="M52" s="4" t="s">
        <v>31</v>
      </c>
      <c r="N52" s="6" t="s">
        <v>30</v>
      </c>
      <c r="O52" s="4">
        <v>1</v>
      </c>
      <c r="P52" s="6">
        <v>0</v>
      </c>
      <c r="Q52" s="4">
        <v>0</v>
      </c>
      <c r="R52" s="6">
        <v>0</v>
      </c>
      <c r="S52" s="4">
        <v>0</v>
      </c>
      <c r="T52" s="6">
        <v>0</v>
      </c>
      <c r="U52" s="4">
        <v>0</v>
      </c>
      <c r="V52" s="6">
        <v>0</v>
      </c>
      <c r="W52" s="4">
        <v>0</v>
      </c>
      <c r="X52" s="6">
        <v>0</v>
      </c>
      <c r="Y52" s="4">
        <v>0</v>
      </c>
      <c r="Z52" s="6">
        <v>0</v>
      </c>
    </row>
    <row r="53" spans="1:26" x14ac:dyDescent="0.3">
      <c r="A53" t="str">
        <f>HYPERLINK("c:\Users\dcsj\OneDrive\Formación\Masters &amp; Postgrados\En Curso\UOC-Master en Ciencia de Datos\TFM\Imagenes\Movil-S21\20210731_112801.jpg","20210731_112801.jpg")</f>
        <v>20210731_112801.jpg</v>
      </c>
      <c r="B53" s="6">
        <v>0</v>
      </c>
      <c r="C53" s="9">
        <v>0</v>
      </c>
      <c r="D53" s="6">
        <v>0</v>
      </c>
      <c r="E53" s="9">
        <v>0</v>
      </c>
      <c r="F53" s="6">
        <v>0</v>
      </c>
      <c r="G53" s="4">
        <v>0</v>
      </c>
      <c r="H53" s="6">
        <v>1</v>
      </c>
      <c r="I53" s="4">
        <v>0</v>
      </c>
      <c r="J53" s="6">
        <v>0</v>
      </c>
      <c r="K53" s="4">
        <v>0</v>
      </c>
      <c r="L53" s="6">
        <v>0</v>
      </c>
      <c r="M53" s="4" t="s">
        <v>24</v>
      </c>
      <c r="N53" s="6" t="s">
        <v>24</v>
      </c>
      <c r="O53" s="4">
        <v>1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</row>
    <row r="54" spans="1:26" x14ac:dyDescent="0.3">
      <c r="A54" t="str">
        <f>HYPERLINK("c:\Users\dcsj\OneDrive\Formación\Masters &amp; Postgrados\En Curso\UOC-Master en Ciencia de Datos\TFM\Imagenes\Movil-S21\20210731_112822.jpg","20210731_112822.jpg")</f>
        <v>20210731_112822.jpg</v>
      </c>
      <c r="B54" s="6">
        <v>0</v>
      </c>
      <c r="C54" s="9">
        <v>0</v>
      </c>
      <c r="D54" s="6">
        <v>0</v>
      </c>
      <c r="E54" s="9">
        <v>0</v>
      </c>
      <c r="F54" s="6">
        <v>0</v>
      </c>
      <c r="G54" s="4">
        <v>0</v>
      </c>
      <c r="H54" s="6">
        <v>1</v>
      </c>
      <c r="I54" s="4">
        <v>0</v>
      </c>
      <c r="J54" s="6">
        <v>0</v>
      </c>
      <c r="K54" s="4">
        <v>0</v>
      </c>
      <c r="L54" s="6">
        <v>0</v>
      </c>
      <c r="M54" s="4" t="s">
        <v>24</v>
      </c>
      <c r="N54" s="6" t="s">
        <v>24</v>
      </c>
      <c r="O54" s="4">
        <v>1</v>
      </c>
      <c r="P54" s="6">
        <v>0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</row>
    <row r="55" spans="1:26" x14ac:dyDescent="0.3">
      <c r="A55" t="str">
        <f>HYPERLINK("c:\Users\dcsj\OneDrive\Formación\Masters &amp; Postgrados\En Curso\UOC-Master en Ciencia de Datos\TFM\Imagenes\Movil-S21\20210731_112824.jpg","20210731_112824.jpg")</f>
        <v>20210731_112824.jpg</v>
      </c>
      <c r="B55" s="6">
        <v>0</v>
      </c>
      <c r="C55" s="9">
        <v>0</v>
      </c>
      <c r="D55" s="6">
        <v>0</v>
      </c>
      <c r="E55" s="9">
        <v>0</v>
      </c>
      <c r="F55" s="6">
        <v>0</v>
      </c>
      <c r="G55" s="4">
        <v>0</v>
      </c>
      <c r="H55" s="6">
        <v>1</v>
      </c>
      <c r="I55" s="4">
        <v>0</v>
      </c>
      <c r="J55" s="6">
        <v>0</v>
      </c>
      <c r="K55" s="4">
        <v>0</v>
      </c>
      <c r="L55" s="6">
        <v>0</v>
      </c>
      <c r="M55" s="4" t="s">
        <v>24</v>
      </c>
      <c r="N55" s="6" t="s">
        <v>24</v>
      </c>
      <c r="O55" s="4">
        <v>1</v>
      </c>
      <c r="P55" s="6">
        <v>0</v>
      </c>
      <c r="Q55" s="4">
        <v>0</v>
      </c>
      <c r="R55" s="6">
        <v>0</v>
      </c>
      <c r="S55" s="4">
        <v>0</v>
      </c>
      <c r="T55" s="6">
        <v>0</v>
      </c>
      <c r="U55" s="4">
        <v>0</v>
      </c>
      <c r="V55" s="6">
        <v>0</v>
      </c>
      <c r="W55" s="4">
        <v>0</v>
      </c>
      <c r="X55" s="6">
        <v>0</v>
      </c>
      <c r="Y55" s="4">
        <v>0</v>
      </c>
      <c r="Z55" s="6">
        <v>0</v>
      </c>
    </row>
    <row r="56" spans="1:26" x14ac:dyDescent="0.3">
      <c r="A56" t="str">
        <f>HYPERLINK("c:\Users\dcsj\OneDrive\Formación\Masters &amp; Postgrados\En Curso\UOC-Master en Ciencia de Datos\TFM\Imagenes\Movil-S21\20210731_112901.jpg","20210731_112901.jpg")</f>
        <v>20210731_112901.jpg</v>
      </c>
      <c r="B56" s="6">
        <v>0</v>
      </c>
      <c r="C56" s="9">
        <v>0</v>
      </c>
      <c r="D56" s="6">
        <v>0</v>
      </c>
      <c r="E56" s="9">
        <v>0</v>
      </c>
      <c r="F56" s="6">
        <v>0</v>
      </c>
      <c r="G56" s="4">
        <v>0</v>
      </c>
      <c r="H56" s="6">
        <v>1</v>
      </c>
      <c r="I56" s="4">
        <v>0</v>
      </c>
      <c r="J56" s="6">
        <v>0</v>
      </c>
      <c r="K56" s="4">
        <v>0</v>
      </c>
      <c r="L56" s="6">
        <v>0</v>
      </c>
      <c r="M56" s="4" t="s">
        <v>24</v>
      </c>
      <c r="N56" s="6" t="s">
        <v>24</v>
      </c>
      <c r="O56" s="4">
        <v>1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</row>
    <row r="57" spans="1:26" x14ac:dyDescent="0.3">
      <c r="A57" t="str">
        <f>HYPERLINK("c:\Users\dcsj\OneDrive\Formación\Masters &amp; Postgrados\En Curso\UOC-Master en Ciencia de Datos\TFM\Imagenes\Movil-S21\20210731_112904.jpg","20210731_112904.jpg")</f>
        <v>20210731_112904.jpg</v>
      </c>
      <c r="B57" s="6">
        <v>0</v>
      </c>
      <c r="C57" s="9">
        <v>0</v>
      </c>
      <c r="D57" s="6">
        <v>0</v>
      </c>
      <c r="E57" s="9">
        <v>0</v>
      </c>
      <c r="F57" s="6">
        <v>0</v>
      </c>
      <c r="G57" s="4">
        <v>0</v>
      </c>
      <c r="H57" s="6">
        <v>1</v>
      </c>
      <c r="I57" s="4">
        <v>0</v>
      </c>
      <c r="J57" s="6">
        <v>0</v>
      </c>
      <c r="K57" s="4">
        <v>0</v>
      </c>
      <c r="L57" s="6">
        <v>0</v>
      </c>
      <c r="M57" s="4" t="s">
        <v>24</v>
      </c>
      <c r="N57" s="6" t="s">
        <v>24</v>
      </c>
      <c r="O57" s="4">
        <v>1</v>
      </c>
      <c r="P57" s="6">
        <v>0</v>
      </c>
      <c r="Q57" s="4">
        <v>0</v>
      </c>
      <c r="R57" s="6">
        <v>0</v>
      </c>
      <c r="S57" s="4">
        <v>0</v>
      </c>
      <c r="T57" s="6">
        <v>0</v>
      </c>
      <c r="U57" s="4">
        <v>0</v>
      </c>
      <c r="V57" s="6">
        <v>0</v>
      </c>
      <c r="W57" s="4">
        <v>0</v>
      </c>
      <c r="X57" s="6">
        <v>0</v>
      </c>
      <c r="Y57" s="4">
        <v>0</v>
      </c>
      <c r="Z57" s="6">
        <v>0</v>
      </c>
    </row>
    <row r="58" spans="1:26" x14ac:dyDescent="0.3">
      <c r="A58" t="str">
        <f>HYPERLINK("c:\Users\dcsj\OneDrive\Formación\Masters &amp; Postgrados\En Curso\UOC-Master en Ciencia de Datos\TFM\Imagenes\Movil-S21\20210731_112907.jpg","20210731_112907.jpg")</f>
        <v>20210731_112907.jpg</v>
      </c>
      <c r="B58" s="6">
        <v>0</v>
      </c>
      <c r="C58" s="9">
        <v>0</v>
      </c>
      <c r="D58" s="6">
        <v>0</v>
      </c>
      <c r="E58" s="9">
        <v>0</v>
      </c>
      <c r="F58" s="6">
        <v>0</v>
      </c>
      <c r="G58" s="4">
        <v>0</v>
      </c>
      <c r="H58" s="6">
        <v>1</v>
      </c>
      <c r="I58" s="4">
        <v>0</v>
      </c>
      <c r="J58" s="6">
        <v>0</v>
      </c>
      <c r="K58" s="4">
        <v>0</v>
      </c>
      <c r="L58" s="6">
        <v>0</v>
      </c>
      <c r="M58" s="4" t="s">
        <v>24</v>
      </c>
      <c r="N58" s="6" t="s">
        <v>24</v>
      </c>
      <c r="O58" s="4">
        <v>1</v>
      </c>
      <c r="P58" s="6">
        <v>0</v>
      </c>
      <c r="Q58" s="4">
        <v>0</v>
      </c>
      <c r="R58" s="6">
        <v>0</v>
      </c>
      <c r="S58" s="4">
        <v>0</v>
      </c>
      <c r="T58" s="6">
        <v>0</v>
      </c>
      <c r="U58" s="4">
        <v>0</v>
      </c>
      <c r="V58" s="6">
        <v>0</v>
      </c>
      <c r="W58" s="4">
        <v>0</v>
      </c>
      <c r="X58" s="6">
        <v>0</v>
      </c>
      <c r="Y58" s="4">
        <v>0</v>
      </c>
      <c r="Z58" s="6">
        <v>0</v>
      </c>
    </row>
    <row r="59" spans="1:26" x14ac:dyDescent="0.3">
      <c r="A59" t="str">
        <f>HYPERLINK("c:\Users\dcsj\OneDrive\Formación\Masters &amp; Postgrados\En Curso\UOC-Master en Ciencia de Datos\TFM\Imagenes\Movil-S21\20210731_112909.jpg","20210731_112909.jpg")</f>
        <v>20210731_112909.jpg</v>
      </c>
      <c r="B59" s="6">
        <v>0</v>
      </c>
      <c r="C59" s="9">
        <v>0</v>
      </c>
      <c r="D59" s="6">
        <v>0</v>
      </c>
      <c r="E59" s="9">
        <v>0</v>
      </c>
      <c r="F59" s="6">
        <v>0</v>
      </c>
      <c r="G59" s="4">
        <v>0</v>
      </c>
      <c r="H59" s="6">
        <v>1</v>
      </c>
      <c r="I59" s="4">
        <v>0</v>
      </c>
      <c r="J59" s="6">
        <v>0</v>
      </c>
      <c r="K59" s="4">
        <v>0</v>
      </c>
      <c r="L59" s="6">
        <v>0</v>
      </c>
      <c r="M59" s="4" t="s">
        <v>24</v>
      </c>
      <c r="N59" s="6" t="s">
        <v>24</v>
      </c>
      <c r="O59" s="4">
        <v>1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</row>
    <row r="60" spans="1:26" x14ac:dyDescent="0.3">
      <c r="A60" t="str">
        <f>HYPERLINK("c:\Users\dcsj\OneDrive\Formación\Masters &amp; Postgrados\En Curso\UOC-Master en Ciencia de Datos\TFM\Imagenes\Movil-S21\20210731_112913.jpg","20210731_112913.jpg")</f>
        <v>20210731_112913.jpg</v>
      </c>
      <c r="B60" s="6">
        <v>0</v>
      </c>
      <c r="C60" s="9">
        <v>0</v>
      </c>
      <c r="D60" s="6">
        <v>0</v>
      </c>
      <c r="E60" s="9">
        <v>0</v>
      </c>
      <c r="F60" s="6">
        <v>0</v>
      </c>
      <c r="G60" s="4">
        <v>0</v>
      </c>
      <c r="H60" s="6">
        <v>1</v>
      </c>
      <c r="I60" s="4">
        <v>0</v>
      </c>
      <c r="J60" s="6">
        <v>0</v>
      </c>
      <c r="K60" s="4">
        <v>0</v>
      </c>
      <c r="L60" s="6">
        <v>0</v>
      </c>
      <c r="M60" s="4" t="s">
        <v>24</v>
      </c>
      <c r="N60" s="6" t="s">
        <v>24</v>
      </c>
      <c r="O60" s="4">
        <v>1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</row>
    <row r="61" spans="1:26" x14ac:dyDescent="0.3">
      <c r="A61" t="str">
        <f>HYPERLINK("c:\Users\dcsj\OneDrive\Formación\Masters &amp; Postgrados\En Curso\UOC-Master en Ciencia de Datos\TFM\Imagenes\Movil-S21\20210731_113712.jpg","20210731_113712.jpg")</f>
        <v>20210731_113712.jpg</v>
      </c>
      <c r="B61" s="6">
        <v>0</v>
      </c>
      <c r="C61" s="9">
        <v>0</v>
      </c>
      <c r="D61" s="6">
        <v>0</v>
      </c>
      <c r="E61" s="9">
        <v>0</v>
      </c>
      <c r="F61" s="6">
        <v>0</v>
      </c>
      <c r="G61" s="4">
        <v>0</v>
      </c>
      <c r="H61" s="6">
        <v>1</v>
      </c>
      <c r="I61" s="4">
        <v>0</v>
      </c>
      <c r="J61" s="6">
        <v>0</v>
      </c>
      <c r="K61" s="4">
        <v>0</v>
      </c>
      <c r="L61" s="6">
        <v>0</v>
      </c>
      <c r="M61" s="4" t="s">
        <v>24</v>
      </c>
      <c r="N61" s="6" t="s">
        <v>24</v>
      </c>
      <c r="O61" s="4">
        <v>1</v>
      </c>
      <c r="P61" s="6">
        <v>0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</row>
    <row r="62" spans="1:26" x14ac:dyDescent="0.3">
      <c r="A62" t="str">
        <f>HYPERLINK("c:\Users\dcsj\OneDrive\Formación\Masters &amp; Postgrados\En Curso\UOC-Master en Ciencia de Datos\TFM\Imagenes\Movil-S21\20210731_113718.jpg","20210731_113718.jpg")</f>
        <v>20210731_113718.jpg</v>
      </c>
      <c r="B62" s="6">
        <v>0</v>
      </c>
      <c r="C62" s="9">
        <v>0</v>
      </c>
      <c r="D62" s="6">
        <v>0</v>
      </c>
      <c r="E62" s="9">
        <v>0</v>
      </c>
      <c r="F62" s="6">
        <v>0</v>
      </c>
      <c r="G62" s="4">
        <v>0</v>
      </c>
      <c r="H62" s="6">
        <v>1</v>
      </c>
      <c r="I62" s="4">
        <v>0</v>
      </c>
      <c r="J62" s="6">
        <v>0</v>
      </c>
      <c r="K62" s="4">
        <v>0</v>
      </c>
      <c r="L62" s="6">
        <v>0</v>
      </c>
      <c r="M62" s="4" t="s">
        <v>24</v>
      </c>
      <c r="N62" s="6" t="s">
        <v>24</v>
      </c>
      <c r="O62" s="4">
        <v>1</v>
      </c>
      <c r="P62" s="6">
        <v>0</v>
      </c>
      <c r="Q62" s="4">
        <v>0</v>
      </c>
      <c r="R62" s="6">
        <v>0</v>
      </c>
      <c r="S62" s="4">
        <v>0</v>
      </c>
      <c r="T62" s="6">
        <v>0</v>
      </c>
      <c r="U62" s="4">
        <v>0</v>
      </c>
      <c r="V62" s="6">
        <v>0</v>
      </c>
      <c r="W62" s="4">
        <v>0</v>
      </c>
      <c r="X62" s="6">
        <v>0</v>
      </c>
      <c r="Y62" s="4">
        <v>0</v>
      </c>
      <c r="Z62" s="6">
        <v>0</v>
      </c>
    </row>
    <row r="63" spans="1:26" x14ac:dyDescent="0.3">
      <c r="A63" t="str">
        <f>HYPERLINK("c:\Users\dcsj\OneDrive\Formación\Masters &amp; Postgrados\En Curso\UOC-Master en Ciencia de Datos\TFM\Imagenes\Movil-S21\20210731_113723.jpg","20210731_113723.jpg")</f>
        <v>20210731_113723.jpg</v>
      </c>
      <c r="B63" s="6">
        <v>0</v>
      </c>
      <c r="C63" s="9">
        <v>0</v>
      </c>
      <c r="D63" s="6">
        <v>0</v>
      </c>
      <c r="E63" s="9">
        <v>0</v>
      </c>
      <c r="F63" s="6">
        <v>0</v>
      </c>
      <c r="G63" s="4">
        <v>0</v>
      </c>
      <c r="H63" s="6">
        <v>1</v>
      </c>
      <c r="I63" s="4">
        <v>0</v>
      </c>
      <c r="J63" s="6">
        <v>0</v>
      </c>
      <c r="K63" s="4">
        <v>0</v>
      </c>
      <c r="L63" s="6">
        <v>0</v>
      </c>
      <c r="M63" s="4" t="s">
        <v>24</v>
      </c>
      <c r="N63" s="6" t="s">
        <v>24</v>
      </c>
      <c r="O63" s="4">
        <v>1</v>
      </c>
      <c r="P63" s="6">
        <v>0</v>
      </c>
      <c r="Q63" s="4">
        <v>0</v>
      </c>
      <c r="R63" s="6">
        <v>0</v>
      </c>
      <c r="S63" s="4">
        <v>0</v>
      </c>
      <c r="T63" s="6">
        <v>0</v>
      </c>
      <c r="U63" s="4">
        <v>0</v>
      </c>
      <c r="V63" s="6">
        <v>0</v>
      </c>
      <c r="W63" s="4">
        <v>0</v>
      </c>
      <c r="X63" s="6">
        <v>0</v>
      </c>
      <c r="Y63" s="4">
        <v>0</v>
      </c>
      <c r="Z63" s="6">
        <v>0</v>
      </c>
    </row>
    <row r="64" spans="1:26" x14ac:dyDescent="0.3">
      <c r="A64" t="str">
        <f>HYPERLINK("c:\Users\dcsj\OneDrive\Formación\Masters &amp; Postgrados\En Curso\UOC-Master en Ciencia de Datos\TFM\Imagenes\Movil-S21\20210731_113725.jpg","20210731_113725.jpg")</f>
        <v>20210731_113725.jpg</v>
      </c>
      <c r="B64" s="6">
        <v>0</v>
      </c>
      <c r="C64" s="9">
        <v>0</v>
      </c>
      <c r="D64" s="6">
        <v>0</v>
      </c>
      <c r="E64" s="9">
        <v>0</v>
      </c>
      <c r="F64" s="6">
        <v>0</v>
      </c>
      <c r="G64" s="4">
        <v>0</v>
      </c>
      <c r="H64" s="6">
        <v>1</v>
      </c>
      <c r="I64" s="4">
        <v>0</v>
      </c>
      <c r="J64" s="6">
        <v>0</v>
      </c>
      <c r="K64" s="4">
        <v>0</v>
      </c>
      <c r="L64" s="6">
        <v>0</v>
      </c>
      <c r="M64" s="4" t="s">
        <v>24</v>
      </c>
      <c r="N64" s="6" t="s">
        <v>24</v>
      </c>
      <c r="O64" s="4">
        <v>1</v>
      </c>
      <c r="P64" s="6">
        <v>0</v>
      </c>
      <c r="Q64" s="4">
        <v>0</v>
      </c>
      <c r="R64" s="6">
        <v>0</v>
      </c>
      <c r="S64" s="4">
        <v>0</v>
      </c>
      <c r="T64" s="6">
        <v>0</v>
      </c>
      <c r="U64" s="4">
        <v>0</v>
      </c>
      <c r="V64" s="6">
        <v>0</v>
      </c>
      <c r="W64" s="4">
        <v>0</v>
      </c>
      <c r="X64" s="6">
        <v>0</v>
      </c>
      <c r="Y64" s="4">
        <v>0</v>
      </c>
      <c r="Z64" s="6">
        <v>0</v>
      </c>
    </row>
    <row r="65" spans="1:26" x14ac:dyDescent="0.3">
      <c r="A65" t="str">
        <f>HYPERLINK("c:\Users\dcsj\OneDrive\Formación\Masters &amp; Postgrados\En Curso\UOC-Master en Ciencia de Datos\TFM\Imagenes\Movil-S21\20210731_113737.jpg","20210731_113737.jpg")</f>
        <v>20210731_113737.jpg</v>
      </c>
      <c r="B65" s="6">
        <v>0</v>
      </c>
      <c r="C65" s="9">
        <v>0</v>
      </c>
      <c r="D65" s="6">
        <v>0</v>
      </c>
      <c r="E65" s="9">
        <v>0</v>
      </c>
      <c r="F65" s="6">
        <v>0</v>
      </c>
      <c r="G65" s="4">
        <v>0</v>
      </c>
      <c r="H65" s="6">
        <v>1</v>
      </c>
      <c r="I65" s="4">
        <v>0</v>
      </c>
      <c r="J65" s="6">
        <v>0</v>
      </c>
      <c r="K65" s="4">
        <v>0</v>
      </c>
      <c r="L65" s="6">
        <v>0</v>
      </c>
      <c r="M65" s="4" t="s">
        <v>24</v>
      </c>
      <c r="N65" s="6" t="s">
        <v>24</v>
      </c>
      <c r="O65" s="4">
        <v>1</v>
      </c>
      <c r="P65" s="6">
        <v>0</v>
      </c>
      <c r="Q65" s="4">
        <v>0</v>
      </c>
      <c r="R65" s="6">
        <v>0</v>
      </c>
      <c r="S65" s="4">
        <v>0</v>
      </c>
      <c r="T65" s="6">
        <v>0</v>
      </c>
      <c r="U65" s="4">
        <v>0</v>
      </c>
      <c r="V65" s="6">
        <v>0</v>
      </c>
      <c r="W65" s="4">
        <v>0</v>
      </c>
      <c r="X65" s="6">
        <v>0</v>
      </c>
      <c r="Y65" s="4">
        <v>0</v>
      </c>
      <c r="Z65" s="6">
        <v>0</v>
      </c>
    </row>
    <row r="66" spans="1:26" x14ac:dyDescent="0.3">
      <c r="A66" t="str">
        <f>HYPERLINK("c:\Users\dcsj\OneDrive\Formación\Masters &amp; Postgrados\En Curso\UOC-Master en Ciencia de Datos\TFM\Imagenes\Movil-S21\20210731_113749.jpg","20210731_113749.jpg")</f>
        <v>20210731_113749.jpg</v>
      </c>
      <c r="B66" s="6">
        <v>0</v>
      </c>
      <c r="C66" s="9">
        <v>0</v>
      </c>
      <c r="D66" s="6">
        <v>0</v>
      </c>
      <c r="E66" s="9">
        <v>0</v>
      </c>
      <c r="F66" s="6">
        <v>0</v>
      </c>
      <c r="G66" s="4">
        <v>1</v>
      </c>
      <c r="H66" s="6">
        <v>1</v>
      </c>
      <c r="I66" s="4">
        <v>0</v>
      </c>
      <c r="J66" s="6">
        <v>0</v>
      </c>
      <c r="K66" s="4">
        <v>0</v>
      </c>
      <c r="L66" s="6">
        <v>0</v>
      </c>
      <c r="M66" s="4" t="s">
        <v>24</v>
      </c>
      <c r="N66" s="6" t="s">
        <v>24</v>
      </c>
      <c r="O66" s="4">
        <v>1</v>
      </c>
      <c r="P66" s="6">
        <v>0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</row>
    <row r="67" spans="1:26" x14ac:dyDescent="0.3">
      <c r="A67" t="str">
        <f>HYPERLINK("c:\Users\dcsj\OneDrive\Formación\Masters &amp; Postgrados\En Curso\UOC-Master en Ciencia de Datos\TFM\Imagenes\Movil-S21\20210731_113756.jpg","20210731_113756.jpg")</f>
        <v>20210731_113756.jpg</v>
      </c>
      <c r="B67" s="6">
        <v>0</v>
      </c>
      <c r="C67" s="9">
        <v>0</v>
      </c>
      <c r="D67" s="6">
        <v>0</v>
      </c>
      <c r="E67" s="9">
        <v>0</v>
      </c>
      <c r="F67" s="6">
        <v>0</v>
      </c>
      <c r="G67" s="4">
        <v>1</v>
      </c>
      <c r="H67" s="6">
        <v>1</v>
      </c>
      <c r="I67" s="4">
        <v>0</v>
      </c>
      <c r="J67" s="6">
        <v>0</v>
      </c>
      <c r="K67" s="4">
        <v>0</v>
      </c>
      <c r="L67" s="6">
        <v>0</v>
      </c>
      <c r="M67" s="4" t="s">
        <v>24</v>
      </c>
      <c r="N67" s="6" t="s">
        <v>24</v>
      </c>
      <c r="O67" s="4">
        <v>1</v>
      </c>
      <c r="P67" s="6">
        <v>0</v>
      </c>
      <c r="Q67" s="4">
        <v>0</v>
      </c>
      <c r="R67" s="6">
        <v>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</row>
    <row r="68" spans="1:26" x14ac:dyDescent="0.3">
      <c r="A68" t="str">
        <f>HYPERLINK("c:\Users\dcsj\OneDrive\Formación\Masters &amp; Postgrados\En Curso\UOC-Master en Ciencia de Datos\TFM\Imagenes\Movil-S21\20210731_113759.jpg","20210731_113759.jpg")</f>
        <v>20210731_113759.jpg</v>
      </c>
      <c r="B68" s="6">
        <v>0</v>
      </c>
      <c r="C68" s="9">
        <v>0</v>
      </c>
      <c r="D68" s="6">
        <v>0</v>
      </c>
      <c r="E68" s="9">
        <v>0</v>
      </c>
      <c r="F68" s="6">
        <v>0</v>
      </c>
      <c r="G68" s="4">
        <v>1</v>
      </c>
      <c r="H68" s="6">
        <v>1</v>
      </c>
      <c r="I68" s="4">
        <v>0</v>
      </c>
      <c r="J68" s="6">
        <v>0</v>
      </c>
      <c r="K68" s="4">
        <v>0</v>
      </c>
      <c r="L68" s="6">
        <v>0</v>
      </c>
      <c r="M68" s="4" t="s">
        <v>24</v>
      </c>
      <c r="N68" s="6" t="s">
        <v>24</v>
      </c>
      <c r="O68" s="4">
        <v>1</v>
      </c>
      <c r="P68" s="6">
        <v>0</v>
      </c>
      <c r="Q68" s="4">
        <v>0</v>
      </c>
      <c r="R68" s="6">
        <v>0</v>
      </c>
      <c r="S68" s="4">
        <v>0</v>
      </c>
      <c r="T68" s="6">
        <v>0</v>
      </c>
      <c r="U68" s="4">
        <v>0</v>
      </c>
      <c r="V68" s="6">
        <v>0</v>
      </c>
      <c r="W68" s="4">
        <v>0</v>
      </c>
      <c r="X68" s="6">
        <v>0</v>
      </c>
      <c r="Y68" s="4">
        <v>0</v>
      </c>
      <c r="Z68" s="6">
        <v>0</v>
      </c>
    </row>
    <row r="69" spans="1:26" x14ac:dyDescent="0.3">
      <c r="A69" t="str">
        <f>HYPERLINK("c:\Users\dcsj\OneDrive\Formación\Masters &amp; Postgrados\En Curso\UOC-Master en Ciencia de Datos\TFM\Imagenes\Movil-S21\20210731_113803.jpg","20210731_113803.jpg")</f>
        <v>20210731_113803.jpg</v>
      </c>
      <c r="B69" s="6">
        <v>0</v>
      </c>
      <c r="C69" s="9">
        <v>0</v>
      </c>
      <c r="D69" s="6">
        <v>0</v>
      </c>
      <c r="E69" s="9">
        <v>0</v>
      </c>
      <c r="F69" s="6">
        <v>0</v>
      </c>
      <c r="G69" s="4">
        <v>1</v>
      </c>
      <c r="H69" s="6">
        <v>1</v>
      </c>
      <c r="I69" s="4">
        <v>0</v>
      </c>
      <c r="J69" s="6">
        <v>0</v>
      </c>
      <c r="K69" s="4">
        <v>0</v>
      </c>
      <c r="L69" s="6">
        <v>0</v>
      </c>
      <c r="M69" s="4" t="s">
        <v>24</v>
      </c>
      <c r="N69" s="6" t="s">
        <v>24</v>
      </c>
      <c r="O69" s="4">
        <v>1</v>
      </c>
      <c r="P69" s="6">
        <v>0</v>
      </c>
      <c r="Q69" s="4">
        <v>0</v>
      </c>
      <c r="R69" s="6">
        <v>0</v>
      </c>
      <c r="S69" s="4">
        <v>0</v>
      </c>
      <c r="T69" s="6">
        <v>0</v>
      </c>
      <c r="U69" s="4">
        <v>0</v>
      </c>
      <c r="V69" s="6">
        <v>0</v>
      </c>
      <c r="W69" s="4">
        <v>0</v>
      </c>
      <c r="X69" s="6">
        <v>0</v>
      </c>
      <c r="Y69" s="4">
        <v>0</v>
      </c>
      <c r="Z69" s="6">
        <v>0</v>
      </c>
    </row>
    <row r="70" spans="1:26" x14ac:dyDescent="0.3">
      <c r="A70" t="str">
        <f>HYPERLINK("c:\Users\dcsj\OneDrive\Formación\Masters &amp; Postgrados\En Curso\UOC-Master en Ciencia de Datos\TFM\Imagenes\Movil-S21\20210731_113815.jpg","20210731_113815.jpg")</f>
        <v>20210731_113815.jpg</v>
      </c>
      <c r="B70" s="6">
        <v>0</v>
      </c>
      <c r="C70" s="9">
        <v>0</v>
      </c>
      <c r="D70" s="6">
        <v>0</v>
      </c>
      <c r="E70" s="9">
        <v>0</v>
      </c>
      <c r="F70" s="6">
        <v>0</v>
      </c>
      <c r="G70" s="4">
        <v>0</v>
      </c>
      <c r="H70" s="6">
        <v>1</v>
      </c>
      <c r="I70" s="4">
        <v>0</v>
      </c>
      <c r="J70" s="6">
        <v>0</v>
      </c>
      <c r="K70" s="4">
        <v>0</v>
      </c>
      <c r="L70" s="6">
        <v>0</v>
      </c>
      <c r="M70" s="4" t="s">
        <v>24</v>
      </c>
      <c r="N70" s="6" t="s">
        <v>24</v>
      </c>
      <c r="O70" s="4">
        <v>1</v>
      </c>
      <c r="P70" s="6">
        <v>0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</row>
    <row r="71" spans="1:26" x14ac:dyDescent="0.3">
      <c r="A71" t="str">
        <f>HYPERLINK("c:\Users\dcsj\OneDrive\Formación\Masters &amp; Postgrados\En Curso\UOC-Master en Ciencia de Datos\TFM\Imagenes\Movil-S21\20210731_113820.jpg","20210731_113820.jpg")</f>
        <v>20210731_113820.jpg</v>
      </c>
      <c r="B71" s="6">
        <v>0</v>
      </c>
      <c r="C71" s="9">
        <v>0</v>
      </c>
      <c r="D71" s="6">
        <v>0</v>
      </c>
      <c r="E71" s="9">
        <v>0</v>
      </c>
      <c r="F71" s="6">
        <v>0</v>
      </c>
      <c r="G71" s="4">
        <v>0</v>
      </c>
      <c r="H71" s="6">
        <v>1</v>
      </c>
      <c r="I71" s="4">
        <v>0</v>
      </c>
      <c r="J71" s="6">
        <v>0</v>
      </c>
      <c r="K71" s="4">
        <v>0</v>
      </c>
      <c r="L71" s="6">
        <v>0</v>
      </c>
      <c r="M71" s="4" t="s">
        <v>24</v>
      </c>
      <c r="N71" s="6" t="s">
        <v>24</v>
      </c>
      <c r="O71" s="4">
        <v>1</v>
      </c>
      <c r="P71" s="6">
        <v>0</v>
      </c>
      <c r="Q71" s="4">
        <v>0</v>
      </c>
      <c r="R71" s="6">
        <v>0</v>
      </c>
      <c r="S71" s="4">
        <v>0</v>
      </c>
      <c r="T71" s="6">
        <v>0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</row>
    <row r="72" spans="1:26" x14ac:dyDescent="0.3">
      <c r="A72" t="str">
        <f>HYPERLINK("c:\Users\dcsj\OneDrive\Formación\Masters &amp; Postgrados\En Curso\UOC-Master en Ciencia de Datos\TFM\Imagenes\Movil-S21\20210731_113957.jpg","20210731_113957.jpg")</f>
        <v>20210731_113957.jpg</v>
      </c>
      <c r="B72" s="6">
        <v>0</v>
      </c>
      <c r="C72" s="9">
        <v>0</v>
      </c>
      <c r="D72" s="6">
        <v>0</v>
      </c>
      <c r="E72" s="9">
        <v>0</v>
      </c>
      <c r="F72" s="6">
        <v>0</v>
      </c>
      <c r="G72" s="4">
        <v>0</v>
      </c>
      <c r="H72" s="6">
        <v>1</v>
      </c>
      <c r="I72" s="4">
        <v>0</v>
      </c>
      <c r="J72" s="6">
        <v>0</v>
      </c>
      <c r="K72" s="4">
        <v>0</v>
      </c>
      <c r="L72" s="6">
        <v>0</v>
      </c>
      <c r="M72" s="4" t="s">
        <v>24</v>
      </c>
      <c r="N72" s="6" t="s">
        <v>24</v>
      </c>
      <c r="O72" s="4">
        <v>1</v>
      </c>
      <c r="P72" s="6">
        <v>0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</row>
    <row r="73" spans="1:26" x14ac:dyDescent="0.3">
      <c r="A73" t="str">
        <f>HYPERLINK("c:\Users\dcsj\OneDrive\Formación\Masters &amp; Postgrados\En Curso\UOC-Master en Ciencia de Datos\TFM\Imagenes\Movil-S21\20210731_113959.jpg","20210731_113959.jpg")</f>
        <v>20210731_113959.jpg</v>
      </c>
      <c r="B73" s="6">
        <v>0</v>
      </c>
      <c r="C73" s="9">
        <v>0</v>
      </c>
      <c r="D73" s="6">
        <v>0</v>
      </c>
      <c r="E73" s="9">
        <v>0</v>
      </c>
      <c r="F73" s="6">
        <v>0</v>
      </c>
      <c r="G73" s="4">
        <v>0</v>
      </c>
      <c r="H73" s="6">
        <v>1</v>
      </c>
      <c r="I73" s="4">
        <v>0</v>
      </c>
      <c r="J73" s="6">
        <v>0</v>
      </c>
      <c r="K73" s="4">
        <v>0</v>
      </c>
      <c r="L73" s="6">
        <v>0</v>
      </c>
      <c r="M73" s="4" t="s">
        <v>24</v>
      </c>
      <c r="N73" s="6" t="s">
        <v>24</v>
      </c>
      <c r="O73" s="4">
        <v>1</v>
      </c>
      <c r="P73" s="6">
        <v>0</v>
      </c>
      <c r="Q73" s="4">
        <v>0</v>
      </c>
      <c r="R73" s="6">
        <v>0</v>
      </c>
      <c r="S73" s="4">
        <v>0</v>
      </c>
      <c r="T73" s="6">
        <v>0</v>
      </c>
      <c r="U73" s="4">
        <v>0</v>
      </c>
      <c r="V73" s="6">
        <v>0</v>
      </c>
      <c r="W73" s="4">
        <v>0</v>
      </c>
      <c r="X73" s="6">
        <v>0</v>
      </c>
      <c r="Y73" s="4">
        <v>0</v>
      </c>
      <c r="Z73" s="6">
        <v>0</v>
      </c>
    </row>
    <row r="74" spans="1:26" x14ac:dyDescent="0.3">
      <c r="A74" t="str">
        <f>HYPERLINK("c:\Users\dcsj\OneDrive\Formación\Masters &amp; Postgrados\En Curso\UOC-Master en Ciencia de Datos\TFM\Imagenes\Movil-S21\20210731_114000.jpg","20210731_114000.jpg")</f>
        <v>20210731_114000.jpg</v>
      </c>
      <c r="B74" s="6">
        <v>0</v>
      </c>
      <c r="C74" s="9">
        <v>0</v>
      </c>
      <c r="D74" s="6">
        <v>0</v>
      </c>
      <c r="E74" s="9">
        <v>0</v>
      </c>
      <c r="F74" s="6">
        <v>0</v>
      </c>
      <c r="G74" s="4">
        <v>0</v>
      </c>
      <c r="H74" s="6">
        <v>1</v>
      </c>
      <c r="I74" s="4">
        <v>0</v>
      </c>
      <c r="J74" s="6">
        <v>0</v>
      </c>
      <c r="K74" s="4">
        <v>0</v>
      </c>
      <c r="L74" s="6">
        <v>0</v>
      </c>
      <c r="M74" s="4" t="s">
        <v>24</v>
      </c>
      <c r="N74" s="6" t="s">
        <v>24</v>
      </c>
      <c r="O74" s="4">
        <v>1</v>
      </c>
      <c r="P74" s="6">
        <v>0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</row>
    <row r="75" spans="1:26" x14ac:dyDescent="0.3">
      <c r="A75" t="str">
        <f>HYPERLINK("c:\Users\dcsj\OneDrive\Formación\Masters &amp; Postgrados\En Curso\UOC-Master en Ciencia de Datos\TFM\Imagenes\Movil-S21\20210731_114001(0).jpg","20210731_114001(0).jpg")</f>
        <v>20210731_114001(0).jpg</v>
      </c>
      <c r="B75" s="6">
        <v>0</v>
      </c>
      <c r="C75" s="9">
        <v>0</v>
      </c>
      <c r="D75" s="6">
        <v>0</v>
      </c>
      <c r="E75" s="9">
        <v>0</v>
      </c>
      <c r="F75" s="6">
        <v>0</v>
      </c>
      <c r="G75" s="4">
        <v>0</v>
      </c>
      <c r="H75" s="6">
        <v>1</v>
      </c>
      <c r="I75" s="4">
        <v>0</v>
      </c>
      <c r="J75" s="6">
        <v>0</v>
      </c>
      <c r="K75" s="4">
        <v>0</v>
      </c>
      <c r="L75" s="6">
        <v>0</v>
      </c>
      <c r="M75" s="4" t="s">
        <v>24</v>
      </c>
      <c r="N75" s="6" t="s">
        <v>24</v>
      </c>
      <c r="O75" s="4">
        <v>1</v>
      </c>
      <c r="P75" s="6">
        <v>0</v>
      </c>
      <c r="Q75" s="4">
        <v>0</v>
      </c>
      <c r="R75" s="6">
        <v>0</v>
      </c>
      <c r="S75" s="4">
        <v>0</v>
      </c>
      <c r="T75" s="6">
        <v>0</v>
      </c>
      <c r="U75" s="4">
        <v>0</v>
      </c>
      <c r="V75" s="6">
        <v>0</v>
      </c>
      <c r="W75" s="4">
        <v>0</v>
      </c>
      <c r="X75" s="6">
        <v>0</v>
      </c>
      <c r="Y75" s="4">
        <v>0</v>
      </c>
      <c r="Z75" s="6">
        <v>0</v>
      </c>
    </row>
    <row r="76" spans="1:26" x14ac:dyDescent="0.3">
      <c r="A76" t="str">
        <f>HYPERLINK("c:\Users\dcsj\OneDrive\Formación\Masters &amp; Postgrados\En Curso\UOC-Master en Ciencia de Datos\TFM\Imagenes\Movil-S21\20210731_114001.jpg","20210731_114001.jpg")</f>
        <v>20210731_114001.jpg</v>
      </c>
      <c r="B76" s="6">
        <v>0</v>
      </c>
      <c r="C76" s="9">
        <v>0</v>
      </c>
      <c r="D76" s="6">
        <v>0</v>
      </c>
      <c r="E76" s="9">
        <v>0</v>
      </c>
      <c r="F76" s="6">
        <v>0</v>
      </c>
      <c r="G76" s="4">
        <v>0</v>
      </c>
      <c r="H76" s="6">
        <v>1</v>
      </c>
      <c r="I76" s="4">
        <v>0</v>
      </c>
      <c r="J76" s="6">
        <v>0</v>
      </c>
      <c r="K76" s="4">
        <v>0</v>
      </c>
      <c r="L76" s="6">
        <v>0</v>
      </c>
      <c r="M76" s="4" t="s">
        <v>24</v>
      </c>
      <c r="N76" s="6" t="s">
        <v>24</v>
      </c>
      <c r="O76" s="4">
        <v>1</v>
      </c>
      <c r="P76" s="6">
        <v>0</v>
      </c>
      <c r="Q76" s="4">
        <v>0</v>
      </c>
      <c r="R76" s="6">
        <v>0</v>
      </c>
      <c r="S76" s="4">
        <v>0</v>
      </c>
      <c r="T76" s="6">
        <v>0</v>
      </c>
      <c r="U76" s="4">
        <v>0</v>
      </c>
      <c r="V76" s="6">
        <v>0</v>
      </c>
      <c r="W76" s="4">
        <v>0</v>
      </c>
      <c r="X76" s="6">
        <v>0</v>
      </c>
      <c r="Y76" s="4">
        <v>0</v>
      </c>
      <c r="Z76" s="6">
        <v>0</v>
      </c>
    </row>
    <row r="77" spans="1:26" x14ac:dyDescent="0.3">
      <c r="A77" t="str">
        <f>HYPERLINK("c:\Users\dcsj\OneDrive\Formación\Masters &amp; Postgrados\En Curso\UOC-Master en Ciencia de Datos\TFM\Imagenes\Movil-S21\20210731_114031(0).jpg","20210731_114031(0).jpg")</f>
        <v>20210731_114031(0).jpg</v>
      </c>
      <c r="B77" s="6">
        <v>0</v>
      </c>
      <c r="C77" s="9">
        <v>0</v>
      </c>
      <c r="D77" s="6">
        <v>0</v>
      </c>
      <c r="E77" s="9">
        <v>0</v>
      </c>
      <c r="F77" s="6">
        <v>0</v>
      </c>
      <c r="G77" s="4">
        <v>0</v>
      </c>
      <c r="H77" s="6">
        <v>1</v>
      </c>
      <c r="I77" s="4">
        <v>0</v>
      </c>
      <c r="J77" s="6">
        <v>0</v>
      </c>
      <c r="K77" s="4">
        <v>0</v>
      </c>
      <c r="L77" s="6">
        <v>0</v>
      </c>
      <c r="M77" s="4" t="s">
        <v>24</v>
      </c>
      <c r="N77" s="6" t="s">
        <v>24</v>
      </c>
      <c r="O77" s="4">
        <v>1</v>
      </c>
      <c r="P77" s="6">
        <v>0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</row>
    <row r="78" spans="1:26" x14ac:dyDescent="0.3">
      <c r="A78" t="str">
        <f>HYPERLINK("c:\Users\dcsj\OneDrive\Formación\Masters &amp; Postgrados\En Curso\UOC-Master en Ciencia de Datos\TFM\Imagenes\Movil-S21\20210731_114031.jpg","20210731_114031.jpg")</f>
        <v>20210731_114031.jpg</v>
      </c>
      <c r="B78" s="6">
        <v>0</v>
      </c>
      <c r="C78" s="9">
        <v>0</v>
      </c>
      <c r="D78" s="6">
        <v>0</v>
      </c>
      <c r="E78" s="9">
        <v>0</v>
      </c>
      <c r="F78" s="6">
        <v>0</v>
      </c>
      <c r="G78" s="4">
        <v>0</v>
      </c>
      <c r="H78" s="6">
        <v>1</v>
      </c>
      <c r="I78" s="4">
        <v>0</v>
      </c>
      <c r="J78" s="6">
        <v>0</v>
      </c>
      <c r="K78" s="4">
        <v>0</v>
      </c>
      <c r="L78" s="6">
        <v>0</v>
      </c>
      <c r="M78" s="4" t="s">
        <v>24</v>
      </c>
      <c r="N78" s="6" t="s">
        <v>24</v>
      </c>
      <c r="O78" s="4">
        <v>1</v>
      </c>
      <c r="P78" s="6">
        <v>0</v>
      </c>
      <c r="Q78" s="4">
        <v>0</v>
      </c>
      <c r="R78" s="6">
        <v>0</v>
      </c>
      <c r="S78" s="4">
        <v>0</v>
      </c>
      <c r="T78" s="6">
        <v>0</v>
      </c>
      <c r="U78" s="4">
        <v>0</v>
      </c>
      <c r="V78" s="6">
        <v>0</v>
      </c>
      <c r="W78" s="4">
        <v>0</v>
      </c>
      <c r="X78" s="6">
        <v>0</v>
      </c>
      <c r="Y78" s="4">
        <v>0</v>
      </c>
      <c r="Z78" s="6">
        <v>0</v>
      </c>
    </row>
    <row r="79" spans="1:26" x14ac:dyDescent="0.3">
      <c r="A79" t="str">
        <f>HYPERLINK("c:\Users\dcsj\OneDrive\Formación\Masters &amp; Postgrados\En Curso\UOC-Master en Ciencia de Datos\TFM\Imagenes\Movil-S21\20210731_114032.jpg","20210731_114032.jpg")</f>
        <v>20210731_114032.jpg</v>
      </c>
      <c r="B79" s="6">
        <v>0</v>
      </c>
      <c r="C79" s="9">
        <v>0</v>
      </c>
      <c r="D79" s="6">
        <v>0</v>
      </c>
      <c r="E79" s="9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 t="s">
        <v>24</v>
      </c>
      <c r="N79" s="6" t="s">
        <v>24</v>
      </c>
      <c r="O79" s="4">
        <v>1</v>
      </c>
      <c r="P79" s="6">
        <v>0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</row>
    <row r="80" spans="1:26" x14ac:dyDescent="0.3">
      <c r="A80" t="str">
        <f>HYPERLINK("c:\Users\dcsj\OneDrive\Formación\Masters &amp; Postgrados\En Curso\UOC-Master en Ciencia de Datos\TFM\Imagenes\Movil-S21\20210731_114035.jpg","20210731_114035.jpg")</f>
        <v>20210731_114035.jpg</v>
      </c>
      <c r="B80" s="6">
        <v>0</v>
      </c>
      <c r="C80" s="9">
        <v>0</v>
      </c>
      <c r="D80" s="6">
        <v>0</v>
      </c>
      <c r="E80" s="9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 t="s">
        <v>24</v>
      </c>
      <c r="N80" s="6" t="s">
        <v>24</v>
      </c>
      <c r="O80" s="4">
        <v>1</v>
      </c>
      <c r="P80" s="6">
        <v>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</row>
    <row r="81" spans="1:26" x14ac:dyDescent="0.3">
      <c r="A81" t="str">
        <f>HYPERLINK("c:\Users\dcsj\OneDrive\Formación\Masters &amp; Postgrados\En Curso\UOC-Master en Ciencia de Datos\TFM\Imagenes\Movil-S21\20210731_114502.jpg","20210731_114502.jpg")</f>
        <v>20210731_114502.jpg</v>
      </c>
      <c r="B81" s="6">
        <v>0</v>
      </c>
      <c r="C81" s="9">
        <v>0</v>
      </c>
      <c r="D81" s="6">
        <v>0</v>
      </c>
      <c r="E81" s="9">
        <v>0</v>
      </c>
      <c r="F81" s="6">
        <v>0</v>
      </c>
      <c r="G81" s="4">
        <v>1</v>
      </c>
      <c r="H81" s="6">
        <v>0</v>
      </c>
      <c r="I81" s="4">
        <v>0</v>
      </c>
      <c r="J81" s="6">
        <v>0</v>
      </c>
      <c r="K81" s="4">
        <v>0</v>
      </c>
      <c r="L81" s="6">
        <v>0</v>
      </c>
      <c r="M81" s="4" t="s">
        <v>24</v>
      </c>
      <c r="N81" s="6" t="s">
        <v>24</v>
      </c>
      <c r="O81" s="4">
        <v>1</v>
      </c>
      <c r="P81" s="6">
        <v>0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</row>
    <row r="82" spans="1:26" x14ac:dyDescent="0.3">
      <c r="A82" t="str">
        <f>HYPERLINK("c:\Users\dcsj\OneDrive\Formación\Masters &amp; Postgrados\En Curso\UOC-Master en Ciencia de Datos\TFM\Imagenes\Movil-S21\20210731_121700.jpg","20210731_121700.jpg")</f>
        <v>20210731_121700.jpg</v>
      </c>
      <c r="B82" s="6">
        <v>0</v>
      </c>
      <c r="C82" s="9">
        <v>0</v>
      </c>
      <c r="D82" s="6">
        <v>0</v>
      </c>
      <c r="E82" s="9">
        <v>0</v>
      </c>
      <c r="F82" s="6">
        <v>0</v>
      </c>
      <c r="G82" s="4">
        <v>0</v>
      </c>
      <c r="H82" s="6">
        <v>1</v>
      </c>
      <c r="I82" s="4">
        <v>0</v>
      </c>
      <c r="J82" s="6">
        <v>0</v>
      </c>
      <c r="K82" s="4">
        <v>0</v>
      </c>
      <c r="L82" s="6">
        <v>0</v>
      </c>
      <c r="M82" s="4" t="s">
        <v>24</v>
      </c>
      <c r="N82" s="6" t="s">
        <v>24</v>
      </c>
      <c r="O82" s="4">
        <v>1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</row>
    <row r="83" spans="1:26" x14ac:dyDescent="0.3">
      <c r="A83" t="str">
        <f>HYPERLINK("c:\Users\dcsj\OneDrive\Formación\Masters &amp; Postgrados\En Curso\UOC-Master en Ciencia de Datos\TFM\Imagenes\Movil-S21\20210731_121721.jpg","20210731_121721.jpg")</f>
        <v>20210731_121721.jpg</v>
      </c>
      <c r="B83" s="6">
        <v>0</v>
      </c>
      <c r="C83" s="9">
        <v>0</v>
      </c>
      <c r="D83" s="6">
        <v>0</v>
      </c>
      <c r="E83" s="9">
        <v>0</v>
      </c>
      <c r="F83" s="6">
        <v>0</v>
      </c>
      <c r="G83" s="4">
        <v>0</v>
      </c>
      <c r="H83" s="6">
        <v>1</v>
      </c>
      <c r="I83" s="4">
        <v>0</v>
      </c>
      <c r="J83" s="6">
        <v>0</v>
      </c>
      <c r="K83" s="4">
        <v>0</v>
      </c>
      <c r="L83" s="6">
        <v>0</v>
      </c>
      <c r="M83" s="4" t="s">
        <v>24</v>
      </c>
      <c r="N83" s="6" t="s">
        <v>24</v>
      </c>
      <c r="O83" s="4">
        <v>1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</row>
    <row r="84" spans="1:26" x14ac:dyDescent="0.3">
      <c r="A84" t="str">
        <f>HYPERLINK("c:\Users\dcsj\OneDrive\Formación\Masters &amp; Postgrados\En Curso\UOC-Master en Ciencia de Datos\TFM\Imagenes\Movil-S21\20210731_121731.jpg","20210731_121731.jpg")</f>
        <v>20210731_121731.jpg</v>
      </c>
      <c r="B84" s="6">
        <v>0</v>
      </c>
      <c r="C84" s="9">
        <v>0</v>
      </c>
      <c r="D84" s="6">
        <v>0</v>
      </c>
      <c r="E84" s="9">
        <v>0</v>
      </c>
      <c r="F84" s="6">
        <v>0</v>
      </c>
      <c r="G84" s="4">
        <v>0</v>
      </c>
      <c r="H84" s="6">
        <v>1</v>
      </c>
      <c r="I84" s="4">
        <v>0</v>
      </c>
      <c r="J84" s="6">
        <v>0</v>
      </c>
      <c r="K84" s="4">
        <v>0</v>
      </c>
      <c r="L84" s="6">
        <v>0</v>
      </c>
      <c r="M84" s="4" t="s">
        <v>24</v>
      </c>
      <c r="N84" s="6" t="s">
        <v>24</v>
      </c>
      <c r="O84" s="4">
        <v>1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</row>
    <row r="85" spans="1:26" x14ac:dyDescent="0.3">
      <c r="A85" t="str">
        <f>HYPERLINK("c:\Users\dcsj\OneDrive\Formación\Masters &amp; Postgrados\En Curso\UOC-Master en Ciencia de Datos\TFM\Imagenes\Movil-S21\20210731_121740.jpg","20210731_121740.jpg")</f>
        <v>20210731_121740.jpg</v>
      </c>
      <c r="B85" s="6">
        <v>0</v>
      </c>
      <c r="C85" s="9">
        <v>0</v>
      </c>
      <c r="D85" s="6">
        <v>0</v>
      </c>
      <c r="E85" s="9">
        <v>0</v>
      </c>
      <c r="F85" s="6">
        <v>0</v>
      </c>
      <c r="G85" s="4">
        <v>0</v>
      </c>
      <c r="H85" s="6">
        <v>1</v>
      </c>
      <c r="I85" s="4">
        <v>0</v>
      </c>
      <c r="J85" s="6">
        <v>0</v>
      </c>
      <c r="K85" s="4">
        <v>0</v>
      </c>
      <c r="L85" s="6">
        <v>0</v>
      </c>
      <c r="M85" s="4" t="s">
        <v>24</v>
      </c>
      <c r="N85" s="6" t="s">
        <v>24</v>
      </c>
      <c r="O85" s="4">
        <v>1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</row>
    <row r="86" spans="1:26" x14ac:dyDescent="0.3">
      <c r="A86" t="str">
        <f>HYPERLINK("c:\Users\dcsj\OneDrive\Formación\Masters &amp; Postgrados\En Curso\UOC-Master en Ciencia de Datos\TFM\Imagenes\Movil-S21\20210731_121940.jpg","20210731_121940.jpg")</f>
        <v>20210731_121940.jpg</v>
      </c>
      <c r="B86" s="6">
        <v>0</v>
      </c>
      <c r="C86" s="9">
        <v>0</v>
      </c>
      <c r="D86" s="6">
        <v>0</v>
      </c>
      <c r="E86" s="9">
        <v>0</v>
      </c>
      <c r="F86" s="6">
        <v>0</v>
      </c>
      <c r="G86" s="4">
        <v>0</v>
      </c>
      <c r="H86" s="6">
        <v>1</v>
      </c>
      <c r="I86" s="4">
        <v>0</v>
      </c>
      <c r="J86" s="6">
        <v>0</v>
      </c>
      <c r="K86" s="4">
        <v>0</v>
      </c>
      <c r="L86" s="6">
        <v>0</v>
      </c>
      <c r="M86" s="4" t="s">
        <v>24</v>
      </c>
      <c r="N86" s="6" t="s">
        <v>24</v>
      </c>
      <c r="O86" s="4">
        <v>1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</row>
    <row r="87" spans="1:26" x14ac:dyDescent="0.3">
      <c r="A87" t="str">
        <f>HYPERLINK("c:\Users\dcsj\OneDrive\Formación\Masters &amp; Postgrados\En Curso\UOC-Master en Ciencia de Datos\TFM\Imagenes\Movil-S21\20210731_121948.jpg","20210731_121948.jpg")</f>
        <v>20210731_121948.jpg</v>
      </c>
      <c r="B87" s="6">
        <v>0</v>
      </c>
      <c r="C87" s="9">
        <v>0</v>
      </c>
      <c r="D87" s="6">
        <v>0</v>
      </c>
      <c r="E87" s="9">
        <v>0</v>
      </c>
      <c r="F87" s="6">
        <v>0</v>
      </c>
      <c r="G87" s="4">
        <v>0</v>
      </c>
      <c r="H87" s="6">
        <v>1</v>
      </c>
      <c r="I87" s="4">
        <v>0</v>
      </c>
      <c r="J87" s="6">
        <v>0</v>
      </c>
      <c r="K87" s="4">
        <v>0</v>
      </c>
      <c r="L87" s="6">
        <v>0</v>
      </c>
      <c r="M87" s="4" t="s">
        <v>24</v>
      </c>
      <c r="N87" s="6" t="s">
        <v>24</v>
      </c>
      <c r="O87" s="4">
        <v>1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</row>
    <row r="88" spans="1:26" x14ac:dyDescent="0.3">
      <c r="A88" t="str">
        <f>HYPERLINK("c:\Users\dcsj\OneDrive\Formación\Masters &amp; Postgrados\En Curso\UOC-Master en Ciencia de Datos\TFM\Imagenes\Movil-S21\20210731_122014.jpg","20210731_122014.jpg")</f>
        <v>20210731_122014.jpg</v>
      </c>
      <c r="B88" s="6">
        <v>0</v>
      </c>
      <c r="C88" s="9">
        <v>0</v>
      </c>
      <c r="D88" s="6">
        <v>0</v>
      </c>
      <c r="E88" s="9">
        <v>0</v>
      </c>
      <c r="F88" s="6">
        <v>0</v>
      </c>
      <c r="G88" s="4">
        <v>0</v>
      </c>
      <c r="H88" s="6">
        <v>1</v>
      </c>
      <c r="I88" s="4">
        <v>0</v>
      </c>
      <c r="J88" s="6">
        <v>0</v>
      </c>
      <c r="K88" s="4">
        <v>0</v>
      </c>
      <c r="L88" s="6">
        <v>0</v>
      </c>
      <c r="M88" s="4" t="s">
        <v>24</v>
      </c>
      <c r="N88" s="6" t="s">
        <v>24</v>
      </c>
      <c r="O88" s="4">
        <v>1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</row>
    <row r="89" spans="1:26" x14ac:dyDescent="0.3">
      <c r="A89" t="str">
        <f>HYPERLINK("c:\Users\dcsj\OneDrive\Formación\Masters &amp; Postgrados\En Curso\UOC-Master en Ciencia de Datos\TFM\Imagenes\Movil-S21\20210731_122340.jpg","20210731_122340.jpg")</f>
        <v>20210731_122340.jpg</v>
      </c>
      <c r="B89" s="6">
        <v>0</v>
      </c>
      <c r="C89" s="9">
        <v>0</v>
      </c>
      <c r="D89" s="6">
        <v>0</v>
      </c>
      <c r="E89" s="9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 t="s">
        <v>24</v>
      </c>
      <c r="N89" s="6" t="s">
        <v>24</v>
      </c>
      <c r="O89" s="4">
        <v>1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</row>
    <row r="90" spans="1:26" x14ac:dyDescent="0.3">
      <c r="A90" t="str">
        <f>HYPERLINK("c:\Users\dcsj\OneDrive\Formación\Masters &amp; Postgrados\En Curso\UOC-Master en Ciencia de Datos\TFM\Imagenes\Movil-S21\20210731_122359.jpg","20210731_122359.jpg")</f>
        <v>20210731_122359.jpg</v>
      </c>
      <c r="B90" s="6">
        <v>0</v>
      </c>
      <c r="C90" s="9">
        <v>0</v>
      </c>
      <c r="D90" s="6">
        <v>0</v>
      </c>
      <c r="E90" s="9">
        <v>0</v>
      </c>
      <c r="F90" s="6">
        <v>0</v>
      </c>
      <c r="G90" s="4">
        <v>0</v>
      </c>
      <c r="H90" s="6">
        <v>1</v>
      </c>
      <c r="I90" s="4">
        <v>0</v>
      </c>
      <c r="J90" s="6">
        <v>0</v>
      </c>
      <c r="K90" s="4">
        <v>0</v>
      </c>
      <c r="L90" s="6">
        <v>0</v>
      </c>
      <c r="M90" s="4" t="s">
        <v>24</v>
      </c>
      <c r="N90" s="6" t="s">
        <v>24</v>
      </c>
      <c r="O90" s="4">
        <v>1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</row>
    <row r="91" spans="1:26" x14ac:dyDescent="0.3">
      <c r="A91" t="str">
        <f>HYPERLINK("c:\Users\dcsj\OneDrive\Formación\Masters &amp; Postgrados\En Curso\UOC-Master en Ciencia de Datos\TFM\Imagenes\Movil-S21\20210731_122525.jpg","20210731_122525.jpg")</f>
        <v>20210731_122525.jpg</v>
      </c>
      <c r="B91" s="6">
        <v>0</v>
      </c>
      <c r="C91" s="9">
        <v>0</v>
      </c>
      <c r="D91" s="6">
        <v>0</v>
      </c>
      <c r="E91" s="9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 t="s">
        <v>24</v>
      </c>
      <c r="N91" s="6" t="s">
        <v>24</v>
      </c>
      <c r="O91" s="4">
        <v>1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</row>
    <row r="92" spans="1:26" x14ac:dyDescent="0.3">
      <c r="A92" t="str">
        <f>HYPERLINK("c:\Users\dcsj\OneDrive\Formación\Masters &amp; Postgrados\En Curso\UOC-Master en Ciencia de Datos\TFM\Imagenes\Movil-S21\20210731_122533.jpg","20210731_122533.jpg")</f>
        <v>20210731_122533.jpg</v>
      </c>
      <c r="B92" s="6">
        <v>0</v>
      </c>
      <c r="C92" s="9">
        <v>0</v>
      </c>
      <c r="D92" s="6">
        <v>0</v>
      </c>
      <c r="E92" s="9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 t="s">
        <v>24</v>
      </c>
      <c r="N92" s="6" t="s">
        <v>24</v>
      </c>
      <c r="O92" s="4">
        <v>1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</row>
    <row r="93" spans="1:26" x14ac:dyDescent="0.3">
      <c r="A93" t="str">
        <f>HYPERLINK("c:\Users\dcsj\OneDrive\Formación\Masters &amp; Postgrados\En Curso\UOC-Master en Ciencia de Datos\TFM\Imagenes\Movil-S21\20210731_122559.jpg","20210731_122559.jpg")</f>
        <v>20210731_122559.jpg</v>
      </c>
      <c r="B93" s="6">
        <v>0</v>
      </c>
      <c r="C93" s="9">
        <v>0</v>
      </c>
      <c r="D93" s="6">
        <v>0</v>
      </c>
      <c r="E93" s="9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 t="s">
        <v>24</v>
      </c>
      <c r="N93" s="6" t="s">
        <v>24</v>
      </c>
      <c r="O93" s="4">
        <v>1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</row>
    <row r="94" spans="1:26" x14ac:dyDescent="0.3">
      <c r="A94" t="str">
        <f>HYPERLINK("c:\Users\dcsj\OneDrive\Formación\Masters &amp; Postgrados\En Curso\UOC-Master en Ciencia de Datos\TFM\Imagenes\Movil-S21\20210731_122610.jpg","20210731_122610.jpg")</f>
        <v>20210731_122610.jpg</v>
      </c>
      <c r="B94" s="6">
        <v>0</v>
      </c>
      <c r="C94" s="9">
        <v>0</v>
      </c>
      <c r="D94" s="6">
        <v>0</v>
      </c>
      <c r="E94" s="9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 t="s">
        <v>24</v>
      </c>
      <c r="N94" s="6" t="s">
        <v>24</v>
      </c>
      <c r="O94" s="4">
        <v>1</v>
      </c>
      <c r="P94" s="6">
        <v>0</v>
      </c>
      <c r="Q94" s="4">
        <v>0</v>
      </c>
      <c r="R94" s="6">
        <v>0</v>
      </c>
      <c r="S94" s="4">
        <v>0</v>
      </c>
      <c r="T94" s="6">
        <v>0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</row>
    <row r="95" spans="1:26" x14ac:dyDescent="0.3">
      <c r="A95" t="str">
        <f>HYPERLINK("c:\Users\dcsj\OneDrive\Formación\Masters &amp; Postgrados\En Curso\UOC-Master en Ciencia de Datos\TFM\Imagenes\Movil-S21\20210731_143015.jpg","20210731_143015.jpg")</f>
        <v>20210731_143015.jpg</v>
      </c>
      <c r="B95" s="6">
        <v>0</v>
      </c>
      <c r="C95" s="9">
        <v>0</v>
      </c>
      <c r="D95" s="6">
        <v>0</v>
      </c>
      <c r="E95" s="9">
        <v>0</v>
      </c>
      <c r="F95" s="6">
        <v>0</v>
      </c>
      <c r="G95" s="4">
        <v>1</v>
      </c>
      <c r="H95" s="6">
        <v>1</v>
      </c>
      <c r="I95" s="4">
        <v>0</v>
      </c>
      <c r="J95" s="6">
        <v>0</v>
      </c>
      <c r="K95" s="4">
        <v>0</v>
      </c>
      <c r="L95" s="6">
        <v>0</v>
      </c>
      <c r="M95" s="4" t="s">
        <v>24</v>
      </c>
      <c r="N95" s="6" t="s">
        <v>24</v>
      </c>
      <c r="O95" s="4">
        <v>1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</row>
    <row r="96" spans="1:26" x14ac:dyDescent="0.3">
      <c r="A96" t="str">
        <f>HYPERLINK("c:\Users\dcsj\OneDrive\Formación\Masters &amp; Postgrados\En Curso\UOC-Master en Ciencia de Datos\TFM\Imagenes\Movil-S21\20210731_143021.jpg","20210731_143021.jpg")</f>
        <v>20210731_143021.jpg</v>
      </c>
      <c r="B96" s="6">
        <v>0</v>
      </c>
      <c r="C96" s="9">
        <v>0</v>
      </c>
      <c r="D96" s="6">
        <v>0</v>
      </c>
      <c r="E96" s="9">
        <v>0</v>
      </c>
      <c r="F96" s="6">
        <v>0</v>
      </c>
      <c r="G96" s="4">
        <v>1</v>
      </c>
      <c r="H96" s="6">
        <v>1</v>
      </c>
      <c r="I96" s="4">
        <v>0</v>
      </c>
      <c r="J96" s="6">
        <v>0</v>
      </c>
      <c r="K96" s="4">
        <v>0</v>
      </c>
      <c r="L96" s="6">
        <v>0</v>
      </c>
      <c r="M96" s="4" t="s">
        <v>24</v>
      </c>
      <c r="N96" s="6" t="s">
        <v>24</v>
      </c>
      <c r="O96" s="4">
        <v>1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</row>
    <row r="97" spans="1:26" x14ac:dyDescent="0.3">
      <c r="A97" t="str">
        <f>HYPERLINK("c:\Users\dcsj\OneDrive\Formación\Masters &amp; Postgrados\En Curso\UOC-Master en Ciencia de Datos\TFM\Imagenes\Movil-S21\20210731_145101.jpg","20210731_145101.jpg")</f>
        <v>20210731_145101.jpg</v>
      </c>
      <c r="B97" s="6">
        <v>0</v>
      </c>
      <c r="C97" s="9">
        <v>0</v>
      </c>
      <c r="D97" s="6">
        <v>0</v>
      </c>
      <c r="E97" s="9">
        <v>0</v>
      </c>
      <c r="F97" s="6">
        <v>0</v>
      </c>
      <c r="G97" s="4">
        <v>0</v>
      </c>
      <c r="H97" s="6">
        <v>1</v>
      </c>
      <c r="I97" s="4">
        <v>0</v>
      </c>
      <c r="J97" s="6">
        <v>0</v>
      </c>
      <c r="K97" s="4">
        <v>0</v>
      </c>
      <c r="L97" s="6">
        <v>0</v>
      </c>
      <c r="M97" s="4" t="s">
        <v>24</v>
      </c>
      <c r="N97" s="6" t="s">
        <v>24</v>
      </c>
      <c r="O97" s="4">
        <v>1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</row>
    <row r="98" spans="1:26" x14ac:dyDescent="0.3">
      <c r="A98" t="str">
        <f>HYPERLINK("c:\Users\dcsj\OneDrive\Formación\Masters &amp; Postgrados\En Curso\UOC-Master en Ciencia de Datos\TFM\Imagenes\Movil-S21\20210731_145106.jpg","20210731_145106.jpg")</f>
        <v>20210731_145106.jpg</v>
      </c>
      <c r="B98" s="6">
        <v>0</v>
      </c>
      <c r="C98" s="9">
        <v>0</v>
      </c>
      <c r="D98" s="6">
        <v>0</v>
      </c>
      <c r="E98" s="9">
        <v>0</v>
      </c>
      <c r="F98" s="6">
        <v>0</v>
      </c>
      <c r="G98" s="4">
        <v>0</v>
      </c>
      <c r="H98" s="6">
        <v>1</v>
      </c>
      <c r="I98" s="4">
        <v>0</v>
      </c>
      <c r="J98" s="6">
        <v>0</v>
      </c>
      <c r="K98" s="4">
        <v>0</v>
      </c>
      <c r="L98" s="6">
        <v>0</v>
      </c>
      <c r="M98" s="4" t="s">
        <v>24</v>
      </c>
      <c r="N98" s="6" t="s">
        <v>24</v>
      </c>
      <c r="O98" s="4">
        <v>1</v>
      </c>
      <c r="P98" s="6">
        <v>0</v>
      </c>
      <c r="Q98" s="4">
        <v>0</v>
      </c>
      <c r="R98" s="6">
        <v>0</v>
      </c>
      <c r="S98" s="4">
        <v>0</v>
      </c>
      <c r="T98" s="6">
        <v>0</v>
      </c>
      <c r="U98" s="4">
        <v>0</v>
      </c>
      <c r="V98" s="6">
        <v>0</v>
      </c>
      <c r="W98" s="4">
        <v>0</v>
      </c>
      <c r="X98" s="6">
        <v>0</v>
      </c>
      <c r="Y98" s="4">
        <v>0</v>
      </c>
      <c r="Z98" s="6">
        <v>0</v>
      </c>
    </row>
    <row r="99" spans="1:26" x14ac:dyDescent="0.3">
      <c r="A99" t="str">
        <f>HYPERLINK("c:\Users\dcsj\OneDrive\Formación\Masters &amp; Postgrados\En Curso\UOC-Master en Ciencia de Datos\TFM\Imagenes\Movil-S21\20210731_145109.jpg","20210731_145109.jpg")</f>
        <v>20210731_145109.jpg</v>
      </c>
      <c r="B99" s="6">
        <v>0</v>
      </c>
      <c r="C99" s="9">
        <v>0</v>
      </c>
      <c r="D99" s="6">
        <v>0</v>
      </c>
      <c r="E99" s="9">
        <v>0</v>
      </c>
      <c r="F99" s="6">
        <v>0</v>
      </c>
      <c r="G99" s="4">
        <v>0</v>
      </c>
      <c r="H99" s="6">
        <v>1</v>
      </c>
      <c r="I99" s="4">
        <v>0</v>
      </c>
      <c r="J99" s="6">
        <v>0</v>
      </c>
      <c r="K99" s="4">
        <v>0</v>
      </c>
      <c r="L99" s="6">
        <v>0</v>
      </c>
      <c r="M99" s="4" t="s">
        <v>24</v>
      </c>
      <c r="N99" s="6" t="s">
        <v>24</v>
      </c>
      <c r="O99" s="4">
        <v>1</v>
      </c>
      <c r="P99" s="6">
        <v>0</v>
      </c>
      <c r="Q99" s="4">
        <v>0</v>
      </c>
      <c r="R99" s="6">
        <v>0</v>
      </c>
      <c r="S99" s="4">
        <v>0</v>
      </c>
      <c r="T99" s="6">
        <v>0</v>
      </c>
      <c r="U99" s="4">
        <v>0</v>
      </c>
      <c r="V99" s="6">
        <v>0</v>
      </c>
      <c r="W99" s="4">
        <v>0</v>
      </c>
      <c r="X99" s="6">
        <v>0</v>
      </c>
      <c r="Y99" s="4">
        <v>0</v>
      </c>
      <c r="Z99" s="6">
        <v>0</v>
      </c>
    </row>
    <row r="100" spans="1:26" x14ac:dyDescent="0.3">
      <c r="A100" t="str">
        <f>HYPERLINK("c:\Users\dcsj\OneDrive\Formación\Masters &amp; Postgrados\En Curso\UOC-Master en Ciencia de Datos\TFM\Imagenes\Movil-S21\20210731_145137.jpg","20210731_145137.jpg")</f>
        <v>20210731_145137.jpg</v>
      </c>
      <c r="B100" s="6">
        <v>0</v>
      </c>
      <c r="C100" s="9">
        <v>0</v>
      </c>
      <c r="D100" s="6">
        <v>0</v>
      </c>
      <c r="E100" s="9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  <c r="K100" s="4">
        <v>0</v>
      </c>
      <c r="L100" s="6">
        <v>0</v>
      </c>
      <c r="M100" s="4" t="s">
        <v>24</v>
      </c>
      <c r="N100" s="6" t="s">
        <v>24</v>
      </c>
      <c r="O100" s="4">
        <v>1</v>
      </c>
      <c r="P100" s="6">
        <v>0</v>
      </c>
      <c r="Q100" s="4">
        <v>0</v>
      </c>
      <c r="R100" s="6">
        <v>0</v>
      </c>
      <c r="S100" s="4">
        <v>0</v>
      </c>
      <c r="T100" s="6">
        <v>0</v>
      </c>
      <c r="U100" s="4">
        <v>0</v>
      </c>
      <c r="V100" s="6">
        <v>0</v>
      </c>
      <c r="W100" s="4">
        <v>0</v>
      </c>
      <c r="X100" s="6">
        <v>0</v>
      </c>
      <c r="Y100" s="4">
        <v>0</v>
      </c>
      <c r="Z100" s="6">
        <v>0</v>
      </c>
    </row>
    <row r="101" spans="1:26" x14ac:dyDescent="0.3">
      <c r="A101" t="str">
        <f>HYPERLINK("c:\Users\dcsj\OneDrive\Formación\Masters &amp; Postgrados\En Curso\UOC-Master en Ciencia de Datos\TFM\Imagenes\Movil-S21\20210731_145146.jpg","20210731_145146.jpg")</f>
        <v>20210731_145146.jpg</v>
      </c>
      <c r="B101" s="6">
        <v>0</v>
      </c>
      <c r="C101" s="9">
        <v>0</v>
      </c>
      <c r="D101" s="6">
        <v>0</v>
      </c>
      <c r="E101" s="9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  <c r="K101" s="4">
        <v>0</v>
      </c>
      <c r="L101" s="6">
        <v>0</v>
      </c>
      <c r="M101" s="4" t="s">
        <v>24</v>
      </c>
      <c r="N101" s="6" t="s">
        <v>24</v>
      </c>
      <c r="O101" s="4">
        <v>1</v>
      </c>
      <c r="P101" s="6">
        <v>0</v>
      </c>
      <c r="Q101" s="4">
        <v>0</v>
      </c>
      <c r="R101" s="6">
        <v>0</v>
      </c>
      <c r="S101" s="4">
        <v>0</v>
      </c>
      <c r="T101" s="6">
        <v>0</v>
      </c>
      <c r="U101" s="4">
        <v>0</v>
      </c>
      <c r="V101" s="6">
        <v>0</v>
      </c>
      <c r="W101" s="4">
        <v>0</v>
      </c>
      <c r="X101" s="6">
        <v>0</v>
      </c>
      <c r="Y101" s="4">
        <v>0</v>
      </c>
      <c r="Z101" s="6">
        <v>0</v>
      </c>
    </row>
    <row r="102" spans="1:26" x14ac:dyDescent="0.3">
      <c r="A102" t="str">
        <f>HYPERLINK("c:\Users\dcsj\OneDrive\Formación\Masters &amp; Postgrados\En Curso\UOC-Master en Ciencia de Datos\TFM\Imagenes\Movil-S21\20210731_145155.jpg","20210731_145155.jpg")</f>
        <v>20210731_145155.jpg</v>
      </c>
      <c r="B102" s="6">
        <v>0</v>
      </c>
      <c r="C102" s="9">
        <v>0</v>
      </c>
      <c r="D102" s="6">
        <v>0</v>
      </c>
      <c r="E102" s="9">
        <v>0</v>
      </c>
      <c r="F102" s="6">
        <v>0</v>
      </c>
      <c r="G102" s="4">
        <v>0</v>
      </c>
      <c r="H102" s="6">
        <v>0</v>
      </c>
      <c r="I102" s="4">
        <v>0</v>
      </c>
      <c r="J102" s="6">
        <v>0</v>
      </c>
      <c r="K102" s="4">
        <v>0</v>
      </c>
      <c r="L102" s="6">
        <v>0</v>
      </c>
      <c r="M102" s="4" t="s">
        <v>24</v>
      </c>
      <c r="N102" s="6" t="s">
        <v>24</v>
      </c>
      <c r="O102" s="4">
        <v>1</v>
      </c>
      <c r="P102" s="6">
        <v>0</v>
      </c>
      <c r="Q102" s="4">
        <v>0</v>
      </c>
      <c r="R102" s="6">
        <v>0</v>
      </c>
      <c r="S102" s="4">
        <v>0</v>
      </c>
      <c r="T102" s="6">
        <v>0</v>
      </c>
      <c r="U102" s="4">
        <v>0</v>
      </c>
      <c r="V102" s="6">
        <v>0</v>
      </c>
      <c r="W102" s="4">
        <v>0</v>
      </c>
      <c r="X102" s="6">
        <v>0</v>
      </c>
      <c r="Y102" s="4">
        <v>0</v>
      </c>
      <c r="Z102" s="6">
        <v>0</v>
      </c>
    </row>
    <row r="103" spans="1:26" x14ac:dyDescent="0.3">
      <c r="A103" t="str">
        <f>HYPERLINK("c:\Users\dcsj\OneDrive\Formación\Masters &amp; Postgrados\En Curso\UOC-Master en Ciencia de Datos\TFM\Imagenes\Movil-S21\20210731_145158.jpg","20210731_145158.jpg")</f>
        <v>20210731_145158.jpg</v>
      </c>
      <c r="B103" s="6">
        <v>0</v>
      </c>
      <c r="C103" s="9">
        <v>0</v>
      </c>
      <c r="D103" s="6">
        <v>0</v>
      </c>
      <c r="E103" s="9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  <c r="K103" s="4">
        <v>0</v>
      </c>
      <c r="L103" s="6">
        <v>0</v>
      </c>
      <c r="M103" s="4" t="s">
        <v>24</v>
      </c>
      <c r="N103" s="6" t="s">
        <v>24</v>
      </c>
      <c r="O103" s="4">
        <v>1</v>
      </c>
      <c r="P103" s="6">
        <v>0</v>
      </c>
      <c r="Q103" s="4">
        <v>0</v>
      </c>
      <c r="R103" s="6">
        <v>0</v>
      </c>
      <c r="S103" s="4">
        <v>0</v>
      </c>
      <c r="T103" s="6">
        <v>0</v>
      </c>
      <c r="U103" s="4">
        <v>0</v>
      </c>
      <c r="V103" s="6">
        <v>0</v>
      </c>
      <c r="W103" s="4">
        <v>0</v>
      </c>
      <c r="X103" s="6">
        <v>0</v>
      </c>
      <c r="Y103" s="4">
        <v>0</v>
      </c>
      <c r="Z103" s="6">
        <v>0</v>
      </c>
    </row>
    <row r="104" spans="1:26" x14ac:dyDescent="0.3">
      <c r="A104" t="str">
        <f>HYPERLINK("c:\Users\dcsj\OneDrive\Formación\Masters &amp; Postgrados\En Curso\UOC-Master en Ciencia de Datos\TFM\Imagenes\Movil-S21\20210731_145211.jpg","20210731_145211.jpg")</f>
        <v>20210731_145211.jpg</v>
      </c>
      <c r="B104" s="6">
        <v>0</v>
      </c>
      <c r="C104" s="9">
        <v>0</v>
      </c>
      <c r="D104" s="6">
        <v>0</v>
      </c>
      <c r="E104" s="9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  <c r="K104" s="4">
        <v>0</v>
      </c>
      <c r="L104" s="6">
        <v>0</v>
      </c>
      <c r="M104" s="4" t="s">
        <v>24</v>
      </c>
      <c r="N104" s="6" t="s">
        <v>24</v>
      </c>
      <c r="O104" s="4">
        <v>1</v>
      </c>
      <c r="P104" s="6">
        <v>0</v>
      </c>
      <c r="Q104" s="4">
        <v>0</v>
      </c>
      <c r="R104" s="6">
        <v>0</v>
      </c>
      <c r="S104" s="4">
        <v>0</v>
      </c>
      <c r="T104" s="6">
        <v>0</v>
      </c>
      <c r="U104" s="4">
        <v>0</v>
      </c>
      <c r="V104" s="6">
        <v>0</v>
      </c>
      <c r="W104" s="4">
        <v>0</v>
      </c>
      <c r="X104" s="6">
        <v>0</v>
      </c>
      <c r="Y104" s="4">
        <v>0</v>
      </c>
      <c r="Z104" s="6">
        <v>0</v>
      </c>
    </row>
    <row r="105" spans="1:26" x14ac:dyDescent="0.3">
      <c r="A105" s="3" t="str">
        <f>HYPERLINK("c:\Users\dcsj\OneDrive\Formación\Masters &amp; Postgrados\En Curso\UOC-Master en Ciencia de Datos\TFM\Imagenes\Movil-S21\20210731_145212.jpg","20210731_145212.jpg")</f>
        <v>20210731_145212.jpg</v>
      </c>
      <c r="B105" s="6">
        <v>0</v>
      </c>
      <c r="C105" s="9">
        <v>0</v>
      </c>
      <c r="D105" s="6">
        <v>0</v>
      </c>
      <c r="E105" s="9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  <c r="K105" s="4">
        <v>0</v>
      </c>
      <c r="L105" s="6">
        <v>0</v>
      </c>
      <c r="M105" s="4" t="s">
        <v>24</v>
      </c>
      <c r="N105" s="6" t="s">
        <v>24</v>
      </c>
      <c r="O105" s="4">
        <v>1</v>
      </c>
      <c r="P105" s="6">
        <v>0</v>
      </c>
      <c r="Q105" s="4">
        <v>0</v>
      </c>
      <c r="R105" s="6">
        <v>0</v>
      </c>
      <c r="S105" s="4">
        <v>0</v>
      </c>
      <c r="T105" s="6">
        <v>0</v>
      </c>
      <c r="U105" s="4">
        <v>0</v>
      </c>
      <c r="V105" s="6">
        <v>0</v>
      </c>
      <c r="W105" s="4">
        <v>0</v>
      </c>
      <c r="X105" s="6">
        <v>0</v>
      </c>
      <c r="Y105" s="4">
        <v>0</v>
      </c>
      <c r="Z105" s="6">
        <v>0</v>
      </c>
    </row>
    <row r="106" spans="1:26" x14ac:dyDescent="0.3">
      <c r="A106" t="str">
        <f>HYPERLINK("c:\Users\dcsj\OneDrive\Formación\Masters &amp; Postgrados\En Curso\UOC-Master en Ciencia de Datos\TFM\Imagenes\Movil-S21\20210731_145213.jpg","20210731_145213.jpg")</f>
        <v>20210731_145213.jpg</v>
      </c>
      <c r="B106" s="6">
        <v>0</v>
      </c>
      <c r="C106" s="9">
        <v>0</v>
      </c>
      <c r="D106" s="6">
        <v>0</v>
      </c>
      <c r="E106" s="9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  <c r="K106" s="4">
        <v>0</v>
      </c>
      <c r="L106" s="6">
        <v>0</v>
      </c>
      <c r="M106" s="4" t="s">
        <v>24</v>
      </c>
      <c r="N106" s="6" t="s">
        <v>24</v>
      </c>
      <c r="O106" s="4">
        <v>1</v>
      </c>
      <c r="P106" s="6">
        <v>0</v>
      </c>
      <c r="Q106" s="4">
        <v>0</v>
      </c>
      <c r="R106" s="6">
        <v>0</v>
      </c>
      <c r="S106" s="4">
        <v>0</v>
      </c>
      <c r="T106" s="6">
        <v>0</v>
      </c>
      <c r="U106" s="4">
        <v>0</v>
      </c>
      <c r="V106" s="6">
        <v>0</v>
      </c>
      <c r="W106" s="4">
        <v>0</v>
      </c>
      <c r="X106" s="6">
        <v>0</v>
      </c>
      <c r="Y106" s="4">
        <v>0</v>
      </c>
      <c r="Z106" s="6">
        <v>0</v>
      </c>
    </row>
    <row r="107" spans="1:26" x14ac:dyDescent="0.3">
      <c r="A107" t="str">
        <f>HYPERLINK("c:\Users\dcsj\OneDrive\Formación\Masters &amp; Postgrados\En Curso\UOC-Master en Ciencia de Datos\TFM\Imagenes\Movil-S21\20210731_145237.jpg","20210731_145237.jpg")</f>
        <v>20210731_145237.jpg</v>
      </c>
      <c r="B107" s="6">
        <v>0</v>
      </c>
      <c r="C107" s="9">
        <v>0</v>
      </c>
      <c r="D107" s="6">
        <v>0</v>
      </c>
      <c r="E107" s="9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  <c r="K107" s="4">
        <v>0</v>
      </c>
      <c r="L107" s="6">
        <v>0</v>
      </c>
      <c r="M107" s="4" t="s">
        <v>24</v>
      </c>
      <c r="N107" s="6" t="s">
        <v>24</v>
      </c>
      <c r="O107" s="4">
        <v>1</v>
      </c>
      <c r="P107" s="6">
        <v>0</v>
      </c>
      <c r="Q107" s="4">
        <v>0</v>
      </c>
      <c r="R107" s="6">
        <v>0</v>
      </c>
      <c r="S107" s="4">
        <v>0</v>
      </c>
      <c r="T107" s="6">
        <v>0</v>
      </c>
      <c r="U107" s="4">
        <v>0</v>
      </c>
      <c r="V107" s="6">
        <v>0</v>
      </c>
      <c r="W107" s="4">
        <v>0</v>
      </c>
      <c r="X107" s="6">
        <v>0</v>
      </c>
      <c r="Y107" s="4">
        <v>0</v>
      </c>
      <c r="Z107" s="6">
        <v>0</v>
      </c>
    </row>
    <row r="108" spans="1:26" x14ac:dyDescent="0.3">
      <c r="A108" t="str">
        <f>HYPERLINK("c:\Users\dcsj\OneDrive\Formación\Masters &amp; Postgrados\En Curso\UOC-Master en Ciencia de Datos\TFM\Imagenes\Movil-S21\20210731_145240.jpg","20210731_145240.jpg")</f>
        <v>20210731_145240.jpg</v>
      </c>
      <c r="B108" s="6">
        <v>0</v>
      </c>
      <c r="C108" s="9">
        <v>0</v>
      </c>
      <c r="D108" s="6">
        <v>0</v>
      </c>
      <c r="E108" s="9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  <c r="K108" s="4">
        <v>0</v>
      </c>
      <c r="L108" s="6">
        <v>0</v>
      </c>
      <c r="M108" s="4" t="s">
        <v>24</v>
      </c>
      <c r="N108" s="6" t="s">
        <v>24</v>
      </c>
      <c r="O108" s="4">
        <v>1</v>
      </c>
      <c r="P108" s="6">
        <v>0</v>
      </c>
      <c r="Q108" s="4">
        <v>0</v>
      </c>
      <c r="R108" s="6">
        <v>0</v>
      </c>
      <c r="S108" s="4">
        <v>0</v>
      </c>
      <c r="T108" s="6">
        <v>0</v>
      </c>
      <c r="U108" s="4">
        <v>0</v>
      </c>
      <c r="V108" s="6">
        <v>0</v>
      </c>
      <c r="W108" s="4">
        <v>0</v>
      </c>
      <c r="X108" s="6">
        <v>0</v>
      </c>
      <c r="Y108" s="4">
        <v>0</v>
      </c>
      <c r="Z108" s="6">
        <v>0</v>
      </c>
    </row>
    <row r="109" spans="1:26" x14ac:dyDescent="0.3">
      <c r="A109" t="str">
        <f>HYPERLINK("c:\Users\dcsj\OneDrive\Formación\Masters &amp; Postgrados\En Curso\UOC-Master en Ciencia de Datos\TFM\Imagenes\Movil-S21\20210731_145318.jpg","20210731_145318.jpg")</f>
        <v>20210731_145318.jpg</v>
      </c>
      <c r="B109" s="6">
        <v>0</v>
      </c>
      <c r="C109" s="9">
        <v>0</v>
      </c>
      <c r="D109" s="6">
        <v>0</v>
      </c>
      <c r="E109" s="9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  <c r="K109" s="4">
        <v>0</v>
      </c>
      <c r="L109" s="6">
        <v>0</v>
      </c>
      <c r="M109" s="4" t="s">
        <v>24</v>
      </c>
      <c r="N109" s="6" t="s">
        <v>24</v>
      </c>
      <c r="O109" s="4">
        <v>1</v>
      </c>
      <c r="P109" s="6">
        <v>0</v>
      </c>
      <c r="Q109" s="4">
        <v>0</v>
      </c>
      <c r="R109" s="6">
        <v>0</v>
      </c>
      <c r="S109" s="4">
        <v>0</v>
      </c>
      <c r="T109" s="6">
        <v>0</v>
      </c>
      <c r="U109" s="4">
        <v>0</v>
      </c>
      <c r="V109" s="6">
        <v>0</v>
      </c>
      <c r="W109" s="4">
        <v>0</v>
      </c>
      <c r="X109" s="6">
        <v>0</v>
      </c>
      <c r="Y109" s="4">
        <v>0</v>
      </c>
      <c r="Z109" s="6">
        <v>0</v>
      </c>
    </row>
    <row r="110" spans="1:26" x14ac:dyDescent="0.3">
      <c r="A110" t="str">
        <f>HYPERLINK("c:\Users\dcsj\OneDrive\Formación\Masters &amp; Postgrados\En Curso\UOC-Master en Ciencia de Datos\TFM\Imagenes\Movil-S21\20210731_145328.jpg","20210731_145328.jpg")</f>
        <v>20210731_145328.jpg</v>
      </c>
      <c r="B110" s="6">
        <v>0</v>
      </c>
      <c r="C110" s="9">
        <v>0</v>
      </c>
      <c r="D110" s="6">
        <v>0</v>
      </c>
      <c r="E110" s="9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  <c r="K110" s="4">
        <v>0</v>
      </c>
      <c r="L110" s="6">
        <v>0</v>
      </c>
      <c r="M110" s="4" t="s">
        <v>24</v>
      </c>
      <c r="N110" s="6" t="s">
        <v>24</v>
      </c>
      <c r="O110" s="4">
        <v>1</v>
      </c>
      <c r="P110" s="6">
        <v>0</v>
      </c>
      <c r="Q110" s="4">
        <v>0</v>
      </c>
      <c r="R110" s="6">
        <v>0</v>
      </c>
      <c r="S110" s="4">
        <v>0</v>
      </c>
      <c r="T110" s="6">
        <v>0</v>
      </c>
      <c r="U110" s="4">
        <v>0</v>
      </c>
      <c r="V110" s="6">
        <v>0</v>
      </c>
      <c r="W110" s="4">
        <v>0</v>
      </c>
      <c r="X110" s="6">
        <v>0</v>
      </c>
      <c r="Y110" s="4">
        <v>0</v>
      </c>
      <c r="Z110" s="6">
        <v>0</v>
      </c>
    </row>
    <row r="111" spans="1:26" x14ac:dyDescent="0.3">
      <c r="A111" t="str">
        <f>HYPERLINK("c:\Users\dcsj\OneDrive\Formación\Masters &amp; Postgrados\En Curso\UOC-Master en Ciencia de Datos\TFM\Imagenes\Movil-S21\20210731_145333.jpg","20210731_145333.jpg")</f>
        <v>20210731_145333.jpg</v>
      </c>
      <c r="B111" s="6">
        <v>0</v>
      </c>
      <c r="C111" s="9">
        <v>0</v>
      </c>
      <c r="D111" s="6">
        <v>0</v>
      </c>
      <c r="E111" s="9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  <c r="K111" s="4">
        <v>0</v>
      </c>
      <c r="L111" s="6">
        <v>0</v>
      </c>
      <c r="M111" s="4" t="s">
        <v>24</v>
      </c>
      <c r="N111" s="6" t="s">
        <v>24</v>
      </c>
      <c r="O111" s="4">
        <v>1</v>
      </c>
      <c r="P111" s="6">
        <v>0</v>
      </c>
      <c r="Q111" s="4">
        <v>0</v>
      </c>
      <c r="R111" s="6">
        <v>0</v>
      </c>
      <c r="S111" s="4">
        <v>0</v>
      </c>
      <c r="T111" s="6">
        <v>0</v>
      </c>
      <c r="U111" s="4">
        <v>0</v>
      </c>
      <c r="V111" s="6">
        <v>0</v>
      </c>
      <c r="W111" s="4">
        <v>0</v>
      </c>
      <c r="X111" s="6">
        <v>0</v>
      </c>
      <c r="Y111" s="4">
        <v>0</v>
      </c>
      <c r="Z111" s="6">
        <v>0</v>
      </c>
    </row>
    <row r="112" spans="1:26" x14ac:dyDescent="0.3">
      <c r="A112" t="str">
        <f>HYPERLINK("c:\Users\dcsj\OneDrive\Formación\Masters &amp; Postgrados\En Curso\UOC-Master en Ciencia de Datos\TFM\Imagenes\Movil-S21\20210731_145355.jpg","20210731_145355.jpg")</f>
        <v>20210731_145355.jpg</v>
      </c>
      <c r="B112" s="6">
        <v>0</v>
      </c>
      <c r="C112" s="9">
        <v>0</v>
      </c>
      <c r="D112" s="6">
        <v>0</v>
      </c>
      <c r="E112" s="9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  <c r="K112" s="4">
        <v>0</v>
      </c>
      <c r="L112" s="6">
        <v>0</v>
      </c>
      <c r="M112" s="4" t="s">
        <v>24</v>
      </c>
      <c r="N112" s="6" t="s">
        <v>24</v>
      </c>
      <c r="O112" s="4">
        <v>1</v>
      </c>
      <c r="P112" s="6">
        <v>0</v>
      </c>
      <c r="Q112" s="4">
        <v>0</v>
      </c>
      <c r="R112" s="6">
        <v>0</v>
      </c>
      <c r="S112" s="4">
        <v>0</v>
      </c>
      <c r="T112" s="6">
        <v>0</v>
      </c>
      <c r="U112" s="4">
        <v>0</v>
      </c>
      <c r="V112" s="6">
        <v>0</v>
      </c>
      <c r="W112" s="4">
        <v>0</v>
      </c>
      <c r="X112" s="6">
        <v>0</v>
      </c>
      <c r="Y112" s="4">
        <v>0</v>
      </c>
      <c r="Z112" s="6">
        <v>0</v>
      </c>
    </row>
    <row r="113" spans="1:26" x14ac:dyDescent="0.3">
      <c r="A113" t="str">
        <f>HYPERLINK("c:\Users\dcsj\OneDrive\Formación\Masters &amp; Postgrados\En Curso\UOC-Master en Ciencia de Datos\TFM\Imagenes\Movil-S21\20210731_145359.jpg","20210731_145359.jpg")</f>
        <v>20210731_145359.jpg</v>
      </c>
      <c r="B113" s="6">
        <v>0</v>
      </c>
      <c r="C113" s="9">
        <v>0</v>
      </c>
      <c r="D113" s="6">
        <v>0</v>
      </c>
      <c r="E113" s="9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  <c r="K113" s="4">
        <v>0</v>
      </c>
      <c r="L113" s="6">
        <v>0</v>
      </c>
      <c r="M113" s="4" t="s">
        <v>24</v>
      </c>
      <c r="N113" s="6" t="s">
        <v>24</v>
      </c>
      <c r="O113" s="4">
        <v>1</v>
      </c>
      <c r="P113" s="6">
        <v>0</v>
      </c>
      <c r="Q113" s="4">
        <v>0</v>
      </c>
      <c r="R113" s="6">
        <v>0</v>
      </c>
      <c r="S113" s="4">
        <v>0</v>
      </c>
      <c r="T113" s="6">
        <v>0</v>
      </c>
      <c r="U113" s="4">
        <v>0</v>
      </c>
      <c r="V113" s="6">
        <v>0</v>
      </c>
      <c r="W113" s="4">
        <v>0</v>
      </c>
      <c r="X113" s="6">
        <v>0</v>
      </c>
      <c r="Y113" s="4">
        <v>0</v>
      </c>
      <c r="Z113" s="6">
        <v>0</v>
      </c>
    </row>
    <row r="114" spans="1:26" x14ac:dyDescent="0.3">
      <c r="A114" t="str">
        <f>HYPERLINK("c:\Users\dcsj\OneDrive\Formación\Masters &amp; Postgrados\En Curso\UOC-Master en Ciencia de Datos\TFM\Imagenes\Movil-S21\20210731_145411.jpg","20210731_145411.jpg")</f>
        <v>20210731_145411.jpg</v>
      </c>
      <c r="B114" s="6">
        <v>0</v>
      </c>
      <c r="C114" s="9">
        <v>0</v>
      </c>
      <c r="D114" s="6">
        <v>0</v>
      </c>
      <c r="E114" s="9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  <c r="K114" s="4">
        <v>0</v>
      </c>
      <c r="L114" s="6">
        <v>0</v>
      </c>
      <c r="M114" s="4" t="s">
        <v>24</v>
      </c>
      <c r="N114" s="6" t="s">
        <v>24</v>
      </c>
      <c r="O114" s="4">
        <v>1</v>
      </c>
      <c r="P114" s="6">
        <v>0</v>
      </c>
      <c r="Q114" s="4">
        <v>0</v>
      </c>
      <c r="R114" s="6">
        <v>0</v>
      </c>
      <c r="S114" s="4">
        <v>0</v>
      </c>
      <c r="T114" s="6">
        <v>0</v>
      </c>
      <c r="U114" s="4">
        <v>0</v>
      </c>
      <c r="V114" s="6">
        <v>0</v>
      </c>
      <c r="W114" s="4">
        <v>0</v>
      </c>
      <c r="X114" s="6">
        <v>0</v>
      </c>
      <c r="Y114" s="4">
        <v>0</v>
      </c>
      <c r="Z114" s="6">
        <v>0</v>
      </c>
    </row>
    <row r="115" spans="1:26" x14ac:dyDescent="0.3">
      <c r="A115" t="str">
        <f>HYPERLINK("c:\Users\dcsj\OneDrive\Formación\Masters &amp; Postgrados\En Curso\UOC-Master en Ciencia de Datos\TFM\Imagenes\Movil-S21\20210731_145518.jpg","20210731_145518.jpg")</f>
        <v>20210731_145518.jpg</v>
      </c>
      <c r="B115" s="6">
        <v>0</v>
      </c>
      <c r="C115" s="9">
        <v>0</v>
      </c>
      <c r="D115" s="6">
        <v>0</v>
      </c>
      <c r="E115" s="9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  <c r="K115" s="4">
        <v>0</v>
      </c>
      <c r="L115" s="6">
        <v>0</v>
      </c>
      <c r="M115" s="4" t="s">
        <v>24</v>
      </c>
      <c r="N115" s="6" t="s">
        <v>24</v>
      </c>
      <c r="O115" s="4">
        <v>0</v>
      </c>
      <c r="P115" s="6">
        <v>0</v>
      </c>
      <c r="Q115" s="4">
        <v>0</v>
      </c>
      <c r="R115" s="6">
        <v>0</v>
      </c>
      <c r="S115" s="4">
        <v>0</v>
      </c>
      <c r="T115" s="6">
        <v>0</v>
      </c>
      <c r="U115" s="4">
        <v>0</v>
      </c>
      <c r="V115" s="6">
        <v>0</v>
      </c>
      <c r="W115" s="4">
        <v>0</v>
      </c>
      <c r="X115" s="6">
        <v>0</v>
      </c>
      <c r="Y115" s="4">
        <v>0</v>
      </c>
      <c r="Z115" s="6">
        <v>0</v>
      </c>
    </row>
    <row r="116" spans="1:26" x14ac:dyDescent="0.3">
      <c r="A116" t="str">
        <f>HYPERLINK("c:\Users\dcsj\OneDrive\Formación\Masters &amp; Postgrados\En Curso\UOC-Master en Ciencia de Datos\TFM\Imagenes\Movil-S21\20210731_145528.jpg","20210731_145528.jpg")</f>
        <v>20210731_145528.jpg</v>
      </c>
      <c r="B116" s="6">
        <v>0</v>
      </c>
      <c r="C116" s="9">
        <v>0</v>
      </c>
      <c r="D116" s="6">
        <v>0</v>
      </c>
      <c r="E116" s="9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  <c r="K116" s="4">
        <v>0</v>
      </c>
      <c r="L116" s="6">
        <v>0</v>
      </c>
      <c r="M116" s="4" t="s">
        <v>24</v>
      </c>
      <c r="N116" s="6" t="s">
        <v>24</v>
      </c>
      <c r="O116" s="4">
        <v>0</v>
      </c>
      <c r="P116" s="6">
        <v>0</v>
      </c>
      <c r="Q116" s="4">
        <v>0</v>
      </c>
      <c r="R116" s="6">
        <v>0</v>
      </c>
      <c r="S116" s="4">
        <v>0</v>
      </c>
      <c r="T116" s="6">
        <v>0</v>
      </c>
      <c r="U116" s="4">
        <v>0</v>
      </c>
      <c r="V116" s="6">
        <v>0</v>
      </c>
      <c r="W116" s="4">
        <v>0</v>
      </c>
      <c r="X116" s="6">
        <v>0</v>
      </c>
      <c r="Y116" s="4">
        <v>0</v>
      </c>
      <c r="Z116" s="6">
        <v>0</v>
      </c>
    </row>
    <row r="117" spans="1:26" x14ac:dyDescent="0.3">
      <c r="A117" t="str">
        <f>HYPERLINK("c:\Users\dcsj\OneDrive\Formación\Masters &amp; Postgrados\En Curso\UOC-Master en Ciencia de Datos\TFM\Imagenes\Movil-S21\20210731_145554.jpg","20210731_145554.jpg")</f>
        <v>20210731_145554.jpg</v>
      </c>
      <c r="B117" s="6">
        <v>0</v>
      </c>
      <c r="C117" s="9">
        <v>0</v>
      </c>
      <c r="D117" s="6">
        <v>0</v>
      </c>
      <c r="E117" s="9">
        <v>0</v>
      </c>
      <c r="F117" s="6">
        <v>0</v>
      </c>
      <c r="G117" s="4">
        <v>0</v>
      </c>
      <c r="H117" s="6">
        <v>0</v>
      </c>
      <c r="I117" s="4">
        <v>0</v>
      </c>
      <c r="J117" s="6">
        <v>0</v>
      </c>
      <c r="K117" s="4">
        <v>0</v>
      </c>
      <c r="L117" s="6">
        <v>0</v>
      </c>
      <c r="M117" s="4" t="s">
        <v>24</v>
      </c>
      <c r="N117" s="6" t="s">
        <v>24</v>
      </c>
      <c r="O117" s="4">
        <v>0</v>
      </c>
      <c r="P117" s="6">
        <v>0</v>
      </c>
      <c r="Q117" s="4">
        <v>0</v>
      </c>
      <c r="R117" s="6">
        <v>0</v>
      </c>
      <c r="S117" s="4">
        <v>0</v>
      </c>
      <c r="T117" s="6">
        <v>0</v>
      </c>
      <c r="U117" s="4">
        <v>0</v>
      </c>
      <c r="V117" s="6">
        <v>0</v>
      </c>
      <c r="W117" s="4">
        <v>0</v>
      </c>
      <c r="X117" s="6">
        <v>0</v>
      </c>
      <c r="Y117" s="4">
        <v>0</v>
      </c>
      <c r="Z117" s="6">
        <v>0</v>
      </c>
    </row>
    <row r="118" spans="1:26" x14ac:dyDescent="0.3">
      <c r="A118" t="str">
        <f>HYPERLINK("c:\Users\dcsj\OneDrive\Formación\Masters &amp; Postgrados\En Curso\UOC-Master en Ciencia de Datos\TFM\Imagenes\Movil-S21\20210731_145557.jpg","20210731_145557.jpg")</f>
        <v>20210731_145557.jpg</v>
      </c>
      <c r="B118" s="6">
        <v>0</v>
      </c>
      <c r="C118" s="9">
        <v>0</v>
      </c>
      <c r="D118" s="6">
        <v>0</v>
      </c>
      <c r="E118" s="9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  <c r="K118" s="4">
        <v>0</v>
      </c>
      <c r="L118" s="6">
        <v>0</v>
      </c>
      <c r="M118" s="4" t="s">
        <v>24</v>
      </c>
      <c r="N118" s="6" t="s">
        <v>24</v>
      </c>
      <c r="O118" s="4">
        <v>0</v>
      </c>
      <c r="P118" s="6">
        <v>0</v>
      </c>
      <c r="Q118" s="4">
        <v>0</v>
      </c>
      <c r="R118" s="6">
        <v>0</v>
      </c>
      <c r="S118" s="4">
        <v>0</v>
      </c>
      <c r="T118" s="6">
        <v>0</v>
      </c>
      <c r="U118" s="4">
        <v>0</v>
      </c>
      <c r="V118" s="6">
        <v>0</v>
      </c>
      <c r="W118" s="4">
        <v>0</v>
      </c>
      <c r="X118" s="6">
        <v>0</v>
      </c>
      <c r="Y118" s="4">
        <v>0</v>
      </c>
      <c r="Z118" s="6">
        <v>0</v>
      </c>
    </row>
    <row r="119" spans="1:26" x14ac:dyDescent="0.3">
      <c r="A119" t="str">
        <f>HYPERLINK("c:\Users\dcsj\OneDrive\Formación\Masters &amp; Postgrados\En Curso\UOC-Master en Ciencia de Datos\TFM\Imagenes\Movil-S21\20210731_145559.jpg","20210731_145559.jpg")</f>
        <v>20210731_145559.jpg</v>
      </c>
      <c r="B119" s="6">
        <v>0</v>
      </c>
      <c r="C119" s="9">
        <v>0</v>
      </c>
      <c r="D119" s="6">
        <v>0</v>
      </c>
      <c r="E119" s="9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  <c r="K119" s="4">
        <v>0</v>
      </c>
      <c r="L119" s="6">
        <v>0</v>
      </c>
      <c r="M119" s="4" t="s">
        <v>24</v>
      </c>
      <c r="N119" s="6" t="s">
        <v>24</v>
      </c>
      <c r="O119" s="4">
        <v>0</v>
      </c>
      <c r="P119" s="6">
        <v>0</v>
      </c>
      <c r="Q119" s="4">
        <v>0</v>
      </c>
      <c r="R119" s="6">
        <v>0</v>
      </c>
      <c r="S119" s="4">
        <v>0</v>
      </c>
      <c r="T119" s="6">
        <v>0</v>
      </c>
      <c r="U119" s="4">
        <v>0</v>
      </c>
      <c r="V119" s="6">
        <v>0</v>
      </c>
      <c r="W119" s="4">
        <v>0</v>
      </c>
      <c r="X119" s="6">
        <v>0</v>
      </c>
      <c r="Y119" s="4">
        <v>0</v>
      </c>
      <c r="Z119" s="6">
        <v>0</v>
      </c>
    </row>
    <row r="120" spans="1:26" x14ac:dyDescent="0.3">
      <c r="A120" t="str">
        <f>HYPERLINK("c:\Users\dcsj\OneDrive\Formación\Masters &amp; Postgrados\En Curso\UOC-Master en Ciencia de Datos\TFM\Imagenes\Movil-S21\20210731_145608.jpg","20210731_145608.jpg")</f>
        <v>20210731_145608.jpg</v>
      </c>
      <c r="B120" s="6">
        <v>0</v>
      </c>
      <c r="C120" s="9">
        <v>0</v>
      </c>
      <c r="D120" s="6">
        <v>0</v>
      </c>
      <c r="E120" s="9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  <c r="K120" s="4">
        <v>0</v>
      </c>
      <c r="L120" s="6">
        <v>0</v>
      </c>
      <c r="M120" s="4" t="s">
        <v>24</v>
      </c>
      <c r="N120" s="6" t="s">
        <v>24</v>
      </c>
      <c r="O120" s="4">
        <v>0</v>
      </c>
      <c r="P120" s="6">
        <v>0</v>
      </c>
      <c r="Q120" s="4">
        <v>0</v>
      </c>
      <c r="R120" s="6">
        <v>0</v>
      </c>
      <c r="S120" s="4">
        <v>0</v>
      </c>
      <c r="T120" s="6">
        <v>0</v>
      </c>
      <c r="U120" s="4">
        <v>0</v>
      </c>
      <c r="V120" s="6">
        <v>0</v>
      </c>
      <c r="W120" s="4">
        <v>0</v>
      </c>
      <c r="X120" s="6">
        <v>0</v>
      </c>
      <c r="Y120" s="4">
        <v>0</v>
      </c>
      <c r="Z120" s="6">
        <v>0</v>
      </c>
    </row>
    <row r="121" spans="1:26" x14ac:dyDescent="0.3">
      <c r="A121" t="str">
        <f>HYPERLINK("c:\Users\dcsj\OneDrive\Formación\Masters &amp; Postgrados\En Curso\UOC-Master en Ciencia de Datos\TFM\Imagenes\Movil-S21\20210731_145611.jpg","20210731_145611.jpg")</f>
        <v>20210731_145611.jpg</v>
      </c>
      <c r="B121" s="6">
        <v>0</v>
      </c>
      <c r="C121" s="9">
        <v>0</v>
      </c>
      <c r="D121" s="6">
        <v>0</v>
      </c>
      <c r="E121" s="9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  <c r="K121" s="4">
        <v>0</v>
      </c>
      <c r="L121" s="6">
        <v>0</v>
      </c>
      <c r="M121" s="4" t="s">
        <v>24</v>
      </c>
      <c r="N121" s="6" t="s">
        <v>24</v>
      </c>
      <c r="O121" s="4">
        <v>0</v>
      </c>
      <c r="P121" s="6">
        <v>0</v>
      </c>
      <c r="Q121" s="4">
        <v>0</v>
      </c>
      <c r="R121" s="6">
        <v>0</v>
      </c>
      <c r="S121" s="4">
        <v>0</v>
      </c>
      <c r="T121" s="6">
        <v>0</v>
      </c>
      <c r="U121" s="4">
        <v>0</v>
      </c>
      <c r="V121" s="6">
        <v>0</v>
      </c>
      <c r="W121" s="4">
        <v>0</v>
      </c>
      <c r="X121" s="6">
        <v>0</v>
      </c>
      <c r="Y121" s="4">
        <v>0</v>
      </c>
      <c r="Z121" s="6">
        <v>0</v>
      </c>
    </row>
    <row r="122" spans="1:26" x14ac:dyDescent="0.3">
      <c r="A122" t="str">
        <f>HYPERLINK("c:\Users\dcsj\OneDrive\Formación\Masters &amp; Postgrados\En Curso\UOC-Master en Ciencia de Datos\TFM\Imagenes\Movil-S21\20210731_151338.jpg","20210731_151338.jpg")</f>
        <v>20210731_151338.jpg</v>
      </c>
      <c r="B122" s="6">
        <v>0</v>
      </c>
      <c r="C122" s="9">
        <v>0</v>
      </c>
      <c r="D122" s="6">
        <v>0</v>
      </c>
      <c r="E122" s="9">
        <v>0</v>
      </c>
      <c r="F122" s="6">
        <v>0</v>
      </c>
      <c r="G122" s="4">
        <v>0</v>
      </c>
      <c r="H122" s="6">
        <v>1</v>
      </c>
      <c r="I122" s="4">
        <v>0</v>
      </c>
      <c r="J122" s="6">
        <v>0</v>
      </c>
      <c r="K122" s="4">
        <v>0</v>
      </c>
      <c r="L122" s="6">
        <v>0</v>
      </c>
      <c r="M122" s="4" t="s">
        <v>24</v>
      </c>
      <c r="N122" s="6" t="s">
        <v>24</v>
      </c>
      <c r="O122" s="4">
        <v>1</v>
      </c>
      <c r="P122" s="6">
        <v>0</v>
      </c>
      <c r="Q122" s="4">
        <v>0</v>
      </c>
      <c r="R122" s="6">
        <v>0</v>
      </c>
      <c r="S122" s="4">
        <v>0</v>
      </c>
      <c r="T122" s="6">
        <v>0</v>
      </c>
      <c r="U122" s="4">
        <v>0</v>
      </c>
      <c r="V122" s="6">
        <v>0</v>
      </c>
      <c r="W122" s="4">
        <v>0</v>
      </c>
      <c r="X122" s="6">
        <v>0</v>
      </c>
      <c r="Y122" s="4">
        <v>0</v>
      </c>
      <c r="Z122" s="6">
        <v>0</v>
      </c>
    </row>
    <row r="123" spans="1:26" x14ac:dyDescent="0.3">
      <c r="A123" t="str">
        <f>HYPERLINK("c:\Users\dcsj\OneDrive\Formación\Masters &amp; Postgrados\En Curso\UOC-Master en Ciencia de Datos\TFM\Imagenes\Movil-S21\20210731_151435.jpg","20210731_151435.jpg")</f>
        <v>20210731_151435.jpg</v>
      </c>
      <c r="B123" s="6">
        <v>0</v>
      </c>
      <c r="C123" s="9">
        <v>0</v>
      </c>
      <c r="D123" s="6">
        <v>0</v>
      </c>
      <c r="E123" s="9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  <c r="K123" s="4">
        <v>0</v>
      </c>
      <c r="L123" s="6">
        <v>0</v>
      </c>
      <c r="M123" s="4" t="s">
        <v>24</v>
      </c>
      <c r="N123" s="6" t="s">
        <v>24</v>
      </c>
      <c r="O123" s="4">
        <v>1</v>
      </c>
      <c r="P123" s="6">
        <v>0</v>
      </c>
      <c r="Q123" s="4">
        <v>0</v>
      </c>
      <c r="R123" s="6">
        <v>0</v>
      </c>
      <c r="S123" s="4">
        <v>0</v>
      </c>
      <c r="T123" s="6">
        <v>0</v>
      </c>
      <c r="U123" s="4">
        <v>0</v>
      </c>
      <c r="V123" s="6">
        <v>0</v>
      </c>
      <c r="W123" s="4">
        <v>0</v>
      </c>
      <c r="X123" s="6">
        <v>0</v>
      </c>
      <c r="Y123" s="4">
        <v>0</v>
      </c>
      <c r="Z123" s="6">
        <v>0</v>
      </c>
    </row>
    <row r="124" spans="1:26" x14ac:dyDescent="0.3">
      <c r="A124" t="str">
        <f>HYPERLINK("c:\Users\dcsj\OneDrive\Formación\Masters &amp; Postgrados\En Curso\UOC-Master en Ciencia de Datos\TFM\Imagenes\Movil-S21\20210731_151440.jpg","20210731_151440.jpg")</f>
        <v>20210731_151440.jpg</v>
      </c>
      <c r="B124" s="6">
        <v>0</v>
      </c>
      <c r="C124" s="9">
        <v>0</v>
      </c>
      <c r="D124" s="6">
        <v>0</v>
      </c>
      <c r="E124" s="9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  <c r="K124" s="4">
        <v>0</v>
      </c>
      <c r="L124" s="6">
        <v>0</v>
      </c>
      <c r="M124" s="4" t="s">
        <v>24</v>
      </c>
      <c r="N124" s="6" t="s">
        <v>24</v>
      </c>
      <c r="O124" s="4">
        <v>1</v>
      </c>
      <c r="P124" s="6">
        <v>0</v>
      </c>
      <c r="Q124" s="4">
        <v>0</v>
      </c>
      <c r="R124" s="6">
        <v>0</v>
      </c>
      <c r="S124" s="4">
        <v>0</v>
      </c>
      <c r="T124" s="6">
        <v>0</v>
      </c>
      <c r="U124" s="4">
        <v>0</v>
      </c>
      <c r="V124" s="6">
        <v>0</v>
      </c>
      <c r="W124" s="4">
        <v>0</v>
      </c>
      <c r="X124" s="6">
        <v>0</v>
      </c>
      <c r="Y124" s="4">
        <v>0</v>
      </c>
      <c r="Z124" s="6">
        <v>0</v>
      </c>
    </row>
    <row r="125" spans="1:26" x14ac:dyDescent="0.3">
      <c r="A125" t="str">
        <f>HYPERLINK("c:\Users\dcsj\OneDrive\Formación\Masters &amp; Postgrados\En Curso\UOC-Master en Ciencia de Datos\TFM\Imagenes\Movil-S21\20210731_151446.jpg","20210731_151446.jpg")</f>
        <v>20210731_151446.jpg</v>
      </c>
      <c r="B125" s="6">
        <v>0</v>
      </c>
      <c r="C125" s="9">
        <v>0</v>
      </c>
      <c r="D125" s="6">
        <v>0</v>
      </c>
      <c r="E125" s="9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  <c r="K125" s="4">
        <v>0</v>
      </c>
      <c r="L125" s="6">
        <v>0</v>
      </c>
      <c r="M125" s="4" t="s">
        <v>24</v>
      </c>
      <c r="N125" s="6" t="s">
        <v>24</v>
      </c>
      <c r="O125" s="4">
        <v>1</v>
      </c>
      <c r="P125" s="6">
        <v>0</v>
      </c>
      <c r="Q125" s="4">
        <v>0</v>
      </c>
      <c r="R125" s="6">
        <v>0</v>
      </c>
      <c r="S125" s="4">
        <v>0</v>
      </c>
      <c r="T125" s="6">
        <v>0</v>
      </c>
      <c r="U125" s="4">
        <v>0</v>
      </c>
      <c r="V125" s="6">
        <v>0</v>
      </c>
      <c r="W125" s="4">
        <v>0</v>
      </c>
      <c r="X125" s="6">
        <v>0</v>
      </c>
      <c r="Y125" s="4">
        <v>0</v>
      </c>
      <c r="Z125" s="6">
        <v>0</v>
      </c>
    </row>
    <row r="126" spans="1:26" x14ac:dyDescent="0.3">
      <c r="A126" t="str">
        <f>HYPERLINK("c:\Users\dcsj\OneDrive\Formación\Masters &amp; Postgrados\En Curso\UOC-Master en Ciencia de Datos\TFM\Imagenes\Movil-S21\20210731_151459.jpg","20210731_151459.jpg")</f>
        <v>20210731_151459.jpg</v>
      </c>
      <c r="B126" s="6">
        <v>0</v>
      </c>
      <c r="C126" s="9">
        <v>0</v>
      </c>
      <c r="D126" s="6">
        <v>0</v>
      </c>
      <c r="E126" s="9">
        <v>0</v>
      </c>
      <c r="F126" s="6">
        <v>0</v>
      </c>
      <c r="G126" s="4">
        <v>0</v>
      </c>
      <c r="H126" s="6">
        <v>1</v>
      </c>
      <c r="I126" s="4">
        <v>0</v>
      </c>
      <c r="J126" s="6">
        <v>0</v>
      </c>
      <c r="K126" s="4">
        <v>0</v>
      </c>
      <c r="L126" s="6">
        <v>0</v>
      </c>
      <c r="M126" s="4" t="s">
        <v>24</v>
      </c>
      <c r="N126" s="6" t="s">
        <v>24</v>
      </c>
      <c r="O126" s="4">
        <v>1</v>
      </c>
      <c r="P126" s="6">
        <v>0</v>
      </c>
      <c r="Q126" s="4">
        <v>0</v>
      </c>
      <c r="R126" s="6">
        <v>0</v>
      </c>
      <c r="S126" s="4">
        <v>0</v>
      </c>
      <c r="T126" s="6">
        <v>0</v>
      </c>
      <c r="U126" s="4">
        <v>0</v>
      </c>
      <c r="V126" s="6">
        <v>0</v>
      </c>
      <c r="W126" s="4">
        <v>0</v>
      </c>
      <c r="X126" s="6">
        <v>0</v>
      </c>
      <c r="Y126" s="4">
        <v>0</v>
      </c>
      <c r="Z126" s="6">
        <v>0</v>
      </c>
    </row>
    <row r="127" spans="1:26" x14ac:dyDescent="0.3">
      <c r="A127" t="str">
        <f>HYPERLINK("c:\Users\dcsj\OneDrive\Formación\Masters &amp; Postgrados\En Curso\UOC-Master en Ciencia de Datos\TFM\Imagenes\Movil-S21\20210731_151505.jpg","20210731_151505.jpg")</f>
        <v>20210731_151505.jpg</v>
      </c>
      <c r="B127" s="6">
        <v>0</v>
      </c>
      <c r="C127" s="9">
        <v>0</v>
      </c>
      <c r="D127" s="6">
        <v>0</v>
      </c>
      <c r="E127" s="9">
        <v>0</v>
      </c>
      <c r="F127" s="6">
        <v>0</v>
      </c>
      <c r="G127" s="4">
        <v>0</v>
      </c>
      <c r="H127" s="6">
        <v>1</v>
      </c>
      <c r="I127" s="4">
        <v>0</v>
      </c>
      <c r="J127" s="6">
        <v>0</v>
      </c>
      <c r="K127" s="4">
        <v>0</v>
      </c>
      <c r="L127" s="6">
        <v>0</v>
      </c>
      <c r="M127" s="4" t="s">
        <v>24</v>
      </c>
      <c r="N127" s="6" t="s">
        <v>24</v>
      </c>
      <c r="O127" s="4">
        <v>1</v>
      </c>
      <c r="P127" s="6">
        <v>0</v>
      </c>
      <c r="Q127" s="4">
        <v>0</v>
      </c>
      <c r="R127" s="6">
        <v>0</v>
      </c>
      <c r="S127" s="4">
        <v>0</v>
      </c>
      <c r="T127" s="6">
        <v>0</v>
      </c>
      <c r="U127" s="4">
        <v>0</v>
      </c>
      <c r="V127" s="6">
        <v>0</v>
      </c>
      <c r="W127" s="4">
        <v>0</v>
      </c>
      <c r="X127" s="6">
        <v>0</v>
      </c>
      <c r="Y127" s="4">
        <v>0</v>
      </c>
      <c r="Z127" s="6">
        <v>0</v>
      </c>
    </row>
    <row r="128" spans="1:26" x14ac:dyDescent="0.3">
      <c r="A128" t="str">
        <f>HYPERLINK("c:\Users\dcsj\OneDrive\Formación\Masters &amp; Postgrados\En Curso\UOC-Master en Ciencia de Datos\TFM\Imagenes\Movil-S21\20210731_151507.jpg","20210731_151507.jpg")</f>
        <v>20210731_151507.jpg</v>
      </c>
      <c r="B128" s="6">
        <v>0</v>
      </c>
      <c r="C128" s="9">
        <v>0</v>
      </c>
      <c r="D128" s="6">
        <v>0</v>
      </c>
      <c r="E128" s="9">
        <v>0</v>
      </c>
      <c r="F128" s="6">
        <v>0</v>
      </c>
      <c r="G128" s="4">
        <v>0</v>
      </c>
      <c r="H128" s="6">
        <v>1</v>
      </c>
      <c r="I128" s="4">
        <v>0</v>
      </c>
      <c r="J128" s="6">
        <v>0</v>
      </c>
      <c r="K128" s="4">
        <v>0</v>
      </c>
      <c r="L128" s="6">
        <v>0</v>
      </c>
      <c r="M128" s="4" t="s">
        <v>24</v>
      </c>
      <c r="N128" s="6" t="s">
        <v>24</v>
      </c>
      <c r="O128" s="4">
        <v>1</v>
      </c>
      <c r="P128" s="6">
        <v>0</v>
      </c>
      <c r="Q128" s="4">
        <v>0</v>
      </c>
      <c r="R128" s="6">
        <v>0</v>
      </c>
      <c r="S128" s="4">
        <v>0</v>
      </c>
      <c r="T128" s="6">
        <v>0</v>
      </c>
      <c r="U128" s="4">
        <v>0</v>
      </c>
      <c r="V128" s="6">
        <v>0</v>
      </c>
      <c r="W128" s="4">
        <v>0</v>
      </c>
      <c r="X128" s="6">
        <v>0</v>
      </c>
      <c r="Y128" s="4">
        <v>0</v>
      </c>
      <c r="Z128" s="6">
        <v>0</v>
      </c>
    </row>
    <row r="129" spans="1:26" x14ac:dyDescent="0.3">
      <c r="A129" t="str">
        <f>HYPERLINK("c:\Users\dcsj\OneDrive\Formación\Masters &amp; Postgrados\En Curso\UOC-Master en Ciencia de Datos\TFM\Imagenes\Movil-S21\20210731_151704.jpg","20210731_151704.jpg")</f>
        <v>20210731_151704.jpg</v>
      </c>
      <c r="B129" s="6">
        <v>0</v>
      </c>
      <c r="C129" s="9">
        <v>0</v>
      </c>
      <c r="D129" s="6">
        <v>0</v>
      </c>
      <c r="E129" s="9">
        <v>0</v>
      </c>
      <c r="F129" s="6">
        <v>0</v>
      </c>
      <c r="G129" s="4">
        <v>0</v>
      </c>
      <c r="H129" s="6">
        <v>1</v>
      </c>
      <c r="I129" s="4">
        <v>0</v>
      </c>
      <c r="J129" s="6">
        <v>0</v>
      </c>
      <c r="K129" s="4">
        <v>0</v>
      </c>
      <c r="L129" s="6">
        <v>0</v>
      </c>
      <c r="M129" s="4" t="s">
        <v>24</v>
      </c>
      <c r="N129" s="6" t="s">
        <v>24</v>
      </c>
      <c r="O129" s="4">
        <v>1</v>
      </c>
      <c r="P129" s="6">
        <v>0</v>
      </c>
      <c r="Q129" s="4">
        <v>0</v>
      </c>
      <c r="R129" s="6">
        <v>0</v>
      </c>
      <c r="S129" s="4">
        <v>0</v>
      </c>
      <c r="T129" s="6">
        <v>0</v>
      </c>
      <c r="U129" s="4">
        <v>0</v>
      </c>
      <c r="V129" s="6">
        <v>0</v>
      </c>
      <c r="W129" s="4">
        <v>0</v>
      </c>
      <c r="X129" s="6">
        <v>0</v>
      </c>
      <c r="Y129" s="4">
        <v>0</v>
      </c>
      <c r="Z129" s="6">
        <v>0</v>
      </c>
    </row>
    <row r="130" spans="1:26" x14ac:dyDescent="0.3">
      <c r="A130" t="str">
        <f>HYPERLINK("c:\Users\dcsj\OneDrive\Formación\Masters &amp; Postgrados\En Curso\UOC-Master en Ciencia de Datos\TFM\Imagenes\Movil-S21\20210731_151709.jpg","20210731_151709.jpg")</f>
        <v>20210731_151709.jpg</v>
      </c>
      <c r="B130" s="6">
        <v>0</v>
      </c>
      <c r="C130" s="9">
        <v>0</v>
      </c>
      <c r="D130" s="6">
        <v>0</v>
      </c>
      <c r="E130" s="9">
        <v>0</v>
      </c>
      <c r="F130" s="6">
        <v>0</v>
      </c>
      <c r="G130" s="4">
        <v>0</v>
      </c>
      <c r="H130" s="6">
        <v>1</v>
      </c>
      <c r="I130" s="4">
        <v>0</v>
      </c>
      <c r="J130" s="6">
        <v>0</v>
      </c>
      <c r="K130" s="4">
        <v>0</v>
      </c>
      <c r="L130" s="6">
        <v>0</v>
      </c>
      <c r="M130" s="4" t="s">
        <v>24</v>
      </c>
      <c r="N130" s="6" t="s">
        <v>24</v>
      </c>
      <c r="O130" s="4">
        <v>1</v>
      </c>
      <c r="P130" s="6">
        <v>0</v>
      </c>
      <c r="Q130" s="4">
        <v>0</v>
      </c>
      <c r="R130" s="6">
        <v>0</v>
      </c>
      <c r="S130" s="4">
        <v>0</v>
      </c>
      <c r="T130" s="6">
        <v>0</v>
      </c>
      <c r="U130" s="4">
        <v>0</v>
      </c>
      <c r="V130" s="6">
        <v>0</v>
      </c>
      <c r="W130" s="4">
        <v>0</v>
      </c>
      <c r="X130" s="6">
        <v>0</v>
      </c>
      <c r="Y130" s="4">
        <v>0</v>
      </c>
      <c r="Z130" s="6">
        <v>0</v>
      </c>
    </row>
    <row r="131" spans="1:26" x14ac:dyDescent="0.3">
      <c r="A131" t="str">
        <f>HYPERLINK("c:\Users\dcsj\OneDrive\Formación\Masters &amp; Postgrados\En Curso\UOC-Master en Ciencia de Datos\TFM\Imagenes\Movil-S21\20210731_151719.jpg","20210731_151719.jpg")</f>
        <v>20210731_151719.jpg</v>
      </c>
      <c r="B131" s="6">
        <v>0</v>
      </c>
      <c r="C131" s="9">
        <v>0</v>
      </c>
      <c r="D131" s="6">
        <v>0</v>
      </c>
      <c r="E131" s="9">
        <v>0</v>
      </c>
      <c r="F131" s="6">
        <v>0</v>
      </c>
      <c r="G131" s="4">
        <v>0</v>
      </c>
      <c r="H131" s="6">
        <v>1</v>
      </c>
      <c r="I131" s="4">
        <v>0</v>
      </c>
      <c r="J131" s="6">
        <v>0</v>
      </c>
      <c r="K131" s="4">
        <v>0</v>
      </c>
      <c r="L131" s="6">
        <v>0</v>
      </c>
      <c r="M131" s="4" t="s">
        <v>24</v>
      </c>
      <c r="N131" s="6" t="s">
        <v>24</v>
      </c>
      <c r="O131" s="4">
        <v>1</v>
      </c>
      <c r="P131" s="6">
        <v>0</v>
      </c>
      <c r="Q131" s="4">
        <v>0</v>
      </c>
      <c r="R131" s="6">
        <v>0</v>
      </c>
      <c r="S131" s="4">
        <v>0</v>
      </c>
      <c r="T131" s="6">
        <v>0</v>
      </c>
      <c r="U131" s="4">
        <v>0</v>
      </c>
      <c r="V131" s="6">
        <v>0</v>
      </c>
      <c r="W131" s="4">
        <v>0</v>
      </c>
      <c r="X131" s="6">
        <v>0</v>
      </c>
      <c r="Y131" s="4">
        <v>0</v>
      </c>
      <c r="Z131" s="6">
        <v>0</v>
      </c>
    </row>
    <row r="132" spans="1:26" x14ac:dyDescent="0.3">
      <c r="A132" t="str">
        <f>HYPERLINK("c:\Users\dcsj\OneDrive\Formación\Masters &amp; Postgrados\En Curso\UOC-Master en Ciencia de Datos\TFM\Imagenes\Movil-S21\20210731_151729.jpg","20210731_151729.jpg")</f>
        <v>20210731_151729.jpg</v>
      </c>
      <c r="B132" s="6">
        <v>0</v>
      </c>
      <c r="C132" s="9">
        <v>0</v>
      </c>
      <c r="D132" s="6">
        <v>0</v>
      </c>
      <c r="E132" s="9">
        <v>0</v>
      </c>
      <c r="F132" s="6">
        <v>0</v>
      </c>
      <c r="G132" s="4">
        <v>0</v>
      </c>
      <c r="H132" s="6">
        <v>1</v>
      </c>
      <c r="I132" s="4">
        <v>0</v>
      </c>
      <c r="J132" s="6">
        <v>0</v>
      </c>
      <c r="K132" s="4">
        <v>0</v>
      </c>
      <c r="L132" s="6">
        <v>0</v>
      </c>
      <c r="M132" s="4" t="s">
        <v>24</v>
      </c>
      <c r="N132" s="6" t="s">
        <v>24</v>
      </c>
      <c r="O132" s="4">
        <v>1</v>
      </c>
      <c r="P132" s="6">
        <v>0</v>
      </c>
      <c r="Q132" s="4">
        <v>0</v>
      </c>
      <c r="R132" s="6">
        <v>0</v>
      </c>
      <c r="S132" s="4">
        <v>0</v>
      </c>
      <c r="T132" s="6">
        <v>0</v>
      </c>
      <c r="U132" s="4">
        <v>0</v>
      </c>
      <c r="V132" s="6">
        <v>0</v>
      </c>
      <c r="W132" s="4">
        <v>0</v>
      </c>
      <c r="X132" s="6">
        <v>0</v>
      </c>
      <c r="Y132" s="4">
        <v>0</v>
      </c>
      <c r="Z132" s="6">
        <v>0</v>
      </c>
    </row>
    <row r="133" spans="1:26" x14ac:dyDescent="0.3">
      <c r="A133" t="str">
        <f>HYPERLINK("c:\Users\dcsj\OneDrive\Formación\Masters &amp; Postgrados\En Curso\UOC-Master en Ciencia de Datos\TFM\Imagenes\Movil-S21\20210731_152743.jpg","20210731_152743.jpg")</f>
        <v>20210731_152743.jpg</v>
      </c>
      <c r="B133" s="6">
        <v>0</v>
      </c>
      <c r="C133" s="9">
        <v>0</v>
      </c>
      <c r="D133" s="6">
        <v>0</v>
      </c>
      <c r="E133" s="9">
        <v>0</v>
      </c>
      <c r="F133" s="6">
        <v>0</v>
      </c>
      <c r="G133" s="4">
        <v>1</v>
      </c>
      <c r="H133" s="6">
        <v>0</v>
      </c>
      <c r="I133" s="4">
        <v>1</v>
      </c>
      <c r="J133" s="6">
        <v>0</v>
      </c>
      <c r="K133" s="4">
        <v>0</v>
      </c>
      <c r="L133" s="6">
        <v>0</v>
      </c>
      <c r="M133" s="4" t="s">
        <v>24</v>
      </c>
      <c r="N133" s="6" t="s">
        <v>24</v>
      </c>
      <c r="O133" s="4">
        <v>1</v>
      </c>
      <c r="P133" s="6">
        <v>0</v>
      </c>
      <c r="Q133" s="4">
        <v>0</v>
      </c>
      <c r="R133" s="6">
        <v>0</v>
      </c>
      <c r="S133" s="4">
        <v>0</v>
      </c>
      <c r="T133" s="6">
        <v>0</v>
      </c>
      <c r="U133" s="4">
        <v>0</v>
      </c>
      <c r="V133" s="6">
        <v>0</v>
      </c>
      <c r="W133" s="4">
        <v>0</v>
      </c>
      <c r="X133" s="6">
        <v>0</v>
      </c>
      <c r="Y133" s="4">
        <v>0</v>
      </c>
      <c r="Z133" s="6">
        <v>0</v>
      </c>
    </row>
    <row r="134" spans="1:26" x14ac:dyDescent="0.3">
      <c r="A134" t="str">
        <f>HYPERLINK("c:\Users\dcsj\OneDrive\Formación\Masters &amp; Postgrados\En Curso\UOC-Master en Ciencia de Datos\TFM\Imagenes\Movil-S21\20210731_152805.jpg","20210731_152805.jpg")</f>
        <v>20210731_152805.jpg</v>
      </c>
      <c r="B134" s="6">
        <v>0</v>
      </c>
      <c r="C134" s="9">
        <v>0</v>
      </c>
      <c r="D134" s="6">
        <v>0</v>
      </c>
      <c r="E134" s="9">
        <v>0</v>
      </c>
      <c r="F134" s="6">
        <v>0</v>
      </c>
      <c r="G134" s="4">
        <v>0</v>
      </c>
      <c r="H134" s="6">
        <v>0</v>
      </c>
      <c r="I134" s="4">
        <v>1</v>
      </c>
      <c r="J134" s="6">
        <v>0</v>
      </c>
      <c r="K134" s="4">
        <v>0</v>
      </c>
      <c r="L134" s="6">
        <v>0</v>
      </c>
      <c r="M134" s="4" t="s">
        <v>24</v>
      </c>
      <c r="N134" s="6" t="s">
        <v>24</v>
      </c>
      <c r="O134" s="4">
        <v>1</v>
      </c>
      <c r="P134" s="6">
        <v>0</v>
      </c>
      <c r="Q134" s="4">
        <v>0</v>
      </c>
      <c r="R134" s="6">
        <v>0</v>
      </c>
      <c r="S134" s="4">
        <v>0</v>
      </c>
      <c r="T134" s="6">
        <v>0</v>
      </c>
      <c r="U134" s="4">
        <v>0</v>
      </c>
      <c r="V134" s="6">
        <v>0</v>
      </c>
      <c r="W134" s="4">
        <v>0</v>
      </c>
      <c r="X134" s="6">
        <v>0</v>
      </c>
      <c r="Y134" s="4">
        <v>0</v>
      </c>
      <c r="Z134" s="6">
        <v>0</v>
      </c>
    </row>
    <row r="135" spans="1:26" x14ac:dyDescent="0.3">
      <c r="A135" t="str">
        <f>HYPERLINK("c:\Users\dcsj\OneDrive\Formación\Masters &amp; Postgrados\En Curso\UOC-Master en Ciencia de Datos\TFM\Imagenes\Movil-S21\20210731_152814.jpg","20210731_152814.jpg")</f>
        <v>20210731_152814.jpg</v>
      </c>
      <c r="B135" s="6">
        <v>0</v>
      </c>
      <c r="C135" s="9">
        <v>0</v>
      </c>
      <c r="D135" s="6">
        <v>0</v>
      </c>
      <c r="E135" s="9">
        <v>0</v>
      </c>
      <c r="F135" s="6">
        <v>0</v>
      </c>
      <c r="G135" s="4">
        <v>0</v>
      </c>
      <c r="H135" s="6">
        <v>0</v>
      </c>
      <c r="I135" s="4">
        <v>1</v>
      </c>
      <c r="J135" s="6">
        <v>0</v>
      </c>
      <c r="K135" s="4">
        <v>0</v>
      </c>
      <c r="L135" s="6">
        <v>0</v>
      </c>
      <c r="M135" s="4" t="s">
        <v>24</v>
      </c>
      <c r="N135" s="6" t="s">
        <v>24</v>
      </c>
      <c r="O135" s="4">
        <v>1</v>
      </c>
      <c r="P135" s="6">
        <v>0</v>
      </c>
      <c r="Q135" s="4">
        <v>0</v>
      </c>
      <c r="R135" s="6">
        <v>0</v>
      </c>
      <c r="S135" s="4">
        <v>0</v>
      </c>
      <c r="T135" s="6">
        <v>0</v>
      </c>
      <c r="U135" s="4">
        <v>0</v>
      </c>
      <c r="V135" s="6">
        <v>0</v>
      </c>
      <c r="W135" s="4">
        <v>0</v>
      </c>
      <c r="X135" s="6">
        <v>0</v>
      </c>
      <c r="Y135" s="4">
        <v>0</v>
      </c>
      <c r="Z135" s="6">
        <v>0</v>
      </c>
    </row>
    <row r="136" spans="1:26" x14ac:dyDescent="0.3">
      <c r="A136" t="str">
        <f>HYPERLINK("c:\Users\dcsj\OneDrive\Formación\Masters &amp; Postgrados\En Curso\UOC-Master en Ciencia de Datos\TFM\Imagenes\Movil-S21\20210731_170108.jpg","20210731_170108.jpg")</f>
        <v>20210731_170108.jpg</v>
      </c>
      <c r="B136" s="6">
        <v>0</v>
      </c>
      <c r="C136" s="9">
        <v>0</v>
      </c>
      <c r="D136" s="6">
        <v>0</v>
      </c>
      <c r="E136" s="9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  <c r="K136" s="4">
        <v>0</v>
      </c>
      <c r="L136" s="6">
        <v>0</v>
      </c>
      <c r="M136" s="4" t="s">
        <v>24</v>
      </c>
      <c r="N136" s="6" t="s">
        <v>24</v>
      </c>
      <c r="O136" s="4">
        <v>1</v>
      </c>
      <c r="P136" s="6">
        <v>0</v>
      </c>
      <c r="Q136" s="4">
        <v>0</v>
      </c>
      <c r="R136" s="6">
        <v>0</v>
      </c>
      <c r="S136" s="4">
        <v>0</v>
      </c>
      <c r="T136" s="6">
        <v>0</v>
      </c>
      <c r="U136" s="4">
        <v>0</v>
      </c>
      <c r="V136" s="6">
        <v>0</v>
      </c>
      <c r="W136" s="4">
        <v>0</v>
      </c>
      <c r="X136" s="6">
        <v>0</v>
      </c>
      <c r="Y136" s="4">
        <v>0</v>
      </c>
      <c r="Z136" s="6">
        <v>0</v>
      </c>
    </row>
    <row r="137" spans="1:26" x14ac:dyDescent="0.3">
      <c r="A137" t="str">
        <f>HYPERLINK("c:\Users\dcsj\OneDrive\Formación\Masters &amp; Postgrados\En Curso\UOC-Master en Ciencia de Datos\TFM\Imagenes\Movil-S21\20210731_170114.jpg","20210731_170114.jpg")</f>
        <v>20210731_170114.jpg</v>
      </c>
      <c r="B137" s="6">
        <v>0</v>
      </c>
      <c r="C137" s="9">
        <v>0</v>
      </c>
      <c r="D137" s="6">
        <v>0</v>
      </c>
      <c r="E137" s="9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  <c r="K137" s="4">
        <v>0</v>
      </c>
      <c r="L137" s="6">
        <v>0</v>
      </c>
      <c r="M137" s="4" t="s">
        <v>24</v>
      </c>
      <c r="N137" s="6" t="s">
        <v>24</v>
      </c>
      <c r="O137" s="4">
        <v>1</v>
      </c>
      <c r="P137" s="6">
        <v>0</v>
      </c>
      <c r="Q137" s="4">
        <v>0</v>
      </c>
      <c r="R137" s="6">
        <v>0</v>
      </c>
      <c r="S137" s="4">
        <v>0</v>
      </c>
      <c r="T137" s="6">
        <v>0</v>
      </c>
      <c r="U137" s="4">
        <v>0</v>
      </c>
      <c r="V137" s="6">
        <v>0</v>
      </c>
      <c r="W137" s="4">
        <v>0</v>
      </c>
      <c r="X137" s="6">
        <v>0</v>
      </c>
      <c r="Y137" s="4">
        <v>0</v>
      </c>
      <c r="Z137" s="6">
        <v>0</v>
      </c>
    </row>
    <row r="138" spans="1:26" x14ac:dyDescent="0.3">
      <c r="A138" t="str">
        <f>HYPERLINK("c:\Users\dcsj\OneDrive\Formación\Masters &amp; Postgrados\En Curso\UOC-Master en Ciencia de Datos\TFM\Imagenes\Movil-S21\20210802_165344.jpg","20210802_165344.jpg")</f>
        <v>20210802_165344.jpg</v>
      </c>
      <c r="B138" s="6">
        <v>0</v>
      </c>
      <c r="C138" s="9">
        <v>0</v>
      </c>
      <c r="D138" s="6">
        <v>0</v>
      </c>
      <c r="E138" s="9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  <c r="K138" s="4">
        <v>0</v>
      </c>
      <c r="L138" s="6">
        <v>0</v>
      </c>
      <c r="M138" s="4" t="s">
        <v>24</v>
      </c>
      <c r="N138" s="6" t="s">
        <v>24</v>
      </c>
      <c r="O138" s="4">
        <v>0</v>
      </c>
      <c r="P138" s="6">
        <v>0</v>
      </c>
      <c r="Q138" s="4">
        <v>0</v>
      </c>
      <c r="R138" s="6">
        <v>0</v>
      </c>
      <c r="S138" s="4">
        <v>0</v>
      </c>
      <c r="T138" s="6">
        <v>0</v>
      </c>
      <c r="U138" s="4">
        <v>0</v>
      </c>
      <c r="V138" s="6">
        <v>0</v>
      </c>
      <c r="W138" s="4">
        <v>0</v>
      </c>
      <c r="X138" s="6">
        <v>0</v>
      </c>
      <c r="Y138" s="4">
        <v>0</v>
      </c>
      <c r="Z138" s="6">
        <v>0</v>
      </c>
    </row>
    <row r="139" spans="1:26" x14ac:dyDescent="0.3">
      <c r="A139" t="str">
        <f>HYPERLINK("c:\Users\dcsj\OneDrive\Formación\Masters &amp; Postgrados\En Curso\UOC-Master en Ciencia de Datos\TFM\Imagenes\Movil-S21\20210806_195740.jpg","20210806_195740.jpg")</f>
        <v>20210806_195740.jpg</v>
      </c>
      <c r="B139" s="6">
        <v>0</v>
      </c>
      <c r="C139" s="9">
        <v>0</v>
      </c>
      <c r="D139" s="6">
        <v>0</v>
      </c>
      <c r="E139" s="9">
        <v>0</v>
      </c>
      <c r="F139" s="6">
        <v>0</v>
      </c>
      <c r="G139" s="4">
        <v>0</v>
      </c>
      <c r="H139" s="6">
        <v>1</v>
      </c>
      <c r="I139" s="4">
        <v>0</v>
      </c>
      <c r="J139" s="6">
        <v>0</v>
      </c>
      <c r="K139" s="4">
        <v>0</v>
      </c>
      <c r="L139" s="6">
        <v>0</v>
      </c>
      <c r="M139" s="4" t="s">
        <v>32</v>
      </c>
      <c r="N139" s="6" t="s">
        <v>33</v>
      </c>
      <c r="O139" s="4">
        <v>1</v>
      </c>
      <c r="P139" s="6">
        <v>0</v>
      </c>
      <c r="Q139" s="4">
        <v>0</v>
      </c>
      <c r="R139" s="6">
        <v>0</v>
      </c>
      <c r="S139" s="4">
        <v>0</v>
      </c>
      <c r="T139" s="6">
        <v>0</v>
      </c>
      <c r="U139" s="4">
        <v>0</v>
      </c>
      <c r="V139" s="6">
        <v>0</v>
      </c>
      <c r="W139" s="4">
        <v>0</v>
      </c>
      <c r="X139" s="6">
        <v>0</v>
      </c>
      <c r="Y139" s="4">
        <v>0</v>
      </c>
      <c r="Z139" s="6">
        <v>0</v>
      </c>
    </row>
    <row r="140" spans="1:26" x14ac:dyDescent="0.3">
      <c r="A140" t="str">
        <f>HYPERLINK("c:\Users\dcsj\OneDrive\Formación\Masters &amp; Postgrados\En Curso\UOC-Master en Ciencia de Datos\TFM\Imagenes\Movil-S21\20210806_195745.jpg","20210806_195745.jpg")</f>
        <v>20210806_195745.jpg</v>
      </c>
      <c r="B140" s="6">
        <v>0</v>
      </c>
      <c r="C140" s="9">
        <v>0</v>
      </c>
      <c r="D140" s="6">
        <v>0</v>
      </c>
      <c r="E140" s="9">
        <v>0</v>
      </c>
      <c r="F140" s="6">
        <v>0</v>
      </c>
      <c r="G140" s="4">
        <v>0</v>
      </c>
      <c r="H140" s="6">
        <v>1</v>
      </c>
      <c r="I140" s="4">
        <v>0</v>
      </c>
      <c r="J140" s="6">
        <v>0</v>
      </c>
      <c r="K140" s="4">
        <v>0</v>
      </c>
      <c r="L140" s="6">
        <v>0</v>
      </c>
      <c r="M140" s="4" t="s">
        <v>32</v>
      </c>
      <c r="N140" s="6" t="s">
        <v>33</v>
      </c>
      <c r="O140" s="4">
        <v>1</v>
      </c>
      <c r="P140" s="6">
        <v>0</v>
      </c>
      <c r="Q140" s="4">
        <v>0</v>
      </c>
      <c r="R140" s="6">
        <v>0</v>
      </c>
      <c r="S140" s="4">
        <v>0</v>
      </c>
      <c r="T140" s="6">
        <v>0</v>
      </c>
      <c r="U140" s="4">
        <v>0</v>
      </c>
      <c r="V140" s="6">
        <v>0</v>
      </c>
      <c r="W140" s="4">
        <v>0</v>
      </c>
      <c r="X140" s="6">
        <v>0</v>
      </c>
      <c r="Y140" s="4">
        <v>0</v>
      </c>
      <c r="Z140" s="6">
        <v>0</v>
      </c>
    </row>
    <row r="141" spans="1:26" x14ac:dyDescent="0.3">
      <c r="A141" t="str">
        <f>HYPERLINK("c:\Users\dcsj\OneDrive\Formación\Masters &amp; Postgrados\En Curso\UOC-Master en Ciencia de Datos\TFM\Imagenes\Movil-S21\20210806_195749.jpg","20210806_195749.jpg")</f>
        <v>20210806_195749.jpg</v>
      </c>
      <c r="B141" s="6">
        <v>0</v>
      </c>
      <c r="C141" s="9">
        <v>0</v>
      </c>
      <c r="D141" s="6">
        <v>0</v>
      </c>
      <c r="E141" s="9">
        <v>0</v>
      </c>
      <c r="F141" s="6">
        <v>0</v>
      </c>
      <c r="G141" s="4">
        <v>0</v>
      </c>
      <c r="H141" s="6">
        <v>1</v>
      </c>
      <c r="I141" s="4">
        <v>0</v>
      </c>
      <c r="J141" s="6">
        <v>0</v>
      </c>
      <c r="K141" s="4">
        <v>0</v>
      </c>
      <c r="L141" s="6">
        <v>0</v>
      </c>
      <c r="M141" s="4" t="s">
        <v>32</v>
      </c>
      <c r="N141" s="6" t="s">
        <v>33</v>
      </c>
      <c r="O141" s="4">
        <v>1</v>
      </c>
      <c r="P141" s="6">
        <v>0</v>
      </c>
      <c r="Q141" s="4">
        <v>0</v>
      </c>
      <c r="R141" s="6">
        <v>0</v>
      </c>
      <c r="S141" s="4">
        <v>0</v>
      </c>
      <c r="T141" s="6">
        <v>0</v>
      </c>
      <c r="U141" s="4">
        <v>0</v>
      </c>
      <c r="V141" s="6">
        <v>0</v>
      </c>
      <c r="W141" s="4">
        <v>0</v>
      </c>
      <c r="X141" s="6">
        <v>0</v>
      </c>
      <c r="Y141" s="4">
        <v>0</v>
      </c>
      <c r="Z141" s="6">
        <v>0</v>
      </c>
    </row>
    <row r="142" spans="1:26" x14ac:dyDescent="0.3">
      <c r="A142" t="str">
        <f>HYPERLINK("c:\Users\dcsj\OneDrive\Formación\Masters &amp; Postgrados\En Curso\UOC-Master en Ciencia de Datos\TFM\Imagenes\Movil-S21\20210806_195753.jpg","20210806_195753.jpg")</f>
        <v>20210806_195753.jpg</v>
      </c>
      <c r="B142" s="6">
        <v>0</v>
      </c>
      <c r="C142" s="9">
        <v>0</v>
      </c>
      <c r="D142" s="6">
        <v>0</v>
      </c>
      <c r="E142" s="9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  <c r="K142" s="4">
        <v>0</v>
      </c>
      <c r="L142" s="6">
        <v>0</v>
      </c>
      <c r="M142" s="4" t="s">
        <v>32</v>
      </c>
      <c r="N142" s="6" t="s">
        <v>33</v>
      </c>
      <c r="O142" s="4">
        <v>1</v>
      </c>
      <c r="P142" s="6">
        <v>0</v>
      </c>
      <c r="Q142" s="4">
        <v>0</v>
      </c>
      <c r="R142" s="6">
        <v>0</v>
      </c>
      <c r="S142" s="4">
        <v>0</v>
      </c>
      <c r="T142" s="6">
        <v>0</v>
      </c>
      <c r="U142" s="4">
        <v>0</v>
      </c>
      <c r="V142" s="6">
        <v>0</v>
      </c>
      <c r="W142" s="4">
        <v>0</v>
      </c>
      <c r="X142" s="6">
        <v>0</v>
      </c>
      <c r="Y142" s="4">
        <v>0</v>
      </c>
      <c r="Z142" s="6">
        <v>0</v>
      </c>
    </row>
    <row r="143" spans="1:26" x14ac:dyDescent="0.3">
      <c r="A143" t="str">
        <f>HYPERLINK("c:\Users\dcsj\OneDrive\Formación\Masters &amp; Postgrados\En Curso\UOC-Master en Ciencia de Datos\TFM\Imagenes\Movil-S21\20210807_131811.jpg","20210807_131811.jpg")</f>
        <v>20210807_131811.jpg</v>
      </c>
      <c r="B143" s="6">
        <v>0</v>
      </c>
      <c r="C143" s="9">
        <v>0</v>
      </c>
      <c r="D143" s="6">
        <v>0</v>
      </c>
      <c r="E143" s="9">
        <v>0</v>
      </c>
      <c r="F143" s="6">
        <v>0</v>
      </c>
      <c r="G143" s="4">
        <v>1</v>
      </c>
      <c r="H143" s="6">
        <v>1</v>
      </c>
      <c r="I143" s="4">
        <v>0</v>
      </c>
      <c r="J143" s="6">
        <v>0</v>
      </c>
      <c r="K143" s="4">
        <v>1</v>
      </c>
      <c r="L143" s="6">
        <v>0</v>
      </c>
      <c r="M143" s="4" t="s">
        <v>32</v>
      </c>
      <c r="N143" s="6" t="s">
        <v>35</v>
      </c>
      <c r="O143" s="4">
        <v>1</v>
      </c>
      <c r="P143" s="6">
        <v>0</v>
      </c>
      <c r="Q143" s="4">
        <v>0</v>
      </c>
      <c r="R143" s="6">
        <v>0</v>
      </c>
      <c r="S143" s="4">
        <v>0</v>
      </c>
      <c r="T143" s="6">
        <v>0</v>
      </c>
      <c r="U143" s="4">
        <v>0</v>
      </c>
      <c r="V143" s="6">
        <v>0</v>
      </c>
      <c r="W143" s="4">
        <v>0</v>
      </c>
      <c r="X143" s="6">
        <v>0</v>
      </c>
      <c r="Y143" s="4">
        <v>0</v>
      </c>
      <c r="Z143" s="6">
        <v>0</v>
      </c>
    </row>
    <row r="144" spans="1:26" x14ac:dyDescent="0.3">
      <c r="A144" t="str">
        <f>HYPERLINK("c:\Users\dcsj\OneDrive\Formación\Masters &amp; Postgrados\En Curso\UOC-Master en Ciencia de Datos\TFM\Imagenes\Movil-S21\20210807_131816.jpg","20210807_131816.jpg")</f>
        <v>20210807_131816.jpg</v>
      </c>
      <c r="B144" s="6">
        <v>0</v>
      </c>
      <c r="C144" s="9">
        <v>0</v>
      </c>
      <c r="D144" s="6">
        <v>0</v>
      </c>
      <c r="E144" s="9">
        <v>0</v>
      </c>
      <c r="F144" s="6">
        <v>0</v>
      </c>
      <c r="G144" s="4">
        <v>1</v>
      </c>
      <c r="H144" s="6">
        <v>1</v>
      </c>
      <c r="I144" s="4">
        <v>0</v>
      </c>
      <c r="J144" s="6">
        <v>0</v>
      </c>
      <c r="K144" s="4">
        <v>1</v>
      </c>
      <c r="L144" s="6">
        <v>0</v>
      </c>
      <c r="M144" s="4" t="s">
        <v>32</v>
      </c>
      <c r="N144" s="6" t="s">
        <v>35</v>
      </c>
      <c r="O144" s="4">
        <v>1</v>
      </c>
      <c r="P144" s="6">
        <v>0</v>
      </c>
      <c r="Q144" s="4">
        <v>0</v>
      </c>
      <c r="R144" s="6">
        <v>0</v>
      </c>
      <c r="S144" s="4">
        <v>0</v>
      </c>
      <c r="T144" s="6">
        <v>0</v>
      </c>
      <c r="U144" s="4">
        <v>0</v>
      </c>
      <c r="V144" s="6">
        <v>0</v>
      </c>
      <c r="W144" s="4">
        <v>0</v>
      </c>
      <c r="X144" s="6">
        <v>0</v>
      </c>
      <c r="Y144" s="4">
        <v>0</v>
      </c>
      <c r="Z144" s="6">
        <v>0</v>
      </c>
    </row>
    <row r="145" spans="1:26" x14ac:dyDescent="0.3">
      <c r="A145" t="str">
        <f>HYPERLINK("c:\Users\dcsj\OneDrive\Formación\Masters &amp; Postgrados\En Curso\UOC-Master en Ciencia de Datos\TFM\Imagenes\Movil-S21\20210807_131826.jpg","20210807_131826.jpg")</f>
        <v>20210807_131826.jpg</v>
      </c>
      <c r="B145" s="6">
        <v>0</v>
      </c>
      <c r="C145" s="9">
        <v>0</v>
      </c>
      <c r="D145" s="6">
        <v>0</v>
      </c>
      <c r="E145" s="9">
        <v>0</v>
      </c>
      <c r="F145" s="6">
        <v>0</v>
      </c>
      <c r="G145" s="4">
        <v>1</v>
      </c>
      <c r="H145" s="6">
        <v>1</v>
      </c>
      <c r="I145" s="4">
        <v>0</v>
      </c>
      <c r="J145" s="6">
        <v>0</v>
      </c>
      <c r="K145" s="4">
        <v>1</v>
      </c>
      <c r="L145" s="6">
        <v>0</v>
      </c>
      <c r="M145" s="4" t="s">
        <v>32</v>
      </c>
      <c r="N145" s="6" t="s">
        <v>35</v>
      </c>
      <c r="O145" s="4">
        <v>1</v>
      </c>
      <c r="P145" s="6">
        <v>0</v>
      </c>
      <c r="Q145" s="4">
        <v>0</v>
      </c>
      <c r="R145" s="6">
        <v>0</v>
      </c>
      <c r="S145" s="4">
        <v>0</v>
      </c>
      <c r="T145" s="6">
        <v>0</v>
      </c>
      <c r="U145" s="4">
        <v>0</v>
      </c>
      <c r="V145" s="6">
        <v>0</v>
      </c>
      <c r="W145" s="4">
        <v>0</v>
      </c>
      <c r="X145" s="6">
        <v>0</v>
      </c>
      <c r="Y145" s="4">
        <v>0</v>
      </c>
      <c r="Z145" s="6">
        <v>0</v>
      </c>
    </row>
    <row r="146" spans="1:26" x14ac:dyDescent="0.3">
      <c r="A146" t="str">
        <f>HYPERLINK("c:\Users\dcsj\OneDrive\Formación\Masters &amp; Postgrados\En Curso\UOC-Master en Ciencia de Datos\TFM\Imagenes\Movil-S21\20210807_131837.jpg","20210807_131837.jpg")</f>
        <v>20210807_131837.jpg</v>
      </c>
      <c r="B146" s="6">
        <v>0</v>
      </c>
      <c r="C146" s="9">
        <v>0</v>
      </c>
      <c r="D146" s="6">
        <v>0</v>
      </c>
      <c r="E146" s="9">
        <v>0</v>
      </c>
      <c r="F146" s="6">
        <v>0</v>
      </c>
      <c r="G146" s="4">
        <v>1</v>
      </c>
      <c r="H146" s="6">
        <v>1</v>
      </c>
      <c r="I146" s="4">
        <v>0</v>
      </c>
      <c r="J146" s="6">
        <v>0</v>
      </c>
      <c r="K146" s="4">
        <v>1</v>
      </c>
      <c r="L146" s="6">
        <v>0</v>
      </c>
      <c r="M146" s="4" t="s">
        <v>32</v>
      </c>
      <c r="N146" s="6" t="s">
        <v>35</v>
      </c>
      <c r="O146" s="4">
        <v>1</v>
      </c>
      <c r="P146" s="6">
        <v>0</v>
      </c>
      <c r="Q146" s="4">
        <v>0</v>
      </c>
      <c r="R146" s="6">
        <v>0</v>
      </c>
      <c r="S146" s="4">
        <v>0</v>
      </c>
      <c r="T146" s="6">
        <v>0</v>
      </c>
      <c r="U146" s="4">
        <v>0</v>
      </c>
      <c r="V146" s="6">
        <v>0</v>
      </c>
      <c r="W146" s="4">
        <v>0</v>
      </c>
      <c r="X146" s="6">
        <v>0</v>
      </c>
      <c r="Y146" s="4">
        <v>0</v>
      </c>
      <c r="Z146" s="6">
        <v>0</v>
      </c>
    </row>
    <row r="147" spans="1:26" x14ac:dyDescent="0.3">
      <c r="A147" t="str">
        <f>HYPERLINK("c:\Users\dcsj\OneDrive\Formación\Masters &amp; Postgrados\En Curso\UOC-Master en Ciencia de Datos\TFM\Imagenes\Movil-S21\20210807_131851.jpg","20210807_131851.jpg")</f>
        <v>20210807_131851.jpg</v>
      </c>
      <c r="B147" s="6">
        <v>0</v>
      </c>
      <c r="C147" s="9">
        <v>0</v>
      </c>
      <c r="D147" s="6">
        <v>0</v>
      </c>
      <c r="E147" s="9">
        <v>0</v>
      </c>
      <c r="F147" s="6">
        <v>0</v>
      </c>
      <c r="G147" s="4">
        <v>1</v>
      </c>
      <c r="H147" s="6">
        <v>1</v>
      </c>
      <c r="I147" s="4">
        <v>0</v>
      </c>
      <c r="J147" s="6">
        <v>0</v>
      </c>
      <c r="K147" s="4">
        <v>1</v>
      </c>
      <c r="L147" s="6">
        <v>0</v>
      </c>
      <c r="M147" s="4" t="s">
        <v>32</v>
      </c>
      <c r="N147" s="6" t="s">
        <v>35</v>
      </c>
      <c r="O147" s="4">
        <v>1</v>
      </c>
      <c r="P147" s="6">
        <v>0</v>
      </c>
      <c r="Q147" s="4">
        <v>0</v>
      </c>
      <c r="R147" s="6">
        <v>0</v>
      </c>
      <c r="S147" s="4">
        <v>0</v>
      </c>
      <c r="T147" s="6">
        <v>0</v>
      </c>
      <c r="U147" s="4">
        <v>0</v>
      </c>
      <c r="V147" s="6">
        <v>0</v>
      </c>
      <c r="W147" s="4">
        <v>0</v>
      </c>
      <c r="X147" s="6">
        <v>0</v>
      </c>
      <c r="Y147" s="4">
        <v>0</v>
      </c>
      <c r="Z147" s="6">
        <v>0</v>
      </c>
    </row>
    <row r="148" spans="1:26" x14ac:dyDescent="0.3">
      <c r="A148" t="str">
        <f>HYPERLINK("c:\Users\dcsj\OneDrive\Formación\Masters &amp; Postgrados\En Curso\UOC-Master en Ciencia de Datos\TFM\Imagenes\Movil-S21\20210807_131857.jpg","20210807_131857.jpg")</f>
        <v>20210807_131857.jpg</v>
      </c>
      <c r="B148" s="6">
        <v>0</v>
      </c>
      <c r="C148" s="9">
        <v>0</v>
      </c>
      <c r="D148" s="6">
        <v>0</v>
      </c>
      <c r="E148" s="9">
        <v>0</v>
      </c>
      <c r="F148" s="6">
        <v>0</v>
      </c>
      <c r="G148" s="4">
        <v>1</v>
      </c>
      <c r="H148" s="6">
        <v>1</v>
      </c>
      <c r="I148" s="4">
        <v>0</v>
      </c>
      <c r="J148" s="6">
        <v>0</v>
      </c>
      <c r="K148" s="4">
        <v>1</v>
      </c>
      <c r="L148" s="6">
        <v>0</v>
      </c>
      <c r="M148" s="4" t="s">
        <v>32</v>
      </c>
      <c r="N148" s="6" t="s">
        <v>35</v>
      </c>
      <c r="O148" s="4">
        <v>1</v>
      </c>
      <c r="P148" s="6">
        <v>0</v>
      </c>
      <c r="Q148" s="4">
        <v>0</v>
      </c>
      <c r="R148" s="6">
        <v>0</v>
      </c>
      <c r="S148" s="4">
        <v>0</v>
      </c>
      <c r="T148" s="6">
        <v>0</v>
      </c>
      <c r="U148" s="4">
        <v>0</v>
      </c>
      <c r="V148" s="6">
        <v>0</v>
      </c>
      <c r="W148" s="4">
        <v>0</v>
      </c>
      <c r="X148" s="6">
        <v>0</v>
      </c>
      <c r="Y148" s="4">
        <v>0</v>
      </c>
      <c r="Z148" s="6">
        <v>0</v>
      </c>
    </row>
    <row r="149" spans="1:26" x14ac:dyDescent="0.3">
      <c r="A149" t="str">
        <f>HYPERLINK("c:\Users\dcsj\OneDrive\Formación\Masters &amp; Postgrados\En Curso\UOC-Master en Ciencia de Datos\TFM\Imagenes\Movil-S21\20210807_154014.jpg","20210807_154014.jpg")</f>
        <v>20210807_154014.jpg</v>
      </c>
      <c r="B149" s="6">
        <v>0</v>
      </c>
      <c r="C149" s="9">
        <v>0</v>
      </c>
      <c r="D149" s="6">
        <v>0</v>
      </c>
      <c r="E149" s="9">
        <v>0</v>
      </c>
      <c r="F149" s="6">
        <v>0</v>
      </c>
      <c r="G149" s="4">
        <v>0</v>
      </c>
      <c r="H149" s="6">
        <v>1</v>
      </c>
      <c r="I149" s="4">
        <v>1</v>
      </c>
      <c r="J149" s="6">
        <v>0</v>
      </c>
      <c r="K149" s="4">
        <v>0</v>
      </c>
      <c r="L149" s="6">
        <v>0</v>
      </c>
      <c r="M149" s="4" t="s">
        <v>32</v>
      </c>
      <c r="N149" s="6" t="s">
        <v>33</v>
      </c>
      <c r="O149" s="4">
        <v>1</v>
      </c>
      <c r="P149" s="6">
        <v>0</v>
      </c>
      <c r="Q149" s="4">
        <v>0</v>
      </c>
      <c r="R149" s="6">
        <v>0</v>
      </c>
      <c r="S149" s="4">
        <v>0</v>
      </c>
      <c r="T149" s="6">
        <v>0</v>
      </c>
      <c r="U149" s="4">
        <v>0</v>
      </c>
      <c r="V149" s="6">
        <v>0</v>
      </c>
      <c r="W149" s="4">
        <v>0</v>
      </c>
      <c r="X149" s="6">
        <v>0</v>
      </c>
      <c r="Y149" s="4">
        <v>0</v>
      </c>
      <c r="Z149" s="6">
        <v>0</v>
      </c>
    </row>
    <row r="150" spans="1:26" x14ac:dyDescent="0.3">
      <c r="A150" t="str">
        <f>HYPERLINK("c:\Users\dcsj\OneDrive\Formación\Masters &amp; Postgrados\En Curso\UOC-Master en Ciencia de Datos\TFM\Imagenes\Movil-S21\20210813_214824.jpg","20210813_214824.jpg")</f>
        <v>20210813_214824.jpg</v>
      </c>
      <c r="B150" s="6">
        <v>0</v>
      </c>
      <c r="C150" s="9">
        <v>0</v>
      </c>
      <c r="D150" s="6">
        <v>0</v>
      </c>
      <c r="E150" s="9">
        <v>0</v>
      </c>
      <c r="F150" s="6">
        <v>0</v>
      </c>
      <c r="G150" s="4">
        <v>0</v>
      </c>
      <c r="H150" s="6">
        <v>1</v>
      </c>
      <c r="I150" s="4">
        <v>0</v>
      </c>
      <c r="J150" s="6">
        <v>0</v>
      </c>
      <c r="K150" s="4">
        <v>0</v>
      </c>
      <c r="L150" s="6">
        <v>0</v>
      </c>
      <c r="M150" s="4" t="s">
        <v>24</v>
      </c>
      <c r="N150" s="6" t="s">
        <v>25</v>
      </c>
      <c r="O150" s="4">
        <v>1</v>
      </c>
      <c r="P150" s="6">
        <v>0</v>
      </c>
      <c r="Q150" s="4">
        <v>0</v>
      </c>
      <c r="R150" s="6">
        <v>0</v>
      </c>
      <c r="S150" s="4">
        <v>0</v>
      </c>
      <c r="T150" s="6">
        <v>0</v>
      </c>
      <c r="U150" s="4">
        <v>0</v>
      </c>
      <c r="V150" s="6">
        <v>0</v>
      </c>
      <c r="W150" s="4">
        <v>0</v>
      </c>
      <c r="X150" s="6">
        <v>0</v>
      </c>
      <c r="Y150" s="4">
        <v>0</v>
      </c>
      <c r="Z150" s="6">
        <v>0</v>
      </c>
    </row>
    <row r="151" spans="1:26" x14ac:dyDescent="0.3">
      <c r="A151" t="str">
        <f>HYPERLINK("c:\Users\dcsj\OneDrive\Formación\Masters &amp; Postgrados\En Curso\UOC-Master en Ciencia de Datos\TFM\Imagenes\Movil-S21\20210815_144050.jpg","20210815_144050.jpg")</f>
        <v>20210815_144050.jpg</v>
      </c>
      <c r="B151" s="6">
        <v>0</v>
      </c>
      <c r="C151" s="9">
        <v>0</v>
      </c>
      <c r="D151" s="6">
        <v>0</v>
      </c>
      <c r="E151" s="9">
        <v>0</v>
      </c>
      <c r="F151" s="6">
        <v>0</v>
      </c>
      <c r="G151" s="4">
        <v>1</v>
      </c>
      <c r="H151" s="6">
        <v>1</v>
      </c>
      <c r="I151" s="4">
        <v>1</v>
      </c>
      <c r="J151" s="6">
        <v>0</v>
      </c>
      <c r="K151" s="4">
        <v>0</v>
      </c>
      <c r="L151" s="6">
        <v>0</v>
      </c>
      <c r="M151" s="4" t="s">
        <v>24</v>
      </c>
      <c r="N151" s="6" t="s">
        <v>25</v>
      </c>
      <c r="O151" s="4">
        <v>1</v>
      </c>
      <c r="P151" s="6">
        <v>1</v>
      </c>
      <c r="Q151" s="4">
        <v>1</v>
      </c>
      <c r="R151" s="6">
        <v>0</v>
      </c>
      <c r="S151" s="4">
        <v>0</v>
      </c>
      <c r="T151" s="6">
        <v>0</v>
      </c>
      <c r="U151" s="4">
        <v>0</v>
      </c>
      <c r="V151" s="6">
        <v>0</v>
      </c>
      <c r="W151" s="4">
        <v>0</v>
      </c>
      <c r="X151" s="6">
        <v>1</v>
      </c>
      <c r="Y151" s="4">
        <v>1</v>
      </c>
      <c r="Z151" s="6">
        <v>0</v>
      </c>
    </row>
    <row r="152" spans="1:26" x14ac:dyDescent="0.3">
      <c r="A152" t="str">
        <f>HYPERLINK("c:\Users\dcsj\OneDrive\Formación\Masters &amp; Postgrados\En Curso\UOC-Master en Ciencia de Datos\TFM\Imagenes\Movil-S21\20210815_144053.jpg","20210815_144053.jpg")</f>
        <v>20210815_144053.jpg</v>
      </c>
      <c r="B152" s="6">
        <v>0</v>
      </c>
      <c r="C152" s="9">
        <v>0</v>
      </c>
      <c r="D152" s="6">
        <v>0</v>
      </c>
      <c r="E152" s="9">
        <v>0</v>
      </c>
      <c r="F152" s="6">
        <v>0</v>
      </c>
      <c r="G152" s="4">
        <v>1</v>
      </c>
      <c r="H152" s="6">
        <v>1</v>
      </c>
      <c r="I152" s="4">
        <v>1</v>
      </c>
      <c r="J152" s="6">
        <v>0</v>
      </c>
      <c r="K152" s="4">
        <v>0</v>
      </c>
      <c r="L152" s="6">
        <v>0</v>
      </c>
      <c r="M152" s="4" t="s">
        <v>24</v>
      </c>
      <c r="N152" s="6" t="s">
        <v>25</v>
      </c>
      <c r="O152" s="4">
        <v>1</v>
      </c>
      <c r="P152" s="6">
        <v>1</v>
      </c>
      <c r="Q152" s="4">
        <v>1</v>
      </c>
      <c r="R152" s="6">
        <v>0</v>
      </c>
      <c r="S152" s="4">
        <v>0</v>
      </c>
      <c r="T152" s="6">
        <v>0</v>
      </c>
      <c r="U152" s="4">
        <v>0</v>
      </c>
      <c r="V152" s="6">
        <v>0</v>
      </c>
      <c r="W152" s="4">
        <v>0</v>
      </c>
      <c r="X152" s="6">
        <v>1</v>
      </c>
      <c r="Y152" s="4">
        <v>1</v>
      </c>
      <c r="Z152" s="6">
        <v>0</v>
      </c>
    </row>
    <row r="153" spans="1:26" x14ac:dyDescent="0.3">
      <c r="A153" t="str">
        <f>HYPERLINK("c:\Users\dcsj\OneDrive\Formación\Masters &amp; Postgrados\En Curso\UOC-Master en Ciencia de Datos\TFM\Imagenes\Movil-S21\20210815_144056.jpg","20210815_144056.jpg")</f>
        <v>20210815_144056.jpg</v>
      </c>
      <c r="B153" s="6">
        <v>0</v>
      </c>
      <c r="C153" s="9">
        <v>0</v>
      </c>
      <c r="D153" s="6">
        <v>0</v>
      </c>
      <c r="E153" s="9">
        <v>0</v>
      </c>
      <c r="F153" s="6">
        <v>0</v>
      </c>
      <c r="G153" s="4">
        <v>1</v>
      </c>
      <c r="H153" s="6">
        <v>1</v>
      </c>
      <c r="I153" s="4">
        <v>1</v>
      </c>
      <c r="J153" s="6">
        <v>0</v>
      </c>
      <c r="K153" s="4">
        <v>0</v>
      </c>
      <c r="L153" s="6">
        <v>0</v>
      </c>
      <c r="M153" s="4" t="s">
        <v>24</v>
      </c>
      <c r="N153" s="6" t="s">
        <v>25</v>
      </c>
      <c r="O153" s="4">
        <v>1</v>
      </c>
      <c r="P153" s="6">
        <v>1</v>
      </c>
      <c r="Q153" s="4">
        <v>1</v>
      </c>
      <c r="R153" s="6">
        <v>0</v>
      </c>
      <c r="S153" s="4">
        <v>0</v>
      </c>
      <c r="T153" s="6">
        <v>0</v>
      </c>
      <c r="U153" s="4">
        <v>0</v>
      </c>
      <c r="V153" s="6">
        <v>0</v>
      </c>
      <c r="W153" s="4">
        <v>0</v>
      </c>
      <c r="X153" s="6">
        <v>1</v>
      </c>
      <c r="Y153" s="4">
        <v>1</v>
      </c>
      <c r="Z153" s="6">
        <v>0</v>
      </c>
    </row>
    <row r="154" spans="1:26" x14ac:dyDescent="0.3">
      <c r="A154" t="str">
        <f>HYPERLINK("c:\Users\dcsj\OneDrive\Formación\Masters &amp; Postgrados\En Curso\UOC-Master en Ciencia de Datos\TFM\Imagenes\Movil-S21\20210817_191018.jpg","20210817_191018.jpg")</f>
        <v>20210817_191018.jpg</v>
      </c>
      <c r="B154" s="6">
        <v>0</v>
      </c>
      <c r="C154" s="9">
        <v>0</v>
      </c>
      <c r="D154" s="6">
        <v>0</v>
      </c>
      <c r="E154" s="9">
        <v>0</v>
      </c>
      <c r="F154" s="6">
        <v>0</v>
      </c>
      <c r="G154" s="4">
        <v>0</v>
      </c>
      <c r="H154" s="6">
        <v>1</v>
      </c>
      <c r="I154" s="4">
        <v>0</v>
      </c>
      <c r="J154" s="6">
        <v>1</v>
      </c>
      <c r="K154" s="4">
        <v>0</v>
      </c>
      <c r="L154" s="6">
        <v>0</v>
      </c>
      <c r="M154" s="4" t="s">
        <v>24</v>
      </c>
      <c r="N154" s="6" t="s">
        <v>25</v>
      </c>
      <c r="O154" s="4">
        <v>1</v>
      </c>
      <c r="P154" s="6">
        <v>0</v>
      </c>
      <c r="Q154" s="4">
        <v>0</v>
      </c>
      <c r="R154" s="6">
        <v>0</v>
      </c>
      <c r="S154" s="4">
        <v>0</v>
      </c>
      <c r="T154" s="6">
        <v>0</v>
      </c>
      <c r="U154" s="4">
        <v>0</v>
      </c>
      <c r="V154" s="6">
        <v>0</v>
      </c>
      <c r="W154" s="4">
        <v>0</v>
      </c>
      <c r="X154" s="6">
        <v>0</v>
      </c>
      <c r="Y154" s="4">
        <v>0</v>
      </c>
      <c r="Z154" s="6">
        <v>0</v>
      </c>
    </row>
    <row r="155" spans="1:26" x14ac:dyDescent="0.3">
      <c r="A155" t="str">
        <f>HYPERLINK("c:\Users\dcsj\OneDrive\Formación\Masters &amp; Postgrados\En Curso\UOC-Master en Ciencia de Datos\TFM\Imagenes\Movil-S21\20210817_191020.jpg","20210817_191020.jpg")</f>
        <v>20210817_191020.jpg</v>
      </c>
      <c r="B155" s="6">
        <v>0</v>
      </c>
      <c r="C155" s="9">
        <v>0</v>
      </c>
      <c r="D155" s="6">
        <v>0</v>
      </c>
      <c r="E155" s="9">
        <v>0</v>
      </c>
      <c r="F155" s="6">
        <v>0</v>
      </c>
      <c r="G155" s="4">
        <v>0</v>
      </c>
      <c r="H155" s="6">
        <v>1</v>
      </c>
      <c r="I155" s="4">
        <v>0</v>
      </c>
      <c r="J155" s="6">
        <v>1</v>
      </c>
      <c r="K155" s="4">
        <v>0</v>
      </c>
      <c r="L155" s="6">
        <v>0</v>
      </c>
      <c r="M155" s="4" t="s">
        <v>24</v>
      </c>
      <c r="N155" s="6" t="s">
        <v>25</v>
      </c>
      <c r="O155" s="4">
        <v>1</v>
      </c>
      <c r="P155" s="6">
        <v>0</v>
      </c>
      <c r="Q155" s="4">
        <v>0</v>
      </c>
      <c r="R155" s="6">
        <v>0</v>
      </c>
      <c r="S155" s="4">
        <v>0</v>
      </c>
      <c r="T155" s="6">
        <v>0</v>
      </c>
      <c r="U155" s="4">
        <v>0</v>
      </c>
      <c r="V155" s="6">
        <v>0</v>
      </c>
      <c r="W155" s="4">
        <v>0</v>
      </c>
      <c r="X155" s="6">
        <v>0</v>
      </c>
      <c r="Y155" s="4">
        <v>0</v>
      </c>
      <c r="Z155" s="6">
        <v>0</v>
      </c>
    </row>
    <row r="156" spans="1:26" x14ac:dyDescent="0.3">
      <c r="A156" t="str">
        <f>HYPERLINK("c:\Users\dcsj\OneDrive\Formación\Masters &amp; Postgrados\En Curso\UOC-Master en Ciencia de Datos\TFM\Imagenes\Movil-S21\20210817_191028.jpg","20210817_191028.jpg")</f>
        <v>20210817_191028.jpg</v>
      </c>
      <c r="B156" s="6">
        <v>0</v>
      </c>
      <c r="C156" s="9">
        <v>0</v>
      </c>
      <c r="D156" s="6">
        <v>0</v>
      </c>
      <c r="E156" s="9">
        <v>0</v>
      </c>
      <c r="F156" s="6">
        <v>0</v>
      </c>
      <c r="G156" s="4">
        <v>0</v>
      </c>
      <c r="H156" s="6">
        <v>1</v>
      </c>
      <c r="I156" s="4">
        <v>0</v>
      </c>
      <c r="J156" s="6">
        <v>1</v>
      </c>
      <c r="K156" s="4">
        <v>0</v>
      </c>
      <c r="L156" s="6">
        <v>0</v>
      </c>
      <c r="M156" s="4" t="s">
        <v>24</v>
      </c>
      <c r="N156" s="6" t="s">
        <v>25</v>
      </c>
      <c r="O156" s="4">
        <v>1</v>
      </c>
      <c r="P156" s="6">
        <v>0</v>
      </c>
      <c r="Q156" s="4">
        <v>0</v>
      </c>
      <c r="R156" s="6">
        <v>0</v>
      </c>
      <c r="S156" s="4">
        <v>0</v>
      </c>
      <c r="T156" s="6">
        <v>0</v>
      </c>
      <c r="U156" s="4">
        <v>0</v>
      </c>
      <c r="V156" s="6">
        <v>0</v>
      </c>
      <c r="W156" s="4">
        <v>0</v>
      </c>
      <c r="X156" s="6">
        <v>0</v>
      </c>
      <c r="Y156" s="4">
        <v>0</v>
      </c>
      <c r="Z156" s="6">
        <v>0</v>
      </c>
    </row>
    <row r="157" spans="1:26" x14ac:dyDescent="0.3">
      <c r="A157" t="str">
        <f>HYPERLINK("c:\Users\dcsj\OneDrive\Formación\Masters &amp; Postgrados\En Curso\UOC-Master en Ciencia de Datos\TFM\Imagenes\Movil-S21\20210817_191031.jpg","20210817_191031.jpg")</f>
        <v>20210817_191031.jpg</v>
      </c>
      <c r="B157" s="6">
        <v>0</v>
      </c>
      <c r="C157" s="9">
        <v>0</v>
      </c>
      <c r="D157" s="6">
        <v>0</v>
      </c>
      <c r="E157" s="9">
        <v>0</v>
      </c>
      <c r="F157" s="6">
        <v>0</v>
      </c>
      <c r="G157" s="4">
        <v>0</v>
      </c>
      <c r="H157" s="6">
        <v>1</v>
      </c>
      <c r="I157" s="4">
        <v>0</v>
      </c>
      <c r="J157" s="6">
        <v>1</v>
      </c>
      <c r="K157" s="4">
        <v>0</v>
      </c>
      <c r="L157" s="6">
        <v>0</v>
      </c>
      <c r="M157" s="4" t="s">
        <v>24</v>
      </c>
      <c r="N157" s="6" t="s">
        <v>25</v>
      </c>
      <c r="O157" s="4">
        <v>1</v>
      </c>
      <c r="P157" s="6">
        <v>0</v>
      </c>
      <c r="Q157" s="4">
        <v>0</v>
      </c>
      <c r="R157" s="6">
        <v>0</v>
      </c>
      <c r="S157" s="4">
        <v>0</v>
      </c>
      <c r="T157" s="6">
        <v>0</v>
      </c>
      <c r="U157" s="4">
        <v>0</v>
      </c>
      <c r="V157" s="6">
        <v>0</v>
      </c>
      <c r="W157" s="4">
        <v>0</v>
      </c>
      <c r="X157" s="6">
        <v>0</v>
      </c>
      <c r="Y157" s="4">
        <v>0</v>
      </c>
      <c r="Z157" s="6">
        <v>0</v>
      </c>
    </row>
    <row r="158" spans="1:26" x14ac:dyDescent="0.3">
      <c r="A158" t="str">
        <f>HYPERLINK("c:\Users\dcsj\OneDrive\Formación\Masters &amp; Postgrados\En Curso\UOC-Master en Ciencia de Datos\TFM\Imagenes\Movil-S21\20210821_125332.jpg","20210821_125332.jpg")</f>
        <v>20210821_125332.jpg</v>
      </c>
      <c r="B158" s="6">
        <v>0</v>
      </c>
      <c r="C158" s="9">
        <v>0</v>
      </c>
      <c r="D158" s="6">
        <v>0</v>
      </c>
      <c r="E158" s="9">
        <v>0</v>
      </c>
      <c r="F158" s="6">
        <v>0</v>
      </c>
      <c r="G158" s="4">
        <v>0</v>
      </c>
      <c r="H158" s="6">
        <v>0</v>
      </c>
      <c r="I158" s="4">
        <v>0</v>
      </c>
      <c r="J158" s="6">
        <v>0</v>
      </c>
      <c r="K158" s="4">
        <v>0</v>
      </c>
      <c r="L158" s="6">
        <v>0</v>
      </c>
      <c r="M158" s="4" t="s">
        <v>32</v>
      </c>
      <c r="N158" s="6" t="s">
        <v>33</v>
      </c>
      <c r="O158" s="4">
        <v>0</v>
      </c>
      <c r="P158" s="6">
        <v>0</v>
      </c>
      <c r="Q158" s="4">
        <v>0</v>
      </c>
      <c r="R158" s="6">
        <v>0</v>
      </c>
      <c r="S158" s="4">
        <v>0</v>
      </c>
      <c r="T158" s="6">
        <v>0</v>
      </c>
      <c r="U158" s="4">
        <v>0</v>
      </c>
      <c r="V158" s="6">
        <v>0</v>
      </c>
      <c r="W158" s="4">
        <v>1</v>
      </c>
      <c r="X158" s="6">
        <v>0</v>
      </c>
      <c r="Y158" s="4">
        <v>0</v>
      </c>
      <c r="Z158" s="6">
        <v>0</v>
      </c>
    </row>
    <row r="159" spans="1:26" x14ac:dyDescent="0.3">
      <c r="A159" t="str">
        <f>HYPERLINK("c:\Users\dcsj\OneDrive\Formación\Masters &amp; Postgrados\En Curso\UOC-Master en Ciencia de Datos\TFM\Imagenes\Movil-S21\20210821_125346.jpg","20210821_125346.jpg")</f>
        <v>20210821_125346.jpg</v>
      </c>
      <c r="B159" s="6">
        <v>0</v>
      </c>
      <c r="C159" s="9">
        <v>0</v>
      </c>
      <c r="D159" s="6">
        <v>0</v>
      </c>
      <c r="E159" s="9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  <c r="K159" s="4">
        <v>0</v>
      </c>
      <c r="L159" s="6">
        <v>0</v>
      </c>
      <c r="M159" s="4" t="s">
        <v>32</v>
      </c>
      <c r="N159" s="6" t="s">
        <v>33</v>
      </c>
      <c r="O159" s="4">
        <v>0</v>
      </c>
      <c r="P159" s="6">
        <v>0</v>
      </c>
      <c r="Q159" s="4">
        <v>0</v>
      </c>
      <c r="R159" s="6">
        <v>0</v>
      </c>
      <c r="S159" s="4">
        <v>0</v>
      </c>
      <c r="T159" s="6">
        <v>0</v>
      </c>
      <c r="U159" s="4">
        <v>0</v>
      </c>
      <c r="V159" s="6">
        <v>0</v>
      </c>
      <c r="W159" s="4">
        <v>1</v>
      </c>
      <c r="X159" s="6">
        <v>0</v>
      </c>
      <c r="Y159" s="4">
        <v>0</v>
      </c>
      <c r="Z159" s="6">
        <v>0</v>
      </c>
    </row>
    <row r="160" spans="1:26" x14ac:dyDescent="0.3">
      <c r="A160" t="str">
        <f>HYPERLINK("c:\Users\dcsj\OneDrive\Formación\Masters &amp; Postgrados\En Curso\UOC-Master en Ciencia de Datos\TFM\Imagenes\Movil-S21\20210821_125520.jpg","20210821_125520.jpg")</f>
        <v>20210821_125520.jpg</v>
      </c>
      <c r="B160" s="6">
        <v>0</v>
      </c>
      <c r="C160" s="9">
        <v>0</v>
      </c>
      <c r="D160" s="6">
        <v>0</v>
      </c>
      <c r="E160" s="9">
        <v>0</v>
      </c>
      <c r="F160" s="6">
        <v>0</v>
      </c>
      <c r="G160" s="4">
        <v>0</v>
      </c>
      <c r="H160" s="6">
        <v>0</v>
      </c>
      <c r="I160" s="4">
        <v>0</v>
      </c>
      <c r="J160" s="6">
        <v>0</v>
      </c>
      <c r="K160" s="4">
        <v>0</v>
      </c>
      <c r="L160" s="6">
        <v>0</v>
      </c>
      <c r="M160" s="4" t="s">
        <v>32</v>
      </c>
      <c r="N160" s="6" t="s">
        <v>33</v>
      </c>
      <c r="O160" s="4">
        <v>0</v>
      </c>
      <c r="P160" s="6">
        <v>0</v>
      </c>
      <c r="Q160" s="4">
        <v>0</v>
      </c>
      <c r="R160" s="6">
        <v>0</v>
      </c>
      <c r="S160" s="4">
        <v>0</v>
      </c>
      <c r="T160" s="6">
        <v>0</v>
      </c>
      <c r="U160" s="4">
        <v>0</v>
      </c>
      <c r="V160" s="6">
        <v>0</v>
      </c>
      <c r="W160" s="4">
        <v>0</v>
      </c>
      <c r="X160" s="6">
        <v>0</v>
      </c>
      <c r="Y160" s="4">
        <v>0</v>
      </c>
      <c r="Z160" s="6">
        <v>0</v>
      </c>
    </row>
    <row r="161" spans="1:26" x14ac:dyDescent="0.3">
      <c r="A161" t="str">
        <f>HYPERLINK("c:\Users\dcsj\OneDrive\Formación\Masters &amp; Postgrados\En Curso\UOC-Master en Ciencia de Datos\TFM\Imagenes\Movil-S21\20210822_134037.jpg","20210822_134037.jpg")</f>
        <v>20210822_134037.jpg</v>
      </c>
      <c r="B161" s="6">
        <v>0</v>
      </c>
      <c r="C161" s="9">
        <v>0</v>
      </c>
      <c r="D161" s="6">
        <v>0</v>
      </c>
      <c r="E161" s="9">
        <v>0</v>
      </c>
      <c r="F161" s="6">
        <v>0</v>
      </c>
      <c r="G161" s="4">
        <v>1</v>
      </c>
      <c r="H161" s="6">
        <v>0</v>
      </c>
      <c r="I161" s="4">
        <v>1</v>
      </c>
      <c r="J161" s="6">
        <v>0</v>
      </c>
      <c r="K161" s="4">
        <v>1</v>
      </c>
      <c r="L161" s="6">
        <v>0</v>
      </c>
      <c r="M161" s="4" t="s">
        <v>32</v>
      </c>
      <c r="N161" s="6" t="s">
        <v>33</v>
      </c>
      <c r="O161" s="4">
        <v>1</v>
      </c>
      <c r="P161" s="6">
        <v>0</v>
      </c>
      <c r="Q161" s="4">
        <v>0</v>
      </c>
      <c r="R161" s="6">
        <v>0</v>
      </c>
      <c r="S161" s="4">
        <v>0</v>
      </c>
      <c r="T161" s="6">
        <v>0</v>
      </c>
      <c r="U161" s="4">
        <v>0</v>
      </c>
      <c r="V161" s="6">
        <v>0</v>
      </c>
      <c r="W161" s="4">
        <v>1</v>
      </c>
      <c r="X161" s="6">
        <v>0</v>
      </c>
      <c r="Y161" s="4">
        <v>0</v>
      </c>
      <c r="Z161" s="6">
        <v>0</v>
      </c>
    </row>
    <row r="162" spans="1:26" x14ac:dyDescent="0.3">
      <c r="A162" t="str">
        <f>HYPERLINK("c:\Users\dcsj\OneDrive\Formación\Masters &amp; Postgrados\En Curso\UOC-Master en Ciencia de Datos\TFM\Imagenes\Movil-S21\20210822_134143.jpg","20210822_134143.jpg")</f>
        <v>20210822_134143.jpg</v>
      </c>
      <c r="B162" s="6">
        <v>0</v>
      </c>
      <c r="C162" s="9">
        <v>0</v>
      </c>
      <c r="D162" s="6">
        <v>0</v>
      </c>
      <c r="E162" s="9">
        <v>0</v>
      </c>
      <c r="F162" s="6">
        <v>0</v>
      </c>
      <c r="G162" s="4">
        <v>1</v>
      </c>
      <c r="H162" s="6">
        <v>0</v>
      </c>
      <c r="I162" s="4">
        <v>1</v>
      </c>
      <c r="J162" s="6">
        <v>0</v>
      </c>
      <c r="K162" s="4">
        <v>1</v>
      </c>
      <c r="L162" s="6">
        <v>0</v>
      </c>
      <c r="M162" s="4" t="s">
        <v>32</v>
      </c>
      <c r="N162" s="6" t="s">
        <v>33</v>
      </c>
      <c r="O162" s="4">
        <v>1</v>
      </c>
      <c r="P162" s="6">
        <v>0</v>
      </c>
      <c r="Q162" s="4">
        <v>0</v>
      </c>
      <c r="R162" s="6">
        <v>0</v>
      </c>
      <c r="S162" s="4">
        <v>0</v>
      </c>
      <c r="T162" s="6">
        <v>0</v>
      </c>
      <c r="U162" s="4">
        <v>0</v>
      </c>
      <c r="V162" s="6">
        <v>0</v>
      </c>
      <c r="W162" s="4">
        <v>1</v>
      </c>
      <c r="X162" s="6">
        <v>0</v>
      </c>
      <c r="Y162" s="4">
        <v>0</v>
      </c>
      <c r="Z162" s="6">
        <v>0</v>
      </c>
    </row>
    <row r="163" spans="1:26" x14ac:dyDescent="0.3">
      <c r="A163" t="str">
        <f>HYPERLINK("c:\Users\dcsj\OneDrive\Formación\Masters &amp; Postgrados\En Curso\UOC-Master en Ciencia de Datos\TFM\Imagenes\Movil-S21\20210822_134147.jpg","20210822_134147.jpg")</f>
        <v>20210822_134147.jpg</v>
      </c>
      <c r="B163" s="6">
        <v>0</v>
      </c>
      <c r="C163" s="9">
        <v>0</v>
      </c>
      <c r="D163" s="6">
        <v>0</v>
      </c>
      <c r="E163" s="9">
        <v>0</v>
      </c>
      <c r="F163" s="6">
        <v>0</v>
      </c>
      <c r="G163" s="4">
        <v>1</v>
      </c>
      <c r="H163" s="6">
        <v>0</v>
      </c>
      <c r="I163" s="4">
        <v>1</v>
      </c>
      <c r="J163" s="6">
        <v>0</v>
      </c>
      <c r="K163" s="4">
        <v>1</v>
      </c>
      <c r="L163" s="6">
        <v>0</v>
      </c>
      <c r="M163" s="4" t="s">
        <v>32</v>
      </c>
      <c r="N163" s="6" t="s">
        <v>33</v>
      </c>
      <c r="O163" s="4">
        <v>1</v>
      </c>
      <c r="P163" s="6">
        <v>0</v>
      </c>
      <c r="Q163" s="4">
        <v>0</v>
      </c>
      <c r="R163" s="6">
        <v>0</v>
      </c>
      <c r="S163" s="4">
        <v>0</v>
      </c>
      <c r="T163" s="6">
        <v>0</v>
      </c>
      <c r="U163" s="4">
        <v>0</v>
      </c>
      <c r="V163" s="6">
        <v>0</v>
      </c>
      <c r="W163" s="4">
        <v>1</v>
      </c>
      <c r="X163" s="6">
        <v>0</v>
      </c>
      <c r="Y163" s="4">
        <v>0</v>
      </c>
      <c r="Z163" s="6">
        <v>0</v>
      </c>
    </row>
    <row r="164" spans="1:26" x14ac:dyDescent="0.3">
      <c r="A164" t="str">
        <f>HYPERLINK("c:\Users\dcsj\OneDrive\Formación\Masters &amp; Postgrados\En Curso\UOC-Master en Ciencia de Datos\TFM\Imagenes\Movil-S21\20210822_193517.jpg","20210822_193517.jpg")</f>
        <v>20210822_193517.jpg</v>
      </c>
      <c r="B164" s="6">
        <v>0</v>
      </c>
      <c r="C164" s="9">
        <v>0</v>
      </c>
      <c r="D164" s="6">
        <v>0</v>
      </c>
      <c r="E164" s="9">
        <v>0</v>
      </c>
      <c r="F164" s="6">
        <v>0</v>
      </c>
      <c r="G164" s="4">
        <v>1</v>
      </c>
      <c r="H164" s="6">
        <v>0</v>
      </c>
      <c r="I164" s="4">
        <v>1</v>
      </c>
      <c r="J164" s="6">
        <v>0</v>
      </c>
      <c r="K164" s="4">
        <v>0</v>
      </c>
      <c r="L164" s="6">
        <v>0</v>
      </c>
      <c r="M164" s="4" t="s">
        <v>32</v>
      </c>
      <c r="N164" s="6" t="s">
        <v>34</v>
      </c>
      <c r="O164" s="4">
        <v>1</v>
      </c>
      <c r="P164" s="6">
        <v>0</v>
      </c>
      <c r="Q164" s="4">
        <v>0</v>
      </c>
      <c r="R164" s="6">
        <v>0</v>
      </c>
      <c r="S164" s="4">
        <v>0</v>
      </c>
      <c r="T164" s="6">
        <v>0</v>
      </c>
      <c r="U164" s="4">
        <v>0</v>
      </c>
      <c r="V164" s="6">
        <v>0</v>
      </c>
      <c r="W164" s="4">
        <v>1</v>
      </c>
      <c r="X164" s="6">
        <v>0</v>
      </c>
      <c r="Y164" s="4">
        <v>0</v>
      </c>
      <c r="Z164" s="6">
        <v>0</v>
      </c>
    </row>
    <row r="165" spans="1:26" x14ac:dyDescent="0.3">
      <c r="A165" t="str">
        <f>HYPERLINK("c:\Users\dcsj\OneDrive\Formación\Masters &amp; Postgrados\En Curso\UOC-Master en Ciencia de Datos\TFM\Imagenes\Movil-S21\20210822_193518.jpg","20210822_193518.jpg")</f>
        <v>20210822_193518.jpg</v>
      </c>
      <c r="B165" s="6">
        <v>0</v>
      </c>
      <c r="C165" s="9">
        <v>0</v>
      </c>
      <c r="D165" s="6">
        <v>0</v>
      </c>
      <c r="E165" s="9">
        <v>0</v>
      </c>
      <c r="F165" s="6">
        <v>0</v>
      </c>
      <c r="G165" s="4">
        <v>1</v>
      </c>
      <c r="H165" s="6">
        <v>0</v>
      </c>
      <c r="I165" s="4">
        <v>1</v>
      </c>
      <c r="J165" s="6">
        <v>0</v>
      </c>
      <c r="K165" s="4">
        <v>0</v>
      </c>
      <c r="L165" s="6">
        <v>0</v>
      </c>
      <c r="M165" s="4" t="s">
        <v>32</v>
      </c>
      <c r="N165" s="6" t="s">
        <v>34</v>
      </c>
      <c r="O165" s="4">
        <v>1</v>
      </c>
      <c r="P165" s="6">
        <v>0</v>
      </c>
      <c r="Q165" s="4">
        <v>0</v>
      </c>
      <c r="R165" s="6">
        <v>0</v>
      </c>
      <c r="S165" s="4">
        <v>0</v>
      </c>
      <c r="T165" s="6">
        <v>0</v>
      </c>
      <c r="U165" s="4">
        <v>0</v>
      </c>
      <c r="V165" s="6">
        <v>0</v>
      </c>
      <c r="W165" s="4">
        <v>1</v>
      </c>
      <c r="X165" s="6">
        <v>0</v>
      </c>
      <c r="Y165" s="4">
        <v>0</v>
      </c>
      <c r="Z165" s="6">
        <v>0</v>
      </c>
    </row>
    <row r="166" spans="1:26" x14ac:dyDescent="0.3">
      <c r="A166" t="str">
        <f>HYPERLINK("c:\Users\dcsj\OneDrive\Formación\Masters &amp; Postgrados\En Curso\UOC-Master en Ciencia de Datos\TFM\Imagenes\Movil-S21\20210822_193552.jpg","20210822_193552.jpg")</f>
        <v>20210822_193552.jpg</v>
      </c>
      <c r="B166" s="6">
        <v>0</v>
      </c>
      <c r="C166" s="9">
        <v>0</v>
      </c>
      <c r="D166" s="6">
        <v>0</v>
      </c>
      <c r="E166" s="9">
        <v>0</v>
      </c>
      <c r="F166" s="6">
        <v>0</v>
      </c>
      <c r="G166" s="4">
        <v>1</v>
      </c>
      <c r="H166" s="6">
        <v>0</v>
      </c>
      <c r="I166" s="4">
        <v>1</v>
      </c>
      <c r="J166" s="6">
        <v>0</v>
      </c>
      <c r="K166" s="4">
        <v>0</v>
      </c>
      <c r="L166" s="6">
        <v>0</v>
      </c>
      <c r="M166" s="4" t="s">
        <v>32</v>
      </c>
      <c r="N166" s="6" t="s">
        <v>34</v>
      </c>
      <c r="O166" s="4">
        <v>1</v>
      </c>
      <c r="P166" s="6">
        <v>0</v>
      </c>
      <c r="Q166" s="4">
        <v>0</v>
      </c>
      <c r="R166" s="6">
        <v>0</v>
      </c>
      <c r="S166" s="4">
        <v>0</v>
      </c>
      <c r="T166" s="6">
        <v>0</v>
      </c>
      <c r="U166" s="4">
        <v>0</v>
      </c>
      <c r="V166" s="6">
        <v>0</v>
      </c>
      <c r="W166" s="4">
        <v>1</v>
      </c>
      <c r="X166" s="6">
        <v>0</v>
      </c>
      <c r="Y166" s="4">
        <v>0</v>
      </c>
      <c r="Z166" s="6">
        <v>0</v>
      </c>
    </row>
    <row r="167" spans="1:26" x14ac:dyDescent="0.3">
      <c r="A167" t="str">
        <f>HYPERLINK("c:\Users\dcsj\OneDrive\Formación\Masters &amp; Postgrados\En Curso\UOC-Master en Ciencia de Datos\TFM\Imagenes\Movil-S21\20210822_193553.jpg","20210822_193553.jpg")</f>
        <v>20210822_193553.jpg</v>
      </c>
      <c r="B167" s="6">
        <v>0</v>
      </c>
      <c r="C167" s="9">
        <v>0</v>
      </c>
      <c r="D167" s="6">
        <v>0</v>
      </c>
      <c r="E167" s="9">
        <v>0</v>
      </c>
      <c r="F167" s="6">
        <v>0</v>
      </c>
      <c r="G167" s="4">
        <v>1</v>
      </c>
      <c r="H167" s="6">
        <v>0</v>
      </c>
      <c r="I167" s="4">
        <v>1</v>
      </c>
      <c r="J167" s="6">
        <v>0</v>
      </c>
      <c r="K167" s="4">
        <v>0</v>
      </c>
      <c r="L167" s="6">
        <v>0</v>
      </c>
      <c r="M167" s="4" t="s">
        <v>32</v>
      </c>
      <c r="N167" s="6" t="s">
        <v>34</v>
      </c>
      <c r="O167" s="4">
        <v>1</v>
      </c>
      <c r="P167" s="6">
        <v>0</v>
      </c>
      <c r="Q167" s="4">
        <v>0</v>
      </c>
      <c r="R167" s="6">
        <v>0</v>
      </c>
      <c r="S167" s="4">
        <v>0</v>
      </c>
      <c r="T167" s="6">
        <v>0</v>
      </c>
      <c r="U167" s="4">
        <v>0</v>
      </c>
      <c r="V167" s="6">
        <v>0</v>
      </c>
      <c r="W167" s="4">
        <v>1</v>
      </c>
      <c r="X167" s="6">
        <v>0</v>
      </c>
      <c r="Y167" s="4">
        <v>0</v>
      </c>
      <c r="Z167" s="6">
        <v>0</v>
      </c>
    </row>
    <row r="168" spans="1:26" x14ac:dyDescent="0.3">
      <c r="A168" t="str">
        <f>HYPERLINK("c:\Users\dcsj\OneDrive\Formación\Masters &amp; Postgrados\En Curso\UOC-Master en Ciencia de Datos\TFM\Imagenes\Movil-S21\20210822_193554.jpg","20210822_193554.jpg")</f>
        <v>20210822_193554.jpg</v>
      </c>
      <c r="B168" s="6">
        <v>0</v>
      </c>
      <c r="C168" s="9">
        <v>0</v>
      </c>
      <c r="D168" s="6">
        <v>0</v>
      </c>
      <c r="E168" s="9">
        <v>0</v>
      </c>
      <c r="F168" s="6">
        <v>0</v>
      </c>
      <c r="G168" s="4">
        <v>1</v>
      </c>
      <c r="H168" s="6">
        <v>0</v>
      </c>
      <c r="I168" s="4">
        <v>1</v>
      </c>
      <c r="J168" s="6">
        <v>0</v>
      </c>
      <c r="K168" s="4">
        <v>0</v>
      </c>
      <c r="L168" s="6">
        <v>0</v>
      </c>
      <c r="M168" s="4" t="s">
        <v>32</v>
      </c>
      <c r="N168" s="6" t="s">
        <v>34</v>
      </c>
      <c r="O168" s="4">
        <v>1</v>
      </c>
      <c r="P168" s="6">
        <v>0</v>
      </c>
      <c r="Q168" s="4">
        <v>0</v>
      </c>
      <c r="R168" s="6">
        <v>0</v>
      </c>
      <c r="S168" s="4">
        <v>0</v>
      </c>
      <c r="T168" s="6">
        <v>0</v>
      </c>
      <c r="U168" s="4">
        <v>0</v>
      </c>
      <c r="V168" s="6">
        <v>0</v>
      </c>
      <c r="W168" s="4">
        <v>1</v>
      </c>
      <c r="X168" s="6">
        <v>0</v>
      </c>
      <c r="Y168" s="4">
        <v>0</v>
      </c>
      <c r="Z168" s="6">
        <v>0</v>
      </c>
    </row>
    <row r="169" spans="1:26" x14ac:dyDescent="0.3">
      <c r="A169" t="str">
        <f>HYPERLINK("c:\Users\dcsj\OneDrive\Formación\Masters &amp; Postgrados\En Curso\UOC-Master en Ciencia de Datos\TFM\Imagenes\Movil-S21\20210822_193555.jpg","20210822_193555.jpg")</f>
        <v>20210822_193555.jpg</v>
      </c>
      <c r="B169" s="6">
        <v>0</v>
      </c>
      <c r="C169" s="9">
        <v>0</v>
      </c>
      <c r="D169" s="6">
        <v>0</v>
      </c>
      <c r="E169" s="9">
        <v>0</v>
      </c>
      <c r="F169" s="6">
        <v>0</v>
      </c>
      <c r="G169" s="4">
        <v>1</v>
      </c>
      <c r="H169" s="6">
        <v>0</v>
      </c>
      <c r="I169" s="4">
        <v>1</v>
      </c>
      <c r="J169" s="6">
        <v>0</v>
      </c>
      <c r="K169" s="4">
        <v>0</v>
      </c>
      <c r="L169" s="6">
        <v>0</v>
      </c>
      <c r="M169" s="4" t="s">
        <v>32</v>
      </c>
      <c r="N169" s="6" t="s">
        <v>34</v>
      </c>
      <c r="O169" s="4">
        <v>1</v>
      </c>
      <c r="P169" s="6">
        <v>0</v>
      </c>
      <c r="Q169" s="4">
        <v>0</v>
      </c>
      <c r="R169" s="6">
        <v>0</v>
      </c>
      <c r="S169" s="4">
        <v>0</v>
      </c>
      <c r="T169" s="6">
        <v>0</v>
      </c>
      <c r="U169" s="4">
        <v>0</v>
      </c>
      <c r="V169" s="6">
        <v>0</v>
      </c>
      <c r="W169" s="4">
        <v>1</v>
      </c>
      <c r="X169" s="6">
        <v>0</v>
      </c>
      <c r="Y169" s="4">
        <v>0</v>
      </c>
      <c r="Z169" s="6">
        <v>0</v>
      </c>
    </row>
    <row r="170" spans="1:26" x14ac:dyDescent="0.3">
      <c r="A170" t="str">
        <f>HYPERLINK("c:\Users\dcsj\OneDrive\Formación\Masters &amp; Postgrados\En Curso\UOC-Master en Ciencia de Datos\TFM\Imagenes\Movil-S21\20210822_193556.jpg","20210822_193556.jpg")</f>
        <v>20210822_193556.jpg</v>
      </c>
      <c r="B170" s="6">
        <v>0</v>
      </c>
      <c r="C170" s="9">
        <v>0</v>
      </c>
      <c r="D170" s="6">
        <v>0</v>
      </c>
      <c r="E170" s="9">
        <v>0</v>
      </c>
      <c r="F170" s="6">
        <v>0</v>
      </c>
      <c r="G170" s="4">
        <v>1</v>
      </c>
      <c r="H170" s="6">
        <v>0</v>
      </c>
      <c r="I170" s="4">
        <v>1</v>
      </c>
      <c r="J170" s="6">
        <v>0</v>
      </c>
      <c r="K170" s="4">
        <v>0</v>
      </c>
      <c r="L170" s="6">
        <v>0</v>
      </c>
      <c r="M170" s="4" t="s">
        <v>32</v>
      </c>
      <c r="N170" s="6" t="s">
        <v>34</v>
      </c>
      <c r="O170" s="4">
        <v>1</v>
      </c>
      <c r="P170" s="6">
        <v>0</v>
      </c>
      <c r="Q170" s="4">
        <v>0</v>
      </c>
      <c r="R170" s="6">
        <v>0</v>
      </c>
      <c r="S170" s="4">
        <v>0</v>
      </c>
      <c r="T170" s="6">
        <v>0</v>
      </c>
      <c r="U170" s="4">
        <v>0</v>
      </c>
      <c r="V170" s="6">
        <v>0</v>
      </c>
      <c r="W170" s="4">
        <v>1</v>
      </c>
      <c r="X170" s="6">
        <v>0</v>
      </c>
      <c r="Y170" s="4">
        <v>0</v>
      </c>
      <c r="Z170" s="6">
        <v>0</v>
      </c>
    </row>
    <row r="171" spans="1:26" x14ac:dyDescent="0.3">
      <c r="A171" t="str">
        <f>HYPERLINK("c:\Users\dcsj\OneDrive\Formación\Masters &amp; Postgrados\En Curso\UOC-Master en Ciencia de Datos\TFM\Imagenes\Movil-S21\20210822_193559.jpg","20210822_193559.jpg")</f>
        <v>20210822_193559.jpg</v>
      </c>
      <c r="B171" s="6">
        <v>0</v>
      </c>
      <c r="C171" s="9">
        <v>0</v>
      </c>
      <c r="D171" s="6">
        <v>0</v>
      </c>
      <c r="E171" s="9">
        <v>0</v>
      </c>
      <c r="F171" s="6">
        <v>0</v>
      </c>
      <c r="G171" s="4">
        <v>1</v>
      </c>
      <c r="H171" s="6">
        <v>0</v>
      </c>
      <c r="I171" s="4">
        <v>1</v>
      </c>
      <c r="J171" s="6">
        <v>0</v>
      </c>
      <c r="K171" s="4">
        <v>0</v>
      </c>
      <c r="L171" s="6">
        <v>0</v>
      </c>
      <c r="M171" s="4" t="s">
        <v>32</v>
      </c>
      <c r="N171" s="6" t="s">
        <v>34</v>
      </c>
      <c r="O171" s="4">
        <v>1</v>
      </c>
      <c r="P171" s="6">
        <v>0</v>
      </c>
      <c r="Q171" s="4">
        <v>0</v>
      </c>
      <c r="R171" s="6">
        <v>0</v>
      </c>
      <c r="S171" s="4">
        <v>0</v>
      </c>
      <c r="T171" s="6">
        <v>0</v>
      </c>
      <c r="U171" s="4">
        <v>0</v>
      </c>
      <c r="V171" s="6">
        <v>0</v>
      </c>
      <c r="W171" s="4">
        <v>1</v>
      </c>
      <c r="X171" s="6">
        <v>0</v>
      </c>
      <c r="Y171" s="4">
        <v>0</v>
      </c>
      <c r="Z171" s="6">
        <v>0</v>
      </c>
    </row>
    <row r="172" spans="1:26" x14ac:dyDescent="0.3">
      <c r="A172" t="str">
        <f>HYPERLINK("c:\Users\dcsj\OneDrive\Formación\Masters &amp; Postgrados\En Curso\UOC-Master en Ciencia de Datos\TFM\Imagenes\Movil-S21\20210822_193600.jpg","20210822_193600.jpg")</f>
        <v>20210822_193600.jpg</v>
      </c>
      <c r="B172" s="6">
        <v>0</v>
      </c>
      <c r="C172" s="9">
        <v>0</v>
      </c>
      <c r="D172" s="6">
        <v>0</v>
      </c>
      <c r="E172" s="9">
        <v>0</v>
      </c>
      <c r="F172" s="6">
        <v>0</v>
      </c>
      <c r="G172" s="4">
        <v>1</v>
      </c>
      <c r="H172" s="6">
        <v>0</v>
      </c>
      <c r="I172" s="4">
        <v>1</v>
      </c>
      <c r="J172" s="6">
        <v>0</v>
      </c>
      <c r="K172" s="4">
        <v>0</v>
      </c>
      <c r="L172" s="6">
        <v>0</v>
      </c>
      <c r="M172" s="4" t="s">
        <v>32</v>
      </c>
      <c r="N172" s="6" t="s">
        <v>34</v>
      </c>
      <c r="O172" s="4">
        <v>1</v>
      </c>
      <c r="P172" s="6">
        <v>0</v>
      </c>
      <c r="Q172" s="4">
        <v>0</v>
      </c>
      <c r="R172" s="6">
        <v>0</v>
      </c>
      <c r="S172" s="4">
        <v>0</v>
      </c>
      <c r="T172" s="6">
        <v>0</v>
      </c>
      <c r="U172" s="4">
        <v>0</v>
      </c>
      <c r="V172" s="6">
        <v>0</v>
      </c>
      <c r="W172" s="4">
        <v>1</v>
      </c>
      <c r="X172" s="6">
        <v>0</v>
      </c>
      <c r="Y172" s="4">
        <v>0</v>
      </c>
      <c r="Z172" s="6">
        <v>0</v>
      </c>
    </row>
    <row r="173" spans="1:26" x14ac:dyDescent="0.3">
      <c r="A173" t="str">
        <f>HYPERLINK("c:\Users\dcsj\OneDrive\Formación\Masters &amp; Postgrados\En Curso\UOC-Master en Ciencia de Datos\TFM\Imagenes\Movil-S21\20210822_193602.jpg","20210822_193602.jpg")</f>
        <v>20210822_193602.jpg</v>
      </c>
      <c r="B173" s="6">
        <v>0</v>
      </c>
      <c r="C173" s="9">
        <v>0</v>
      </c>
      <c r="D173" s="6">
        <v>0</v>
      </c>
      <c r="E173" s="9">
        <v>0</v>
      </c>
      <c r="F173" s="6">
        <v>0</v>
      </c>
      <c r="G173" s="4">
        <v>1</v>
      </c>
      <c r="H173" s="6">
        <v>0</v>
      </c>
      <c r="I173" s="4">
        <v>1</v>
      </c>
      <c r="J173" s="6">
        <v>0</v>
      </c>
      <c r="K173" s="4">
        <v>0</v>
      </c>
      <c r="L173" s="6">
        <v>0</v>
      </c>
      <c r="M173" s="4" t="s">
        <v>32</v>
      </c>
      <c r="N173" s="6" t="s">
        <v>34</v>
      </c>
      <c r="O173" s="4">
        <v>1</v>
      </c>
      <c r="P173" s="6">
        <v>0</v>
      </c>
      <c r="Q173" s="4">
        <v>0</v>
      </c>
      <c r="R173" s="6">
        <v>0</v>
      </c>
      <c r="S173" s="4">
        <v>0</v>
      </c>
      <c r="T173" s="6">
        <v>0</v>
      </c>
      <c r="U173" s="4">
        <v>0</v>
      </c>
      <c r="V173" s="6">
        <v>0</v>
      </c>
      <c r="W173" s="4">
        <v>1</v>
      </c>
      <c r="X173" s="6">
        <v>0</v>
      </c>
      <c r="Y173" s="4">
        <v>0</v>
      </c>
      <c r="Z173" s="6">
        <v>0</v>
      </c>
    </row>
    <row r="174" spans="1:26" x14ac:dyDescent="0.3">
      <c r="A174" t="str">
        <f>HYPERLINK("c:\Users\dcsj\OneDrive\Formación\Masters &amp; Postgrados\En Curso\UOC-Master en Ciencia de Datos\TFM\Imagenes\Movil-S21\20210822_193606.jpg","20210822_193606.jpg")</f>
        <v>20210822_193606.jpg</v>
      </c>
      <c r="B174" s="6">
        <v>0</v>
      </c>
      <c r="C174" s="9">
        <v>0</v>
      </c>
      <c r="D174" s="6">
        <v>0</v>
      </c>
      <c r="E174" s="9">
        <v>0</v>
      </c>
      <c r="F174" s="6">
        <v>0</v>
      </c>
      <c r="G174" s="4">
        <v>1</v>
      </c>
      <c r="H174" s="6">
        <v>0</v>
      </c>
      <c r="I174" s="4">
        <v>1</v>
      </c>
      <c r="J174" s="6">
        <v>0</v>
      </c>
      <c r="K174" s="4">
        <v>0</v>
      </c>
      <c r="L174" s="6">
        <v>0</v>
      </c>
      <c r="M174" s="4" t="s">
        <v>32</v>
      </c>
      <c r="N174" s="6" t="s">
        <v>34</v>
      </c>
      <c r="O174" s="4">
        <v>1</v>
      </c>
      <c r="P174" s="6">
        <v>0</v>
      </c>
      <c r="Q174" s="4">
        <v>0</v>
      </c>
      <c r="R174" s="6">
        <v>0</v>
      </c>
      <c r="S174" s="4">
        <v>0</v>
      </c>
      <c r="T174" s="6">
        <v>0</v>
      </c>
      <c r="U174" s="4">
        <v>0</v>
      </c>
      <c r="V174" s="6">
        <v>0</v>
      </c>
      <c r="W174" s="4">
        <v>1</v>
      </c>
      <c r="X174" s="6">
        <v>0</v>
      </c>
      <c r="Y174" s="4">
        <v>0</v>
      </c>
      <c r="Z174" s="6">
        <v>0</v>
      </c>
    </row>
    <row r="175" spans="1:26" x14ac:dyDescent="0.3">
      <c r="A175" t="str">
        <f>HYPERLINK("c:\Users\dcsj\OneDrive\Formación\Masters &amp; Postgrados\En Curso\UOC-Master en Ciencia de Datos\TFM\Imagenes\Movil-S21\20210823_123239.jpg","20210823_123239.jpg")</f>
        <v>20210823_123239.jpg</v>
      </c>
      <c r="B175" s="6">
        <v>0</v>
      </c>
      <c r="C175" s="9">
        <v>0</v>
      </c>
      <c r="D175" s="6">
        <v>0</v>
      </c>
      <c r="E175" s="9">
        <v>0</v>
      </c>
      <c r="F175" s="6">
        <v>0</v>
      </c>
      <c r="G175" s="4">
        <v>0</v>
      </c>
      <c r="H175" s="6">
        <v>1</v>
      </c>
      <c r="I175" s="4">
        <v>0</v>
      </c>
      <c r="J175" s="6">
        <v>0</v>
      </c>
      <c r="K175" s="4">
        <v>1</v>
      </c>
      <c r="L175" s="6">
        <v>0</v>
      </c>
      <c r="M175" s="4" t="s">
        <v>32</v>
      </c>
      <c r="N175" s="6" t="s">
        <v>33</v>
      </c>
      <c r="O175" s="4">
        <v>1</v>
      </c>
      <c r="P175" s="6">
        <v>0</v>
      </c>
      <c r="Q175" s="4">
        <v>0</v>
      </c>
      <c r="R175" s="6">
        <v>0</v>
      </c>
      <c r="S175" s="4">
        <v>0</v>
      </c>
      <c r="T175" s="6">
        <v>0</v>
      </c>
      <c r="U175" s="4">
        <v>0</v>
      </c>
      <c r="V175" s="6">
        <v>0</v>
      </c>
      <c r="W175" s="4">
        <v>0</v>
      </c>
      <c r="X175" s="6">
        <v>0</v>
      </c>
      <c r="Y175" s="4">
        <v>0</v>
      </c>
      <c r="Z175" s="6">
        <v>0</v>
      </c>
    </row>
    <row r="176" spans="1:26" x14ac:dyDescent="0.3">
      <c r="A176" t="str">
        <f>HYPERLINK("c:\Users\dcsj\OneDrive\Formación\Masters &amp; Postgrados\En Curso\UOC-Master en Ciencia de Datos\TFM\Imagenes\Movil-S21\20210823_123240.jpg","20210823_123240.jpg")</f>
        <v>20210823_123240.jpg</v>
      </c>
      <c r="B176" s="6">
        <v>0</v>
      </c>
      <c r="C176" s="9">
        <v>0</v>
      </c>
      <c r="D176" s="6">
        <v>0</v>
      </c>
      <c r="E176" s="9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  <c r="K176" s="4">
        <v>1</v>
      </c>
      <c r="L176" s="6">
        <v>0</v>
      </c>
      <c r="M176" s="4" t="s">
        <v>32</v>
      </c>
      <c r="N176" s="6" t="s">
        <v>33</v>
      </c>
      <c r="O176" s="4">
        <v>1</v>
      </c>
      <c r="P176" s="6">
        <v>0</v>
      </c>
      <c r="Q176" s="4">
        <v>0</v>
      </c>
      <c r="R176" s="6">
        <v>0</v>
      </c>
      <c r="S176" s="4">
        <v>0</v>
      </c>
      <c r="T176" s="6">
        <v>0</v>
      </c>
      <c r="U176" s="4">
        <v>0</v>
      </c>
      <c r="V176" s="6">
        <v>0</v>
      </c>
      <c r="W176" s="4">
        <v>0</v>
      </c>
      <c r="X176" s="6">
        <v>0</v>
      </c>
      <c r="Y176" s="4">
        <v>0</v>
      </c>
      <c r="Z176" s="6">
        <v>0</v>
      </c>
    </row>
    <row r="177" spans="1:26" x14ac:dyDescent="0.3">
      <c r="A177" t="str">
        <f>HYPERLINK("c:\Users\dcsj\OneDrive\Formación\Masters &amp; Postgrados\En Curso\UOC-Master en Ciencia de Datos\TFM\Imagenes\Movil-S21\20210823_123258.jpg","20210823_123258.jpg")</f>
        <v>20210823_123258.jpg</v>
      </c>
      <c r="B177" s="6">
        <v>0</v>
      </c>
      <c r="C177" s="9">
        <v>0</v>
      </c>
      <c r="D177" s="6">
        <v>0</v>
      </c>
      <c r="E177" s="9">
        <v>0</v>
      </c>
      <c r="F177" s="6">
        <v>0</v>
      </c>
      <c r="G177" s="4">
        <v>0</v>
      </c>
      <c r="H177" s="6">
        <v>0</v>
      </c>
      <c r="I177" s="4">
        <v>0</v>
      </c>
      <c r="J177" s="6">
        <v>0</v>
      </c>
      <c r="K177" s="4">
        <v>1</v>
      </c>
      <c r="L177" s="6">
        <v>0</v>
      </c>
      <c r="M177" s="4" t="s">
        <v>32</v>
      </c>
      <c r="N177" s="6" t="s">
        <v>33</v>
      </c>
      <c r="O177" s="4">
        <v>1</v>
      </c>
      <c r="P177" s="6">
        <v>0</v>
      </c>
      <c r="Q177" s="4">
        <v>0</v>
      </c>
      <c r="R177" s="6">
        <v>0</v>
      </c>
      <c r="S177" s="4">
        <v>0</v>
      </c>
      <c r="T177" s="6">
        <v>0</v>
      </c>
      <c r="U177" s="4">
        <v>0</v>
      </c>
      <c r="V177" s="6">
        <v>0</v>
      </c>
      <c r="W177" s="4">
        <v>0</v>
      </c>
      <c r="X177" s="6">
        <v>0</v>
      </c>
      <c r="Y177" s="4">
        <v>0</v>
      </c>
      <c r="Z177" s="6">
        <v>0</v>
      </c>
    </row>
    <row r="178" spans="1:26" x14ac:dyDescent="0.3">
      <c r="A178" t="str">
        <f>HYPERLINK("c:\Users\dcsj\OneDrive\Formación\Masters &amp; Postgrados\En Curso\UOC-Master en Ciencia de Datos\TFM\Imagenes\Movil-S21\20210823_123344.jpg","20210823_123344.jpg")</f>
        <v>20210823_123344.jpg</v>
      </c>
      <c r="B178" s="6">
        <v>0</v>
      </c>
      <c r="C178" s="9">
        <v>0</v>
      </c>
      <c r="D178" s="6">
        <v>0</v>
      </c>
      <c r="E178" s="9">
        <v>0</v>
      </c>
      <c r="F178" s="6">
        <v>0</v>
      </c>
      <c r="G178" s="4">
        <v>0</v>
      </c>
      <c r="H178" s="6">
        <v>1</v>
      </c>
      <c r="I178" s="4">
        <v>0</v>
      </c>
      <c r="J178" s="6">
        <v>0</v>
      </c>
      <c r="K178" s="4">
        <v>1</v>
      </c>
      <c r="L178" s="6">
        <v>0</v>
      </c>
      <c r="M178" s="4" t="s">
        <v>32</v>
      </c>
      <c r="N178" s="6" t="s">
        <v>33</v>
      </c>
      <c r="O178" s="4">
        <v>1</v>
      </c>
      <c r="P178" s="6">
        <v>0</v>
      </c>
      <c r="Q178" s="4">
        <v>0</v>
      </c>
      <c r="R178" s="6">
        <v>0</v>
      </c>
      <c r="S178" s="4">
        <v>0</v>
      </c>
      <c r="T178" s="6">
        <v>0</v>
      </c>
      <c r="U178" s="4">
        <v>0</v>
      </c>
      <c r="V178" s="6">
        <v>0</v>
      </c>
      <c r="W178" s="4">
        <v>0</v>
      </c>
      <c r="X178" s="6">
        <v>0</v>
      </c>
      <c r="Y178" s="4">
        <v>0</v>
      </c>
      <c r="Z178" s="6">
        <v>0</v>
      </c>
    </row>
    <row r="179" spans="1:26" x14ac:dyDescent="0.3">
      <c r="A179" t="str">
        <f>HYPERLINK("c:\Users\dcsj\OneDrive\Formación\Masters &amp; Postgrados\En Curso\UOC-Master en Ciencia de Datos\TFM\Imagenes\Movil-S21\20210823_123347.jpg","20210823_123347.jpg")</f>
        <v>20210823_123347.jpg</v>
      </c>
      <c r="B179" s="6">
        <v>0</v>
      </c>
      <c r="C179" s="9">
        <v>0</v>
      </c>
      <c r="D179" s="6">
        <v>0</v>
      </c>
      <c r="E179" s="9">
        <v>0</v>
      </c>
      <c r="F179" s="6">
        <v>0</v>
      </c>
      <c r="G179" s="4">
        <v>0</v>
      </c>
      <c r="H179" s="6">
        <v>1</v>
      </c>
      <c r="I179" s="4">
        <v>0</v>
      </c>
      <c r="J179" s="6">
        <v>0</v>
      </c>
      <c r="K179" s="4">
        <v>1</v>
      </c>
      <c r="L179" s="6">
        <v>0</v>
      </c>
      <c r="M179" s="4" t="s">
        <v>32</v>
      </c>
      <c r="N179" s="6" t="s">
        <v>33</v>
      </c>
      <c r="O179" s="4">
        <v>1</v>
      </c>
      <c r="P179" s="6">
        <v>0</v>
      </c>
      <c r="Q179" s="4">
        <v>0</v>
      </c>
      <c r="R179" s="6">
        <v>0</v>
      </c>
      <c r="S179" s="4">
        <v>0</v>
      </c>
      <c r="T179" s="6">
        <v>0</v>
      </c>
      <c r="U179" s="4">
        <v>0</v>
      </c>
      <c r="V179" s="6">
        <v>0</v>
      </c>
      <c r="W179" s="4">
        <v>0</v>
      </c>
      <c r="X179" s="6">
        <v>0</v>
      </c>
      <c r="Y179" s="4">
        <v>0</v>
      </c>
      <c r="Z179" s="6">
        <v>0</v>
      </c>
    </row>
    <row r="180" spans="1:26" x14ac:dyDescent="0.3">
      <c r="A180" t="str">
        <f>HYPERLINK("c:\Users\dcsj\OneDrive\Formación\Masters &amp; Postgrados\En Curso\UOC-Master en Ciencia de Datos\TFM\Imagenes\Movil-S21\20210823_123423_01.jpg","20210823_123423_01.jpg")</f>
        <v>20210823_123423_01.jpg</v>
      </c>
      <c r="B180" s="6">
        <v>0</v>
      </c>
      <c r="C180" s="9">
        <v>0</v>
      </c>
      <c r="D180" s="6">
        <v>0</v>
      </c>
      <c r="E180" s="9">
        <v>0</v>
      </c>
      <c r="F180" s="6">
        <v>0</v>
      </c>
      <c r="G180" s="4">
        <v>0</v>
      </c>
      <c r="H180" s="6">
        <v>1</v>
      </c>
      <c r="I180" s="4">
        <v>0</v>
      </c>
      <c r="J180" s="6">
        <v>0</v>
      </c>
      <c r="K180" s="4">
        <v>1</v>
      </c>
      <c r="L180" s="6">
        <v>0</v>
      </c>
      <c r="M180" s="4" t="s">
        <v>32</v>
      </c>
      <c r="N180" s="6" t="s">
        <v>33</v>
      </c>
      <c r="O180" s="4">
        <v>1</v>
      </c>
      <c r="P180" s="6">
        <v>0</v>
      </c>
      <c r="Q180" s="4">
        <v>0</v>
      </c>
      <c r="R180" s="6">
        <v>0</v>
      </c>
      <c r="S180" s="4">
        <v>0</v>
      </c>
      <c r="T180" s="6">
        <v>0</v>
      </c>
      <c r="U180" s="4">
        <v>0</v>
      </c>
      <c r="V180" s="6">
        <v>0</v>
      </c>
      <c r="W180" s="4">
        <v>0</v>
      </c>
      <c r="X180" s="6">
        <v>0</v>
      </c>
      <c r="Y180" s="4">
        <v>0</v>
      </c>
      <c r="Z180" s="6">
        <v>0</v>
      </c>
    </row>
    <row r="181" spans="1:26" x14ac:dyDescent="0.3">
      <c r="A181" t="str">
        <f>HYPERLINK("c:\Users\dcsj\OneDrive\Formación\Masters &amp; Postgrados\En Curso\UOC-Master en Ciencia de Datos\TFM\Imagenes\Movil-S21\20210823_123423_02.jpg","20210823_123423_02.jpg")</f>
        <v>20210823_123423_02.jpg</v>
      </c>
      <c r="B181" s="6">
        <v>0</v>
      </c>
      <c r="C181" s="9">
        <v>0</v>
      </c>
      <c r="D181" s="6">
        <v>0</v>
      </c>
      <c r="E181" s="9">
        <v>0</v>
      </c>
      <c r="F181" s="6">
        <v>0</v>
      </c>
      <c r="G181" s="4">
        <v>0</v>
      </c>
      <c r="H181" s="6">
        <v>1</v>
      </c>
      <c r="I181" s="4">
        <v>0</v>
      </c>
      <c r="J181" s="6">
        <v>0</v>
      </c>
      <c r="K181" s="4">
        <v>1</v>
      </c>
      <c r="L181" s="6">
        <v>0</v>
      </c>
      <c r="M181" s="4" t="s">
        <v>32</v>
      </c>
      <c r="N181" s="6" t="s">
        <v>33</v>
      </c>
      <c r="O181" s="4">
        <v>1</v>
      </c>
      <c r="P181" s="6">
        <v>0</v>
      </c>
      <c r="Q181" s="4">
        <v>0</v>
      </c>
      <c r="R181" s="6">
        <v>0</v>
      </c>
      <c r="S181" s="4">
        <v>0</v>
      </c>
      <c r="T181" s="6">
        <v>0</v>
      </c>
      <c r="U181" s="4">
        <v>0</v>
      </c>
      <c r="V181" s="6">
        <v>0</v>
      </c>
      <c r="W181" s="4">
        <v>0</v>
      </c>
      <c r="X181" s="6">
        <v>0</v>
      </c>
      <c r="Y181" s="4">
        <v>0</v>
      </c>
      <c r="Z181" s="6">
        <v>0</v>
      </c>
    </row>
    <row r="182" spans="1:26" x14ac:dyDescent="0.3">
      <c r="A182" t="str">
        <f>HYPERLINK("c:\Users\dcsj\OneDrive\Formación\Masters &amp; Postgrados\En Curso\UOC-Master en Ciencia de Datos\TFM\Imagenes\Movil-S21\20210823_123423_04.jpg","20210823_123423_04.jpg")</f>
        <v>20210823_123423_04.jpg</v>
      </c>
      <c r="B182" s="6">
        <v>0</v>
      </c>
      <c r="C182" s="9">
        <v>0</v>
      </c>
      <c r="D182" s="6">
        <v>0</v>
      </c>
      <c r="E182" s="9">
        <v>0</v>
      </c>
      <c r="F182" s="6">
        <v>0</v>
      </c>
      <c r="G182" s="4">
        <v>0</v>
      </c>
      <c r="H182" s="6">
        <v>1</v>
      </c>
      <c r="I182" s="4">
        <v>0</v>
      </c>
      <c r="J182" s="6">
        <v>0</v>
      </c>
      <c r="K182" s="4">
        <v>1</v>
      </c>
      <c r="L182" s="6">
        <v>0</v>
      </c>
      <c r="M182" s="4" t="s">
        <v>32</v>
      </c>
      <c r="N182" s="6" t="s">
        <v>33</v>
      </c>
      <c r="O182" s="4">
        <v>1</v>
      </c>
      <c r="P182" s="6">
        <v>0</v>
      </c>
      <c r="Q182" s="4">
        <v>0</v>
      </c>
      <c r="R182" s="6">
        <v>0</v>
      </c>
      <c r="S182" s="4">
        <v>0</v>
      </c>
      <c r="T182" s="6">
        <v>0</v>
      </c>
      <c r="U182" s="4">
        <v>0</v>
      </c>
      <c r="V182" s="6">
        <v>0</v>
      </c>
      <c r="W182" s="4">
        <v>0</v>
      </c>
      <c r="X182" s="6">
        <v>0</v>
      </c>
      <c r="Y182" s="4">
        <v>0</v>
      </c>
      <c r="Z182" s="6">
        <v>0</v>
      </c>
    </row>
    <row r="183" spans="1:26" x14ac:dyDescent="0.3">
      <c r="A183" t="str">
        <f>HYPERLINK("c:\Users\dcsj\OneDrive\Formación\Masters &amp; Postgrados\En Curso\UOC-Master en Ciencia de Datos\TFM\Imagenes\Movil-S21\20210823_123423_05.jpg","20210823_123423_05.jpg")</f>
        <v>20210823_123423_05.jpg</v>
      </c>
      <c r="B183" s="6">
        <v>0</v>
      </c>
      <c r="C183" s="9">
        <v>0</v>
      </c>
      <c r="D183" s="6">
        <v>0</v>
      </c>
      <c r="E183" s="9">
        <v>0</v>
      </c>
      <c r="F183" s="6">
        <v>0</v>
      </c>
      <c r="G183" s="4">
        <v>0</v>
      </c>
      <c r="H183" s="6">
        <v>1</v>
      </c>
      <c r="I183" s="4">
        <v>0</v>
      </c>
      <c r="J183" s="6">
        <v>0</v>
      </c>
      <c r="K183" s="4">
        <v>1</v>
      </c>
      <c r="L183" s="6">
        <v>0</v>
      </c>
      <c r="M183" s="4" t="s">
        <v>32</v>
      </c>
      <c r="N183" s="6" t="s">
        <v>33</v>
      </c>
      <c r="O183" s="4">
        <v>1</v>
      </c>
      <c r="P183" s="6">
        <v>0</v>
      </c>
      <c r="Q183" s="4">
        <v>0</v>
      </c>
      <c r="R183" s="6">
        <v>0</v>
      </c>
      <c r="S183" s="4">
        <v>0</v>
      </c>
      <c r="T183" s="6">
        <v>0</v>
      </c>
      <c r="U183" s="4">
        <v>0</v>
      </c>
      <c r="V183" s="6">
        <v>0</v>
      </c>
      <c r="W183" s="4">
        <v>0</v>
      </c>
      <c r="X183" s="6">
        <v>0</v>
      </c>
      <c r="Y183" s="4">
        <v>0</v>
      </c>
      <c r="Z183" s="6">
        <v>0</v>
      </c>
    </row>
    <row r="184" spans="1:26" x14ac:dyDescent="0.3">
      <c r="A184" t="str">
        <f>HYPERLINK("c:\Users\dcsj\OneDrive\Formación\Masters &amp; Postgrados\En Curso\UOC-Master en Ciencia de Datos\TFM\Imagenes\Movil-S21\20210823_123423_06.jpg","20210823_123423_06.jpg")</f>
        <v>20210823_123423_06.jpg</v>
      </c>
      <c r="B184" s="6">
        <v>0</v>
      </c>
      <c r="C184" s="9">
        <v>0</v>
      </c>
      <c r="D184" s="6">
        <v>0</v>
      </c>
      <c r="E184" s="9">
        <v>0</v>
      </c>
      <c r="F184" s="6">
        <v>0</v>
      </c>
      <c r="G184" s="4">
        <v>0</v>
      </c>
      <c r="H184" s="6">
        <v>1</v>
      </c>
      <c r="I184" s="4">
        <v>0</v>
      </c>
      <c r="J184" s="6">
        <v>0</v>
      </c>
      <c r="K184" s="4">
        <v>1</v>
      </c>
      <c r="L184" s="6">
        <v>0</v>
      </c>
      <c r="M184" s="4" t="s">
        <v>32</v>
      </c>
      <c r="N184" s="6" t="s">
        <v>33</v>
      </c>
      <c r="O184" s="4">
        <v>1</v>
      </c>
      <c r="P184" s="6">
        <v>0</v>
      </c>
      <c r="Q184" s="4">
        <v>0</v>
      </c>
      <c r="R184" s="6">
        <v>0</v>
      </c>
      <c r="S184" s="4">
        <v>0</v>
      </c>
      <c r="T184" s="6">
        <v>0</v>
      </c>
      <c r="U184" s="4">
        <v>0</v>
      </c>
      <c r="V184" s="6">
        <v>0</v>
      </c>
      <c r="W184" s="4">
        <v>0</v>
      </c>
      <c r="X184" s="6">
        <v>0</v>
      </c>
      <c r="Y184" s="4">
        <v>0</v>
      </c>
      <c r="Z184" s="6">
        <v>0</v>
      </c>
    </row>
    <row r="185" spans="1:26" x14ac:dyDescent="0.3">
      <c r="A185" t="str">
        <f>HYPERLINK("c:\Users\dcsj\OneDrive\Formación\Masters &amp; Postgrados\En Curso\UOC-Master en Ciencia de Datos\TFM\Imagenes\Movil-S21\20210823_123423_07.jpg","20210823_123423_07.jpg")</f>
        <v>20210823_123423_07.jpg</v>
      </c>
      <c r="B185" s="6">
        <v>0</v>
      </c>
      <c r="C185" s="9">
        <v>0</v>
      </c>
      <c r="D185" s="6">
        <v>0</v>
      </c>
      <c r="E185" s="9">
        <v>0</v>
      </c>
      <c r="F185" s="6">
        <v>0</v>
      </c>
      <c r="G185" s="4">
        <v>0</v>
      </c>
      <c r="H185" s="6">
        <v>1</v>
      </c>
      <c r="I185" s="4">
        <v>0</v>
      </c>
      <c r="J185" s="6">
        <v>0</v>
      </c>
      <c r="K185" s="4">
        <v>1</v>
      </c>
      <c r="L185" s="6">
        <v>0</v>
      </c>
      <c r="M185" s="4" t="s">
        <v>32</v>
      </c>
      <c r="N185" s="6" t="s">
        <v>33</v>
      </c>
      <c r="O185" s="4">
        <v>1</v>
      </c>
      <c r="P185" s="6">
        <v>0</v>
      </c>
      <c r="Q185" s="4">
        <v>0</v>
      </c>
      <c r="R185" s="6">
        <v>0</v>
      </c>
      <c r="S185" s="4">
        <v>0</v>
      </c>
      <c r="T185" s="6">
        <v>0</v>
      </c>
      <c r="U185" s="4">
        <v>0</v>
      </c>
      <c r="V185" s="6">
        <v>0</v>
      </c>
      <c r="W185" s="4">
        <v>0</v>
      </c>
      <c r="X185" s="6">
        <v>0</v>
      </c>
      <c r="Y185" s="4">
        <v>0</v>
      </c>
      <c r="Z185" s="6">
        <v>0</v>
      </c>
    </row>
    <row r="186" spans="1:26" x14ac:dyDescent="0.3">
      <c r="A186" t="str">
        <f>HYPERLINK("c:\Users\dcsj\OneDrive\Formación\Masters &amp; Postgrados\En Curso\UOC-Master en Ciencia de Datos\TFM\Imagenes\Movil-S21\20210823_123423_08.jpg","20210823_123423_08.jpg")</f>
        <v>20210823_123423_08.jpg</v>
      </c>
      <c r="B186" s="6">
        <v>0</v>
      </c>
      <c r="C186" s="9">
        <v>0</v>
      </c>
      <c r="D186" s="6">
        <v>0</v>
      </c>
      <c r="E186" s="9">
        <v>0</v>
      </c>
      <c r="F186" s="6">
        <v>0</v>
      </c>
      <c r="G186" s="4">
        <v>0</v>
      </c>
      <c r="H186" s="6">
        <v>1</v>
      </c>
      <c r="I186" s="4">
        <v>0</v>
      </c>
      <c r="J186" s="6">
        <v>0</v>
      </c>
      <c r="K186" s="4">
        <v>1</v>
      </c>
      <c r="L186" s="6">
        <v>0</v>
      </c>
      <c r="M186" s="4" t="s">
        <v>32</v>
      </c>
      <c r="N186" s="6" t="s">
        <v>33</v>
      </c>
      <c r="O186" s="4">
        <v>1</v>
      </c>
      <c r="P186" s="6">
        <v>0</v>
      </c>
      <c r="Q186" s="4">
        <v>0</v>
      </c>
      <c r="R186" s="6">
        <v>0</v>
      </c>
      <c r="S186" s="4">
        <v>0</v>
      </c>
      <c r="T186" s="6">
        <v>0</v>
      </c>
      <c r="U186" s="4">
        <v>0</v>
      </c>
      <c r="V186" s="6">
        <v>0</v>
      </c>
      <c r="W186" s="4">
        <v>0</v>
      </c>
      <c r="X186" s="6">
        <v>0</v>
      </c>
      <c r="Y186" s="4">
        <v>0</v>
      </c>
      <c r="Z186" s="6">
        <v>0</v>
      </c>
    </row>
    <row r="187" spans="1:26" x14ac:dyDescent="0.3">
      <c r="A187" t="str">
        <f>HYPERLINK("c:\Users\dcsj\OneDrive\Formación\Masters &amp; Postgrados\En Curso\UOC-Master en Ciencia de Datos\TFM\Imagenes\Movil-S21\20210823_123423_10.jpg","20210823_123423_10.jpg")</f>
        <v>20210823_123423_10.jpg</v>
      </c>
      <c r="B187" s="6">
        <v>0</v>
      </c>
      <c r="C187" s="9">
        <v>0</v>
      </c>
      <c r="D187" s="6">
        <v>0</v>
      </c>
      <c r="E187" s="9">
        <v>0</v>
      </c>
      <c r="F187" s="6">
        <v>0</v>
      </c>
      <c r="G187" s="4">
        <v>0</v>
      </c>
      <c r="H187" s="6">
        <v>1</v>
      </c>
      <c r="I187" s="4">
        <v>0</v>
      </c>
      <c r="J187" s="6">
        <v>0</v>
      </c>
      <c r="K187" s="4">
        <v>1</v>
      </c>
      <c r="L187" s="6">
        <v>0</v>
      </c>
      <c r="M187" s="4" t="s">
        <v>32</v>
      </c>
      <c r="N187" s="6" t="s">
        <v>33</v>
      </c>
      <c r="O187" s="4">
        <v>1</v>
      </c>
      <c r="P187" s="6">
        <v>0</v>
      </c>
      <c r="Q187" s="4">
        <v>0</v>
      </c>
      <c r="R187" s="6">
        <v>0</v>
      </c>
      <c r="S187" s="4">
        <v>0</v>
      </c>
      <c r="T187" s="6">
        <v>0</v>
      </c>
      <c r="U187" s="4">
        <v>0</v>
      </c>
      <c r="V187" s="6">
        <v>0</v>
      </c>
      <c r="W187" s="4">
        <v>0</v>
      </c>
      <c r="X187" s="6">
        <v>0</v>
      </c>
      <c r="Y187" s="4">
        <v>0</v>
      </c>
      <c r="Z187" s="6">
        <v>0</v>
      </c>
    </row>
    <row r="188" spans="1:26" x14ac:dyDescent="0.3">
      <c r="A188" t="str">
        <f>HYPERLINK("c:\Users\dcsj\OneDrive\Formación\Masters &amp; Postgrados\En Curso\UOC-Master en Ciencia de Datos\TFM\Imagenes\Movil-S21\20210823_123435_02.jpg","20210823_123435_02.jpg")</f>
        <v>20210823_123435_02.jpg</v>
      </c>
      <c r="B188" s="6">
        <v>0</v>
      </c>
      <c r="C188" s="9">
        <v>0</v>
      </c>
      <c r="D188" s="6">
        <v>0</v>
      </c>
      <c r="E188" s="9">
        <v>0</v>
      </c>
      <c r="F188" s="6">
        <v>0</v>
      </c>
      <c r="G188" s="4">
        <v>0</v>
      </c>
      <c r="H188" s="6">
        <v>1</v>
      </c>
      <c r="I188" s="4">
        <v>0</v>
      </c>
      <c r="J188" s="6">
        <v>0</v>
      </c>
      <c r="K188" s="4">
        <v>1</v>
      </c>
      <c r="L188" s="6">
        <v>0</v>
      </c>
      <c r="M188" s="4" t="s">
        <v>32</v>
      </c>
      <c r="N188" s="6" t="s">
        <v>33</v>
      </c>
      <c r="O188" s="4">
        <v>1</v>
      </c>
      <c r="P188" s="6">
        <v>0</v>
      </c>
      <c r="Q188" s="4">
        <v>0</v>
      </c>
      <c r="R188" s="6">
        <v>0</v>
      </c>
      <c r="S188" s="4">
        <v>0</v>
      </c>
      <c r="T188" s="6">
        <v>0</v>
      </c>
      <c r="U188" s="4">
        <v>0</v>
      </c>
      <c r="V188" s="6">
        <v>0</v>
      </c>
      <c r="W188" s="4">
        <v>0</v>
      </c>
      <c r="X188" s="6">
        <v>0</v>
      </c>
      <c r="Y188" s="4">
        <v>0</v>
      </c>
      <c r="Z188" s="6">
        <v>0</v>
      </c>
    </row>
    <row r="189" spans="1:26" x14ac:dyDescent="0.3">
      <c r="A189" t="str">
        <f>HYPERLINK("c:\Users\dcsj\OneDrive\Formación\Masters &amp; Postgrados\En Curso\UOC-Master en Ciencia de Datos\TFM\Imagenes\Movil-S21\20210823_123435_03.jpg","20210823_123435_03.jpg")</f>
        <v>20210823_123435_03.jpg</v>
      </c>
      <c r="B189" s="6">
        <v>0</v>
      </c>
      <c r="C189" s="9">
        <v>0</v>
      </c>
      <c r="D189" s="6">
        <v>0</v>
      </c>
      <c r="E189" s="9">
        <v>0</v>
      </c>
      <c r="F189" s="6">
        <v>0</v>
      </c>
      <c r="G189" s="4">
        <v>0</v>
      </c>
      <c r="H189" s="6">
        <v>0</v>
      </c>
      <c r="I189" s="4">
        <v>0</v>
      </c>
      <c r="J189" s="6">
        <v>0</v>
      </c>
      <c r="K189" s="4">
        <v>1</v>
      </c>
      <c r="L189" s="6">
        <v>0</v>
      </c>
      <c r="M189" s="4" t="s">
        <v>32</v>
      </c>
      <c r="N189" s="6" t="s">
        <v>33</v>
      </c>
      <c r="O189" s="4">
        <v>1</v>
      </c>
      <c r="P189" s="6">
        <v>0</v>
      </c>
      <c r="Q189" s="4">
        <v>0</v>
      </c>
      <c r="R189" s="6">
        <v>0</v>
      </c>
      <c r="S189" s="4">
        <v>0</v>
      </c>
      <c r="T189" s="6">
        <v>0</v>
      </c>
      <c r="U189" s="4">
        <v>0</v>
      </c>
      <c r="V189" s="6">
        <v>0</v>
      </c>
      <c r="W189" s="4">
        <v>0</v>
      </c>
      <c r="X189" s="6">
        <v>0</v>
      </c>
      <c r="Y189" s="4">
        <v>0</v>
      </c>
      <c r="Z189" s="6">
        <v>0</v>
      </c>
    </row>
    <row r="190" spans="1:26" x14ac:dyDescent="0.3">
      <c r="A190" t="str">
        <f>HYPERLINK("c:\Users\dcsj\OneDrive\Formación\Masters &amp; Postgrados\En Curso\UOC-Master en Ciencia de Datos\TFM\Imagenes\Movil-S21\20210823_123435_05.jpg","20210823_123435_05.jpg")</f>
        <v>20210823_123435_05.jpg</v>
      </c>
      <c r="B190" s="6">
        <v>0</v>
      </c>
      <c r="C190" s="9">
        <v>0</v>
      </c>
      <c r="D190" s="6">
        <v>0</v>
      </c>
      <c r="E190" s="9">
        <v>0</v>
      </c>
      <c r="F190" s="6">
        <v>0</v>
      </c>
      <c r="G190" s="4">
        <v>0</v>
      </c>
      <c r="H190" s="6">
        <v>1</v>
      </c>
      <c r="I190" s="4">
        <v>0</v>
      </c>
      <c r="J190" s="6">
        <v>0</v>
      </c>
      <c r="K190" s="4">
        <v>1</v>
      </c>
      <c r="L190" s="6">
        <v>0</v>
      </c>
      <c r="M190" s="4" t="s">
        <v>32</v>
      </c>
      <c r="N190" s="6" t="s">
        <v>33</v>
      </c>
      <c r="O190" s="4">
        <v>1</v>
      </c>
      <c r="P190" s="6">
        <v>0</v>
      </c>
      <c r="Q190" s="4">
        <v>0</v>
      </c>
      <c r="R190" s="6">
        <v>0</v>
      </c>
      <c r="S190" s="4">
        <v>0</v>
      </c>
      <c r="T190" s="6">
        <v>0</v>
      </c>
      <c r="U190" s="4">
        <v>0</v>
      </c>
      <c r="V190" s="6">
        <v>0</v>
      </c>
      <c r="W190" s="4">
        <v>0</v>
      </c>
      <c r="X190" s="6">
        <v>0</v>
      </c>
      <c r="Y190" s="4">
        <v>0</v>
      </c>
      <c r="Z190" s="6">
        <v>0</v>
      </c>
    </row>
    <row r="191" spans="1:26" x14ac:dyDescent="0.3">
      <c r="A191" t="str">
        <f>HYPERLINK("c:\Users\dcsj\OneDrive\Formación\Masters &amp; Postgrados\En Curso\UOC-Master en Ciencia de Datos\TFM\Imagenes\Movil-S21\20210823_123435_06.jpg","20210823_123435_06.jpg")</f>
        <v>20210823_123435_06.jpg</v>
      </c>
      <c r="B191" s="6">
        <v>0</v>
      </c>
      <c r="C191" s="9">
        <v>0</v>
      </c>
      <c r="D191" s="6">
        <v>0</v>
      </c>
      <c r="E191" s="9">
        <v>0</v>
      </c>
      <c r="F191" s="6">
        <v>0</v>
      </c>
      <c r="G191" s="4">
        <v>0</v>
      </c>
      <c r="H191" s="6">
        <v>1</v>
      </c>
      <c r="I191" s="4">
        <v>0</v>
      </c>
      <c r="J191" s="6">
        <v>0</v>
      </c>
      <c r="K191" s="4">
        <v>1</v>
      </c>
      <c r="L191" s="6">
        <v>0</v>
      </c>
      <c r="M191" s="4" t="s">
        <v>32</v>
      </c>
      <c r="N191" s="6" t="s">
        <v>33</v>
      </c>
      <c r="O191" s="4">
        <v>1</v>
      </c>
      <c r="P191" s="6">
        <v>0</v>
      </c>
      <c r="Q191" s="4">
        <v>0</v>
      </c>
      <c r="R191" s="6">
        <v>0</v>
      </c>
      <c r="S191" s="4">
        <v>0</v>
      </c>
      <c r="T191" s="6">
        <v>0</v>
      </c>
      <c r="U191" s="4">
        <v>0</v>
      </c>
      <c r="V191" s="6">
        <v>0</v>
      </c>
      <c r="W191" s="4">
        <v>0</v>
      </c>
      <c r="X191" s="6">
        <v>0</v>
      </c>
      <c r="Y191" s="4">
        <v>0</v>
      </c>
      <c r="Z191" s="6">
        <v>0</v>
      </c>
    </row>
    <row r="192" spans="1:26" x14ac:dyDescent="0.3">
      <c r="A192" t="str">
        <f>HYPERLINK("c:\Users\dcsj\OneDrive\Formación\Masters &amp; Postgrados\En Curso\UOC-Master en Ciencia de Datos\TFM\Imagenes\Movil-S21\20210823_123435_07.jpg","20210823_123435_07.jpg")</f>
        <v>20210823_123435_07.jpg</v>
      </c>
      <c r="B192" s="6">
        <v>0</v>
      </c>
      <c r="C192" s="9">
        <v>0</v>
      </c>
      <c r="D192" s="6">
        <v>0</v>
      </c>
      <c r="E192" s="9">
        <v>0</v>
      </c>
      <c r="F192" s="6">
        <v>0</v>
      </c>
      <c r="G192" s="4">
        <v>0</v>
      </c>
      <c r="H192" s="6">
        <v>1</v>
      </c>
      <c r="I192" s="4">
        <v>0</v>
      </c>
      <c r="J192" s="6">
        <v>0</v>
      </c>
      <c r="K192" s="4">
        <v>1</v>
      </c>
      <c r="L192" s="6">
        <v>0</v>
      </c>
      <c r="M192" s="4" t="s">
        <v>32</v>
      </c>
      <c r="N192" s="6" t="s">
        <v>33</v>
      </c>
      <c r="O192" s="4">
        <v>1</v>
      </c>
      <c r="P192" s="6">
        <v>0</v>
      </c>
      <c r="Q192" s="4">
        <v>0</v>
      </c>
      <c r="R192" s="6">
        <v>0</v>
      </c>
      <c r="S192" s="4">
        <v>0</v>
      </c>
      <c r="T192" s="6">
        <v>0</v>
      </c>
      <c r="U192" s="4">
        <v>0</v>
      </c>
      <c r="V192" s="6">
        <v>0</v>
      </c>
      <c r="W192" s="4">
        <v>0</v>
      </c>
      <c r="X192" s="6">
        <v>0</v>
      </c>
      <c r="Y192" s="4">
        <v>0</v>
      </c>
      <c r="Z192" s="6">
        <v>0</v>
      </c>
    </row>
    <row r="193" spans="1:26" x14ac:dyDescent="0.3">
      <c r="A193" t="str">
        <f>HYPERLINK("c:\Users\dcsj\OneDrive\Formación\Masters &amp; Postgrados\En Curso\UOC-Master en Ciencia de Datos\TFM\Imagenes\Movil-S21\20210823_123435_10.jpg","20210823_123435_10.jpg")</f>
        <v>20210823_123435_10.jpg</v>
      </c>
      <c r="B193" s="6">
        <v>0</v>
      </c>
      <c r="C193" s="9">
        <v>0</v>
      </c>
      <c r="D193" s="6">
        <v>0</v>
      </c>
      <c r="E193" s="9">
        <v>0</v>
      </c>
      <c r="F193" s="6">
        <v>0</v>
      </c>
      <c r="G193" s="4">
        <v>0</v>
      </c>
      <c r="H193" s="6">
        <v>1</v>
      </c>
      <c r="I193" s="4">
        <v>0</v>
      </c>
      <c r="J193" s="6">
        <v>0</v>
      </c>
      <c r="K193" s="4">
        <v>1</v>
      </c>
      <c r="L193" s="6">
        <v>0</v>
      </c>
      <c r="M193" s="4" t="s">
        <v>32</v>
      </c>
      <c r="N193" s="6" t="s">
        <v>33</v>
      </c>
      <c r="O193" s="4">
        <v>1</v>
      </c>
      <c r="P193" s="6">
        <v>0</v>
      </c>
      <c r="Q193" s="4">
        <v>0</v>
      </c>
      <c r="R193" s="6">
        <v>0</v>
      </c>
      <c r="S193" s="4">
        <v>0</v>
      </c>
      <c r="T193" s="6">
        <v>0</v>
      </c>
      <c r="U193" s="4">
        <v>0</v>
      </c>
      <c r="V193" s="6">
        <v>0</v>
      </c>
      <c r="W193" s="4">
        <v>0</v>
      </c>
      <c r="X193" s="6">
        <v>0</v>
      </c>
      <c r="Y193" s="4">
        <v>0</v>
      </c>
      <c r="Z193" s="6">
        <v>0</v>
      </c>
    </row>
    <row r="194" spans="1:26" x14ac:dyDescent="0.3">
      <c r="A194" t="str">
        <f>HYPERLINK("c:\Users\dcsj\OneDrive\Formación\Masters &amp; Postgrados\En Curso\UOC-Master en Ciencia de Datos\TFM\Imagenes\Movil-S21\20210823_123435_11.jpg","20210823_123435_11.jpg")</f>
        <v>20210823_123435_11.jpg</v>
      </c>
      <c r="B194" s="6">
        <v>0</v>
      </c>
      <c r="C194" s="9">
        <v>0</v>
      </c>
      <c r="D194" s="6">
        <v>0</v>
      </c>
      <c r="E194" s="9">
        <v>0</v>
      </c>
      <c r="F194" s="6">
        <v>0</v>
      </c>
      <c r="G194" s="4">
        <v>0</v>
      </c>
      <c r="H194" s="6">
        <v>0</v>
      </c>
      <c r="I194" s="4">
        <v>0</v>
      </c>
      <c r="J194" s="6">
        <v>0</v>
      </c>
      <c r="K194" s="4">
        <v>1</v>
      </c>
      <c r="L194" s="6">
        <v>0</v>
      </c>
      <c r="M194" s="4" t="s">
        <v>32</v>
      </c>
      <c r="N194" s="6" t="s">
        <v>33</v>
      </c>
      <c r="O194" s="4">
        <v>1</v>
      </c>
      <c r="P194" s="6">
        <v>0</v>
      </c>
      <c r="Q194" s="4">
        <v>0</v>
      </c>
      <c r="R194" s="6">
        <v>0</v>
      </c>
      <c r="S194" s="4">
        <v>0</v>
      </c>
      <c r="T194" s="6">
        <v>0</v>
      </c>
      <c r="U194" s="4">
        <v>0</v>
      </c>
      <c r="V194" s="6">
        <v>0</v>
      </c>
      <c r="W194" s="4">
        <v>0</v>
      </c>
      <c r="X194" s="6">
        <v>0</v>
      </c>
      <c r="Y194" s="4">
        <v>0</v>
      </c>
      <c r="Z194" s="6">
        <v>0</v>
      </c>
    </row>
    <row r="195" spans="1:26" x14ac:dyDescent="0.3">
      <c r="A195" t="str">
        <f>HYPERLINK("c:\Users\dcsj\OneDrive\Formación\Masters &amp; Postgrados\En Curso\UOC-Master en Ciencia de Datos\TFM\Imagenes\Movil-S21\20210823_123435_13.jpg","20210823_123435_13.jpg")</f>
        <v>20210823_123435_13.jpg</v>
      </c>
      <c r="B195" s="6">
        <v>0</v>
      </c>
      <c r="C195" s="9">
        <v>0</v>
      </c>
      <c r="D195" s="6">
        <v>0</v>
      </c>
      <c r="E195" s="9">
        <v>0</v>
      </c>
      <c r="F195" s="6">
        <v>0</v>
      </c>
      <c r="G195" s="4">
        <v>0</v>
      </c>
      <c r="H195" s="6">
        <v>1</v>
      </c>
      <c r="I195" s="4">
        <v>0</v>
      </c>
      <c r="J195" s="6">
        <v>0</v>
      </c>
      <c r="K195" s="4">
        <v>1</v>
      </c>
      <c r="L195" s="6">
        <v>0</v>
      </c>
      <c r="M195" s="4" t="s">
        <v>32</v>
      </c>
      <c r="N195" s="6" t="s">
        <v>33</v>
      </c>
      <c r="O195" s="4">
        <v>1</v>
      </c>
      <c r="P195" s="6">
        <v>0</v>
      </c>
      <c r="Q195" s="4">
        <v>0</v>
      </c>
      <c r="R195" s="6">
        <v>0</v>
      </c>
      <c r="S195" s="4">
        <v>0</v>
      </c>
      <c r="T195" s="6">
        <v>0</v>
      </c>
      <c r="U195" s="4">
        <v>0</v>
      </c>
      <c r="V195" s="6">
        <v>0</v>
      </c>
      <c r="W195" s="4">
        <v>0</v>
      </c>
      <c r="X195" s="6">
        <v>0</v>
      </c>
      <c r="Y195" s="4">
        <v>0</v>
      </c>
      <c r="Z195" s="6">
        <v>0</v>
      </c>
    </row>
    <row r="196" spans="1:26" x14ac:dyDescent="0.3">
      <c r="A196" t="str">
        <f>HYPERLINK("c:\Users\dcsj\OneDrive\Formación\Masters &amp; Postgrados\En Curso\UOC-Master en Ciencia de Datos\TFM\Imagenes\Movil-S21\20210823_123527.jpg","20210823_123527.jpg")</f>
        <v>20210823_123527.jpg</v>
      </c>
      <c r="B196" s="6">
        <v>0</v>
      </c>
      <c r="C196" s="9">
        <v>0</v>
      </c>
      <c r="D196" s="6">
        <v>0</v>
      </c>
      <c r="E196" s="9">
        <v>0</v>
      </c>
      <c r="F196" s="6">
        <v>0</v>
      </c>
      <c r="G196" s="4">
        <v>0</v>
      </c>
      <c r="H196" s="6">
        <v>1</v>
      </c>
      <c r="I196" s="4">
        <v>0</v>
      </c>
      <c r="J196" s="6">
        <v>0</v>
      </c>
      <c r="K196" s="4">
        <v>1</v>
      </c>
      <c r="L196" s="6">
        <v>0</v>
      </c>
      <c r="M196" s="4" t="s">
        <v>32</v>
      </c>
      <c r="N196" s="6" t="s">
        <v>33</v>
      </c>
      <c r="O196" s="4">
        <v>1</v>
      </c>
      <c r="P196" s="6">
        <v>0</v>
      </c>
      <c r="Q196" s="4">
        <v>0</v>
      </c>
      <c r="R196" s="6">
        <v>0</v>
      </c>
      <c r="S196" s="4">
        <v>0</v>
      </c>
      <c r="T196" s="6">
        <v>0</v>
      </c>
      <c r="U196" s="4">
        <v>0</v>
      </c>
      <c r="V196" s="6">
        <v>0</v>
      </c>
      <c r="W196" s="4">
        <v>0</v>
      </c>
      <c r="X196" s="6">
        <v>0</v>
      </c>
      <c r="Y196" s="4">
        <v>0</v>
      </c>
      <c r="Z196" s="6">
        <v>0</v>
      </c>
    </row>
    <row r="197" spans="1:26" x14ac:dyDescent="0.3">
      <c r="A197" t="str">
        <f>HYPERLINK("c:\Users\dcsj\OneDrive\Formación\Masters &amp; Postgrados\En Curso\UOC-Master en Ciencia de Datos\TFM\Imagenes\Movil-S21\20210823_123557.jpg","20210823_123557.jpg")</f>
        <v>20210823_123557.jpg</v>
      </c>
      <c r="B197" s="6">
        <v>0</v>
      </c>
      <c r="C197" s="9">
        <v>0</v>
      </c>
      <c r="D197" s="6">
        <v>0</v>
      </c>
      <c r="E197" s="9">
        <v>0</v>
      </c>
      <c r="F197" s="6">
        <v>0</v>
      </c>
      <c r="G197" s="4">
        <v>0</v>
      </c>
      <c r="H197" s="6">
        <v>0</v>
      </c>
      <c r="I197" s="4">
        <v>0</v>
      </c>
      <c r="J197" s="6">
        <v>0</v>
      </c>
      <c r="K197" s="4">
        <v>1</v>
      </c>
      <c r="L197" s="6">
        <v>0</v>
      </c>
      <c r="M197" s="4" t="s">
        <v>32</v>
      </c>
      <c r="N197" s="6" t="s">
        <v>33</v>
      </c>
      <c r="O197" s="4">
        <v>1</v>
      </c>
      <c r="P197" s="6">
        <v>0</v>
      </c>
      <c r="Q197" s="4">
        <v>0</v>
      </c>
      <c r="R197" s="6">
        <v>0</v>
      </c>
      <c r="S197" s="4">
        <v>0</v>
      </c>
      <c r="T197" s="6">
        <v>0</v>
      </c>
      <c r="U197" s="4">
        <v>0</v>
      </c>
      <c r="V197" s="6">
        <v>0</v>
      </c>
      <c r="W197" s="4">
        <v>0</v>
      </c>
      <c r="X197" s="6">
        <v>0</v>
      </c>
      <c r="Y197" s="4">
        <v>0</v>
      </c>
      <c r="Z197" s="6">
        <v>0</v>
      </c>
    </row>
    <row r="198" spans="1:26" x14ac:dyDescent="0.3">
      <c r="A198" s="3" t="str">
        <f>HYPERLINK("c:\Users\dcsj\OneDrive\Formación\Masters &amp; Postgrados\En Curso\UOC-Master en Ciencia de Datos\TFM\Imagenes\Movil-S21\20210823_123811.jpg","20210823_123811.jpg")</f>
        <v>20210823_123811.jpg</v>
      </c>
      <c r="B198" s="6">
        <v>0</v>
      </c>
      <c r="C198" s="9">
        <v>0</v>
      </c>
      <c r="D198" s="6">
        <v>0</v>
      </c>
      <c r="E198" s="9">
        <v>0</v>
      </c>
      <c r="F198" s="6">
        <v>0</v>
      </c>
      <c r="G198" s="4">
        <v>0</v>
      </c>
      <c r="H198" s="6">
        <v>1</v>
      </c>
      <c r="I198" s="4">
        <v>0</v>
      </c>
      <c r="J198" s="6">
        <v>0</v>
      </c>
      <c r="K198" s="4">
        <v>1</v>
      </c>
      <c r="L198" s="6">
        <v>0</v>
      </c>
      <c r="M198" s="4" t="s">
        <v>32</v>
      </c>
      <c r="N198" s="6" t="s">
        <v>33</v>
      </c>
      <c r="O198" s="4">
        <v>1</v>
      </c>
      <c r="P198" s="6">
        <v>0</v>
      </c>
      <c r="Q198" s="4">
        <v>0</v>
      </c>
      <c r="R198" s="6">
        <v>0</v>
      </c>
      <c r="S198" s="4">
        <v>0</v>
      </c>
      <c r="T198" s="6">
        <v>0</v>
      </c>
      <c r="U198" s="4">
        <v>0</v>
      </c>
      <c r="V198" s="6">
        <v>0</v>
      </c>
      <c r="W198" s="4">
        <v>0</v>
      </c>
      <c r="X198" s="6">
        <v>0</v>
      </c>
      <c r="Y198" s="4">
        <v>0</v>
      </c>
      <c r="Z198" s="6">
        <v>0</v>
      </c>
    </row>
    <row r="199" spans="1:26" x14ac:dyDescent="0.3">
      <c r="A199" t="str">
        <f>HYPERLINK("c:\Users\dcsj\OneDrive\Formación\Masters &amp; Postgrados\En Curso\UOC-Master en Ciencia de Datos\TFM\Imagenes\Movil-S21\20210823_123848.jpg","20210823_123848.jpg")</f>
        <v>20210823_123848.jpg</v>
      </c>
      <c r="B199" s="6">
        <v>0</v>
      </c>
      <c r="C199" s="9">
        <v>0</v>
      </c>
      <c r="D199" s="6">
        <v>0</v>
      </c>
      <c r="E199" s="9">
        <v>0</v>
      </c>
      <c r="F199" s="6">
        <v>0</v>
      </c>
      <c r="G199" s="4">
        <v>0</v>
      </c>
      <c r="H199" s="6">
        <v>1</v>
      </c>
      <c r="I199" s="4">
        <v>0</v>
      </c>
      <c r="J199" s="6">
        <v>0</v>
      </c>
      <c r="K199" s="4">
        <v>1</v>
      </c>
      <c r="L199" s="6">
        <v>0</v>
      </c>
      <c r="M199" s="4" t="s">
        <v>32</v>
      </c>
      <c r="N199" s="6" t="s">
        <v>33</v>
      </c>
      <c r="O199" s="4">
        <v>1</v>
      </c>
      <c r="P199" s="6">
        <v>0</v>
      </c>
      <c r="Q199" s="4">
        <v>0</v>
      </c>
      <c r="R199" s="6">
        <v>0</v>
      </c>
      <c r="S199" s="4">
        <v>0</v>
      </c>
      <c r="T199" s="6">
        <v>0</v>
      </c>
      <c r="U199" s="4">
        <v>0</v>
      </c>
      <c r="V199" s="6">
        <v>0</v>
      </c>
      <c r="W199" s="4">
        <v>0</v>
      </c>
      <c r="X199" s="6">
        <v>0</v>
      </c>
      <c r="Y199" s="4">
        <v>0</v>
      </c>
      <c r="Z199" s="6">
        <v>0</v>
      </c>
    </row>
    <row r="200" spans="1:26" x14ac:dyDescent="0.3">
      <c r="A200" t="str">
        <f>HYPERLINK("c:\Users\dcsj\OneDrive\Formación\Masters &amp; Postgrados\En Curso\UOC-Master en Ciencia de Datos\TFM\Imagenes\Movil-S21\20210823_124112.jpg","20210823_124112.jpg")</f>
        <v>20210823_124112.jpg</v>
      </c>
      <c r="B200" s="6">
        <v>0</v>
      </c>
      <c r="C200" s="9">
        <v>0</v>
      </c>
      <c r="D200" s="6">
        <v>0</v>
      </c>
      <c r="E200" s="9">
        <v>0</v>
      </c>
      <c r="F200" s="6">
        <v>0</v>
      </c>
      <c r="G200" s="4">
        <v>0</v>
      </c>
      <c r="H200" s="6">
        <v>1</v>
      </c>
      <c r="I200" s="4">
        <v>0</v>
      </c>
      <c r="J200" s="6">
        <v>0</v>
      </c>
      <c r="K200" s="4">
        <v>1</v>
      </c>
      <c r="L200" s="6">
        <v>0</v>
      </c>
      <c r="M200" s="4" t="s">
        <v>32</v>
      </c>
      <c r="N200" s="6" t="s">
        <v>33</v>
      </c>
      <c r="O200" s="4">
        <v>1</v>
      </c>
      <c r="P200" s="6">
        <v>0</v>
      </c>
      <c r="Q200" s="4">
        <v>0</v>
      </c>
      <c r="R200" s="6">
        <v>0</v>
      </c>
      <c r="S200" s="4">
        <v>0</v>
      </c>
      <c r="T200" s="6">
        <v>0</v>
      </c>
      <c r="U200" s="4">
        <v>0</v>
      </c>
      <c r="V200" s="6">
        <v>0</v>
      </c>
      <c r="W200" s="4">
        <v>0</v>
      </c>
      <c r="X200" s="6">
        <v>0</v>
      </c>
      <c r="Y200" s="4">
        <v>0</v>
      </c>
      <c r="Z200" s="6">
        <v>0</v>
      </c>
    </row>
    <row r="201" spans="1:26" x14ac:dyDescent="0.3">
      <c r="A201" t="str">
        <f>HYPERLINK("c:\Users\dcsj\OneDrive\Formación\Masters &amp; Postgrados\En Curso\UOC-Master en Ciencia de Datos\TFM\Imagenes\Movil-S21\20210823_124115.jpg","20210823_124115.jpg")</f>
        <v>20210823_124115.jpg</v>
      </c>
      <c r="B201" s="6">
        <v>0</v>
      </c>
      <c r="C201" s="9">
        <v>0</v>
      </c>
      <c r="D201" s="6">
        <v>0</v>
      </c>
      <c r="E201" s="9">
        <v>0</v>
      </c>
      <c r="F201" s="6">
        <v>0</v>
      </c>
      <c r="G201" s="4">
        <v>0</v>
      </c>
      <c r="H201" s="6">
        <v>1</v>
      </c>
      <c r="I201" s="4">
        <v>0</v>
      </c>
      <c r="J201" s="6">
        <v>0</v>
      </c>
      <c r="K201" s="4">
        <v>1</v>
      </c>
      <c r="L201" s="6">
        <v>0</v>
      </c>
      <c r="M201" s="4" t="s">
        <v>32</v>
      </c>
      <c r="N201" s="6" t="s">
        <v>33</v>
      </c>
      <c r="O201" s="4">
        <v>1</v>
      </c>
      <c r="P201" s="6">
        <v>0</v>
      </c>
      <c r="Q201" s="4">
        <v>0</v>
      </c>
      <c r="R201" s="6">
        <v>0</v>
      </c>
      <c r="S201" s="4">
        <v>0</v>
      </c>
      <c r="T201" s="6">
        <v>0</v>
      </c>
      <c r="U201" s="4">
        <v>0</v>
      </c>
      <c r="V201" s="6">
        <v>0</v>
      </c>
      <c r="W201" s="4">
        <v>0</v>
      </c>
      <c r="X201" s="6">
        <v>0</v>
      </c>
      <c r="Y201" s="4">
        <v>0</v>
      </c>
      <c r="Z201" s="6">
        <v>0</v>
      </c>
    </row>
    <row r="202" spans="1:26" x14ac:dyDescent="0.3">
      <c r="A202" t="str">
        <f>HYPERLINK("c:\Users\dcsj\OneDrive\Formación\Masters &amp; Postgrados\En Curso\UOC-Master en Ciencia de Datos\TFM\Imagenes\Movil-S21\20210823_124122.jpg","20210823_124122.jpg")</f>
        <v>20210823_124122.jpg</v>
      </c>
      <c r="B202" s="6">
        <v>0</v>
      </c>
      <c r="C202" s="9">
        <v>0</v>
      </c>
      <c r="D202" s="6">
        <v>0</v>
      </c>
      <c r="E202" s="9">
        <v>0</v>
      </c>
      <c r="F202" s="6">
        <v>0</v>
      </c>
      <c r="G202" s="4">
        <v>0</v>
      </c>
      <c r="H202" s="6">
        <v>1</v>
      </c>
      <c r="I202" s="4">
        <v>0</v>
      </c>
      <c r="J202" s="6">
        <v>0</v>
      </c>
      <c r="K202" s="4">
        <v>1</v>
      </c>
      <c r="L202" s="6">
        <v>0</v>
      </c>
      <c r="M202" s="4" t="s">
        <v>32</v>
      </c>
      <c r="N202" s="6" t="s">
        <v>33</v>
      </c>
      <c r="O202" s="4">
        <v>1</v>
      </c>
      <c r="P202" s="6">
        <v>0</v>
      </c>
      <c r="Q202" s="4">
        <v>0</v>
      </c>
      <c r="R202" s="6">
        <v>0</v>
      </c>
      <c r="S202" s="4">
        <v>0</v>
      </c>
      <c r="T202" s="6">
        <v>0</v>
      </c>
      <c r="U202" s="4">
        <v>0</v>
      </c>
      <c r="V202" s="6">
        <v>0</v>
      </c>
      <c r="W202" s="4">
        <v>0</v>
      </c>
      <c r="X202" s="6">
        <v>0</v>
      </c>
      <c r="Y202" s="4">
        <v>0</v>
      </c>
      <c r="Z202" s="6">
        <v>0</v>
      </c>
    </row>
    <row r="203" spans="1:26" x14ac:dyDescent="0.3">
      <c r="A203" t="str">
        <f>HYPERLINK("c:\Users\dcsj\OneDrive\Formación\Masters &amp; Postgrados\En Curso\UOC-Master en Ciencia de Datos\TFM\Imagenes\Movil-S21\20210823_124130.jpg","20210823_124130.jpg")</f>
        <v>20210823_124130.jpg</v>
      </c>
      <c r="B203" s="6">
        <v>0</v>
      </c>
      <c r="C203" s="9">
        <v>0</v>
      </c>
      <c r="D203" s="6">
        <v>0</v>
      </c>
      <c r="E203" s="9">
        <v>0</v>
      </c>
      <c r="F203" s="6">
        <v>0</v>
      </c>
      <c r="G203" s="4">
        <v>0</v>
      </c>
      <c r="H203" s="6">
        <v>1</v>
      </c>
      <c r="I203" s="4">
        <v>0</v>
      </c>
      <c r="J203" s="6">
        <v>0</v>
      </c>
      <c r="K203" s="4">
        <v>1</v>
      </c>
      <c r="L203" s="6">
        <v>0</v>
      </c>
      <c r="M203" s="4" t="s">
        <v>32</v>
      </c>
      <c r="N203" s="6" t="s">
        <v>33</v>
      </c>
      <c r="O203" s="4">
        <v>1</v>
      </c>
      <c r="P203" s="6">
        <v>0</v>
      </c>
      <c r="Q203" s="4">
        <v>0</v>
      </c>
      <c r="R203" s="6">
        <v>0</v>
      </c>
      <c r="S203" s="4">
        <v>0</v>
      </c>
      <c r="T203" s="6">
        <v>0</v>
      </c>
      <c r="U203" s="4">
        <v>0</v>
      </c>
      <c r="V203" s="6">
        <v>0</v>
      </c>
      <c r="W203" s="4">
        <v>0</v>
      </c>
      <c r="X203" s="6">
        <v>0</v>
      </c>
      <c r="Y203" s="4">
        <v>0</v>
      </c>
      <c r="Z203" s="6">
        <v>0</v>
      </c>
    </row>
    <row r="204" spans="1:26" x14ac:dyDescent="0.3">
      <c r="A204" t="str">
        <f>HYPERLINK("c:\Users\dcsj\OneDrive\Formación\Masters &amp; Postgrados\En Curso\UOC-Master en Ciencia de Datos\TFM\Imagenes\Movil-S21\20210823_124141.jpg","20210823_124141.jpg")</f>
        <v>20210823_124141.jpg</v>
      </c>
      <c r="B204" s="6">
        <v>0</v>
      </c>
      <c r="C204" s="9">
        <v>0</v>
      </c>
      <c r="D204" s="6">
        <v>0</v>
      </c>
      <c r="E204" s="9">
        <v>0</v>
      </c>
      <c r="F204" s="6">
        <v>0</v>
      </c>
      <c r="G204" s="4">
        <v>0</v>
      </c>
      <c r="H204" s="6">
        <v>1</v>
      </c>
      <c r="I204" s="4">
        <v>0</v>
      </c>
      <c r="J204" s="6">
        <v>0</v>
      </c>
      <c r="K204" s="4">
        <v>1</v>
      </c>
      <c r="L204" s="6">
        <v>0</v>
      </c>
      <c r="M204" s="4" t="s">
        <v>32</v>
      </c>
      <c r="N204" s="6" t="s">
        <v>33</v>
      </c>
      <c r="O204" s="4">
        <v>1</v>
      </c>
      <c r="P204" s="6">
        <v>0</v>
      </c>
      <c r="Q204" s="4">
        <v>0</v>
      </c>
      <c r="R204" s="6">
        <v>0</v>
      </c>
      <c r="S204" s="4">
        <v>0</v>
      </c>
      <c r="T204" s="6">
        <v>0</v>
      </c>
      <c r="U204" s="4">
        <v>0</v>
      </c>
      <c r="V204" s="6">
        <v>0</v>
      </c>
      <c r="W204" s="4">
        <v>0</v>
      </c>
      <c r="X204" s="6">
        <v>0</v>
      </c>
      <c r="Y204" s="4">
        <v>0</v>
      </c>
      <c r="Z204" s="6">
        <v>0</v>
      </c>
    </row>
    <row r="205" spans="1:26" x14ac:dyDescent="0.3">
      <c r="A205" t="str">
        <f>HYPERLINK("c:\Users\dcsj\OneDrive\Formación\Masters &amp; Postgrados\En Curso\UOC-Master en Ciencia de Datos\TFM\Imagenes\Movil-S21\20210823_124307.jpg","20210823_124307.jpg")</f>
        <v>20210823_124307.jpg</v>
      </c>
      <c r="B205" s="6">
        <v>0</v>
      </c>
      <c r="C205" s="9">
        <v>0</v>
      </c>
      <c r="D205" s="6">
        <v>0</v>
      </c>
      <c r="E205" s="9">
        <v>0</v>
      </c>
      <c r="F205" s="6">
        <v>0</v>
      </c>
      <c r="G205" s="4">
        <v>0</v>
      </c>
      <c r="H205" s="6">
        <v>1</v>
      </c>
      <c r="I205" s="4">
        <v>0</v>
      </c>
      <c r="J205" s="6">
        <v>0</v>
      </c>
      <c r="K205" s="4">
        <v>1</v>
      </c>
      <c r="L205" s="6">
        <v>0</v>
      </c>
      <c r="M205" s="4" t="s">
        <v>32</v>
      </c>
      <c r="N205" s="6" t="s">
        <v>33</v>
      </c>
      <c r="O205" s="4">
        <v>1</v>
      </c>
      <c r="P205" s="6">
        <v>0</v>
      </c>
      <c r="Q205" s="4">
        <v>0</v>
      </c>
      <c r="R205" s="6">
        <v>0</v>
      </c>
      <c r="S205" s="4">
        <v>0</v>
      </c>
      <c r="T205" s="6">
        <v>0</v>
      </c>
      <c r="U205" s="4">
        <v>0</v>
      </c>
      <c r="V205" s="6">
        <v>0</v>
      </c>
      <c r="W205" s="4">
        <v>0</v>
      </c>
      <c r="X205" s="6">
        <v>0</v>
      </c>
      <c r="Y205" s="4">
        <v>0</v>
      </c>
      <c r="Z205" s="6">
        <v>0</v>
      </c>
    </row>
    <row r="206" spans="1:26" x14ac:dyDescent="0.3">
      <c r="A206" t="str">
        <f>HYPERLINK("c:\Users\dcsj\OneDrive\Formación\Masters &amp; Postgrados\En Curso\UOC-Master en Ciencia de Datos\TFM\Imagenes\Movil-S21\20210823_124310.jpg","20210823_124310.jpg")</f>
        <v>20210823_124310.jpg</v>
      </c>
      <c r="B206" s="6">
        <v>0</v>
      </c>
      <c r="C206" s="9">
        <v>0</v>
      </c>
      <c r="D206" s="6">
        <v>0</v>
      </c>
      <c r="E206" s="9">
        <v>0</v>
      </c>
      <c r="F206" s="6">
        <v>0</v>
      </c>
      <c r="G206" s="4">
        <v>0</v>
      </c>
      <c r="H206" s="6">
        <v>1</v>
      </c>
      <c r="I206" s="4">
        <v>0</v>
      </c>
      <c r="J206" s="6">
        <v>0</v>
      </c>
      <c r="K206" s="4">
        <v>1</v>
      </c>
      <c r="L206" s="6">
        <v>0</v>
      </c>
      <c r="M206" s="4" t="s">
        <v>32</v>
      </c>
      <c r="N206" s="6" t="s">
        <v>33</v>
      </c>
      <c r="O206" s="4">
        <v>1</v>
      </c>
      <c r="P206" s="6">
        <v>0</v>
      </c>
      <c r="Q206" s="4">
        <v>0</v>
      </c>
      <c r="R206" s="6">
        <v>0</v>
      </c>
      <c r="S206" s="4">
        <v>0</v>
      </c>
      <c r="T206" s="6">
        <v>0</v>
      </c>
      <c r="U206" s="4">
        <v>0</v>
      </c>
      <c r="V206" s="6">
        <v>0</v>
      </c>
      <c r="W206" s="4">
        <v>0</v>
      </c>
      <c r="X206" s="6">
        <v>0</v>
      </c>
      <c r="Y206" s="4">
        <v>0</v>
      </c>
      <c r="Z206" s="6">
        <v>0</v>
      </c>
    </row>
    <row r="207" spans="1:26" x14ac:dyDescent="0.3">
      <c r="A207" t="str">
        <f>HYPERLINK("c:\Users\dcsj\OneDrive\Formación\Masters &amp; Postgrados\En Curso\UOC-Master en Ciencia de Datos\TFM\Imagenes\Movil-S21\20210823_124312.jpg","20210823_124312.jpg")</f>
        <v>20210823_124312.jpg</v>
      </c>
      <c r="B207" s="6">
        <v>0</v>
      </c>
      <c r="C207" s="9">
        <v>0</v>
      </c>
      <c r="D207" s="6">
        <v>0</v>
      </c>
      <c r="E207" s="9">
        <v>0</v>
      </c>
      <c r="F207" s="6">
        <v>0</v>
      </c>
      <c r="G207" s="4">
        <v>0</v>
      </c>
      <c r="H207" s="6">
        <v>1</v>
      </c>
      <c r="I207" s="4">
        <v>0</v>
      </c>
      <c r="J207" s="6">
        <v>0</v>
      </c>
      <c r="K207" s="4">
        <v>1</v>
      </c>
      <c r="L207" s="6">
        <v>0</v>
      </c>
      <c r="M207" s="4" t="s">
        <v>32</v>
      </c>
      <c r="N207" s="6" t="s">
        <v>33</v>
      </c>
      <c r="O207" s="4">
        <v>1</v>
      </c>
      <c r="P207" s="6">
        <v>0</v>
      </c>
      <c r="Q207" s="4">
        <v>0</v>
      </c>
      <c r="R207" s="6">
        <v>0</v>
      </c>
      <c r="S207" s="4">
        <v>0</v>
      </c>
      <c r="T207" s="6">
        <v>0</v>
      </c>
      <c r="U207" s="4">
        <v>0</v>
      </c>
      <c r="V207" s="6">
        <v>0</v>
      </c>
      <c r="W207" s="4">
        <v>0</v>
      </c>
      <c r="X207" s="6">
        <v>0</v>
      </c>
      <c r="Y207" s="4">
        <v>0</v>
      </c>
      <c r="Z207" s="6">
        <v>0</v>
      </c>
    </row>
    <row r="208" spans="1:26" x14ac:dyDescent="0.3">
      <c r="A208" t="str">
        <f>HYPERLINK("c:\Users\dcsj\OneDrive\Formación\Masters &amp; Postgrados\En Curso\UOC-Master en Ciencia de Datos\TFM\Imagenes\Movil-S21\20210823_124337.jpg","20210823_124337.jpg")</f>
        <v>20210823_124337.jpg</v>
      </c>
      <c r="B208" s="6">
        <v>0</v>
      </c>
      <c r="C208" s="9">
        <v>0</v>
      </c>
      <c r="D208" s="6">
        <v>0</v>
      </c>
      <c r="E208" s="9">
        <v>0</v>
      </c>
      <c r="F208" s="6">
        <v>0</v>
      </c>
      <c r="G208" s="4">
        <v>0</v>
      </c>
      <c r="H208" s="6">
        <v>1</v>
      </c>
      <c r="I208" s="4">
        <v>0</v>
      </c>
      <c r="J208" s="6">
        <v>0</v>
      </c>
      <c r="K208" s="4">
        <v>1</v>
      </c>
      <c r="L208" s="6">
        <v>0</v>
      </c>
      <c r="M208" s="4" t="s">
        <v>32</v>
      </c>
      <c r="N208" s="6" t="s">
        <v>33</v>
      </c>
      <c r="O208" s="4">
        <v>1</v>
      </c>
      <c r="P208" s="6">
        <v>0</v>
      </c>
      <c r="Q208" s="4">
        <v>0</v>
      </c>
      <c r="R208" s="6">
        <v>0</v>
      </c>
      <c r="S208" s="4">
        <v>0</v>
      </c>
      <c r="T208" s="6">
        <v>0</v>
      </c>
      <c r="U208" s="4">
        <v>0</v>
      </c>
      <c r="V208" s="6">
        <v>0</v>
      </c>
      <c r="W208" s="4">
        <v>0</v>
      </c>
      <c r="X208" s="6">
        <v>0</v>
      </c>
      <c r="Y208" s="4">
        <v>0</v>
      </c>
      <c r="Z208" s="6">
        <v>0</v>
      </c>
    </row>
    <row r="209" spans="1:26" x14ac:dyDescent="0.3">
      <c r="A209" t="str">
        <f>HYPERLINK("c:\Users\dcsj\OneDrive\Formación\Masters &amp; Postgrados\En Curso\UOC-Master en Ciencia de Datos\TFM\Imagenes\Movil-S21\20210823_124339.jpg","20210823_124339.jpg")</f>
        <v>20210823_124339.jpg</v>
      </c>
      <c r="B209" s="6">
        <v>0</v>
      </c>
      <c r="C209" s="9">
        <v>0</v>
      </c>
      <c r="D209" s="6">
        <v>0</v>
      </c>
      <c r="E209" s="9">
        <v>0</v>
      </c>
      <c r="F209" s="6">
        <v>0</v>
      </c>
      <c r="G209" s="4">
        <v>0</v>
      </c>
      <c r="H209" s="6">
        <v>1</v>
      </c>
      <c r="I209" s="4">
        <v>0</v>
      </c>
      <c r="J209" s="6">
        <v>0</v>
      </c>
      <c r="K209" s="4">
        <v>1</v>
      </c>
      <c r="L209" s="6">
        <v>0</v>
      </c>
      <c r="M209" s="4" t="s">
        <v>32</v>
      </c>
      <c r="N209" s="6" t="s">
        <v>33</v>
      </c>
      <c r="O209" s="4">
        <v>1</v>
      </c>
      <c r="P209" s="6">
        <v>0</v>
      </c>
      <c r="Q209" s="4">
        <v>0</v>
      </c>
      <c r="R209" s="6">
        <v>0</v>
      </c>
      <c r="S209" s="4">
        <v>0</v>
      </c>
      <c r="T209" s="6">
        <v>0</v>
      </c>
      <c r="U209" s="4">
        <v>0</v>
      </c>
      <c r="V209" s="6">
        <v>0</v>
      </c>
      <c r="W209" s="4">
        <v>0</v>
      </c>
      <c r="X209" s="6">
        <v>0</v>
      </c>
      <c r="Y209" s="4">
        <v>0</v>
      </c>
      <c r="Z209" s="6">
        <v>0</v>
      </c>
    </row>
    <row r="210" spans="1:26" x14ac:dyDescent="0.3">
      <c r="A210" t="str">
        <f>HYPERLINK("c:\Users\dcsj\OneDrive\Formación\Masters &amp; Postgrados\En Curso\UOC-Master en Ciencia de Datos\TFM\Imagenes\Movil-S21\20210823_124401_01.jpg","20210823_124401_01.jpg")</f>
        <v>20210823_124401_01.jpg</v>
      </c>
      <c r="B210" s="6">
        <v>0</v>
      </c>
      <c r="C210" s="9">
        <v>0</v>
      </c>
      <c r="D210" s="6">
        <v>0</v>
      </c>
      <c r="E210" s="9">
        <v>0</v>
      </c>
      <c r="F210" s="6">
        <v>0</v>
      </c>
      <c r="G210" s="4">
        <v>0</v>
      </c>
      <c r="H210" s="6">
        <v>1</v>
      </c>
      <c r="I210" s="4">
        <v>0</v>
      </c>
      <c r="J210" s="6">
        <v>0</v>
      </c>
      <c r="K210" s="4">
        <v>1</v>
      </c>
      <c r="L210" s="6">
        <v>0</v>
      </c>
      <c r="M210" s="4" t="s">
        <v>32</v>
      </c>
      <c r="N210" s="6" t="s">
        <v>33</v>
      </c>
      <c r="O210" s="4">
        <v>1</v>
      </c>
      <c r="P210" s="6">
        <v>0</v>
      </c>
      <c r="Q210" s="4">
        <v>0</v>
      </c>
      <c r="R210" s="6">
        <v>0</v>
      </c>
      <c r="S210" s="4">
        <v>0</v>
      </c>
      <c r="T210" s="6">
        <v>0</v>
      </c>
      <c r="U210" s="4">
        <v>0</v>
      </c>
      <c r="V210" s="6">
        <v>0</v>
      </c>
      <c r="W210" s="4">
        <v>0</v>
      </c>
      <c r="X210" s="6">
        <v>0</v>
      </c>
      <c r="Y210" s="4">
        <v>0</v>
      </c>
      <c r="Z210" s="6">
        <v>0</v>
      </c>
    </row>
    <row r="211" spans="1:26" x14ac:dyDescent="0.3">
      <c r="A211" t="str">
        <f>HYPERLINK("c:\Users\dcsj\OneDrive\Formación\Masters &amp; Postgrados\En Curso\UOC-Master en Ciencia de Datos\TFM\Imagenes\Movil-S21\20210823_124401_02.jpg","20210823_124401_02.jpg")</f>
        <v>20210823_124401_02.jpg</v>
      </c>
      <c r="B211" s="6">
        <v>0</v>
      </c>
      <c r="C211" s="9">
        <v>0</v>
      </c>
      <c r="D211" s="6">
        <v>0</v>
      </c>
      <c r="E211" s="9">
        <v>0</v>
      </c>
      <c r="F211" s="6">
        <v>0</v>
      </c>
      <c r="G211" s="4">
        <v>0</v>
      </c>
      <c r="H211" s="6">
        <v>1</v>
      </c>
      <c r="I211" s="4">
        <v>0</v>
      </c>
      <c r="J211" s="6">
        <v>0</v>
      </c>
      <c r="K211" s="4">
        <v>1</v>
      </c>
      <c r="L211" s="6">
        <v>0</v>
      </c>
      <c r="M211" s="4" t="s">
        <v>32</v>
      </c>
      <c r="N211" s="6" t="s">
        <v>33</v>
      </c>
      <c r="O211" s="4">
        <v>1</v>
      </c>
      <c r="P211" s="6">
        <v>0</v>
      </c>
      <c r="Q211" s="4">
        <v>0</v>
      </c>
      <c r="R211" s="6">
        <v>0</v>
      </c>
      <c r="S211" s="4">
        <v>0</v>
      </c>
      <c r="T211" s="6">
        <v>0</v>
      </c>
      <c r="U211" s="4">
        <v>0</v>
      </c>
      <c r="V211" s="6">
        <v>0</v>
      </c>
      <c r="W211" s="4">
        <v>0</v>
      </c>
      <c r="X211" s="6">
        <v>0</v>
      </c>
      <c r="Y211" s="4">
        <v>0</v>
      </c>
      <c r="Z211" s="6">
        <v>0</v>
      </c>
    </row>
    <row r="212" spans="1:26" x14ac:dyDescent="0.3">
      <c r="A212" t="str">
        <f>HYPERLINK("c:\Users\dcsj\OneDrive\Formación\Masters &amp; Postgrados\En Curso\UOC-Master en Ciencia de Datos\TFM\Imagenes\Movil-S21\20210823_124401_03.jpg","20210823_124401_03.jpg")</f>
        <v>20210823_124401_03.jpg</v>
      </c>
      <c r="B212" s="6">
        <v>0</v>
      </c>
      <c r="C212" s="9">
        <v>0</v>
      </c>
      <c r="D212" s="6">
        <v>0</v>
      </c>
      <c r="E212" s="9">
        <v>0</v>
      </c>
      <c r="F212" s="6">
        <v>0</v>
      </c>
      <c r="G212" s="4">
        <v>0</v>
      </c>
      <c r="H212" s="6">
        <v>1</v>
      </c>
      <c r="I212" s="4">
        <v>0</v>
      </c>
      <c r="J212" s="6">
        <v>0</v>
      </c>
      <c r="K212" s="4">
        <v>1</v>
      </c>
      <c r="L212" s="6">
        <v>0</v>
      </c>
      <c r="M212" s="4" t="s">
        <v>32</v>
      </c>
      <c r="N212" s="6" t="s">
        <v>33</v>
      </c>
      <c r="O212" s="4">
        <v>1</v>
      </c>
      <c r="P212" s="6">
        <v>0</v>
      </c>
      <c r="Q212" s="4">
        <v>0</v>
      </c>
      <c r="R212" s="6">
        <v>0</v>
      </c>
      <c r="S212" s="4">
        <v>0</v>
      </c>
      <c r="T212" s="6">
        <v>0</v>
      </c>
      <c r="U212" s="4">
        <v>0</v>
      </c>
      <c r="V212" s="6">
        <v>0</v>
      </c>
      <c r="W212" s="4">
        <v>0</v>
      </c>
      <c r="X212" s="6">
        <v>0</v>
      </c>
      <c r="Y212" s="4">
        <v>0</v>
      </c>
      <c r="Z212" s="6">
        <v>0</v>
      </c>
    </row>
    <row r="213" spans="1:26" x14ac:dyDescent="0.3">
      <c r="A213" t="str">
        <f>HYPERLINK("c:\Users\dcsj\OneDrive\Formación\Masters &amp; Postgrados\En Curso\UOC-Master en Ciencia de Datos\TFM\Imagenes\Movil-S21\20210823_124401_04.jpg","20210823_124401_04.jpg")</f>
        <v>20210823_124401_04.jpg</v>
      </c>
      <c r="B213" s="6">
        <v>0</v>
      </c>
      <c r="C213" s="9">
        <v>0</v>
      </c>
      <c r="D213" s="6">
        <v>0</v>
      </c>
      <c r="E213" s="9">
        <v>0</v>
      </c>
      <c r="F213" s="6">
        <v>0</v>
      </c>
      <c r="G213" s="4">
        <v>0</v>
      </c>
      <c r="H213" s="6">
        <v>1</v>
      </c>
      <c r="I213" s="4">
        <v>0</v>
      </c>
      <c r="J213" s="6">
        <v>0</v>
      </c>
      <c r="K213" s="4">
        <v>1</v>
      </c>
      <c r="L213" s="6">
        <v>0</v>
      </c>
      <c r="M213" s="4" t="s">
        <v>32</v>
      </c>
      <c r="N213" s="6" t="s">
        <v>33</v>
      </c>
      <c r="O213" s="4">
        <v>1</v>
      </c>
      <c r="P213" s="6">
        <v>0</v>
      </c>
      <c r="Q213" s="4">
        <v>0</v>
      </c>
      <c r="R213" s="6">
        <v>0</v>
      </c>
      <c r="S213" s="4">
        <v>0</v>
      </c>
      <c r="T213" s="6">
        <v>0</v>
      </c>
      <c r="U213" s="4">
        <v>0</v>
      </c>
      <c r="V213" s="6">
        <v>0</v>
      </c>
      <c r="W213" s="4">
        <v>0</v>
      </c>
      <c r="X213" s="6">
        <v>0</v>
      </c>
      <c r="Y213" s="4">
        <v>0</v>
      </c>
      <c r="Z213" s="6">
        <v>0</v>
      </c>
    </row>
    <row r="214" spans="1:26" x14ac:dyDescent="0.3">
      <c r="A214" t="str">
        <f>HYPERLINK("c:\Users\dcsj\OneDrive\Formación\Masters &amp; Postgrados\En Curso\UOC-Master en Ciencia de Datos\TFM\Imagenes\Movil-S21\20210825_132703.jpg","20210825_132703.jpg")</f>
        <v>20210825_132703.jpg</v>
      </c>
      <c r="B214" s="6">
        <v>0</v>
      </c>
      <c r="C214" s="9">
        <v>0</v>
      </c>
      <c r="D214" s="6">
        <v>0</v>
      </c>
      <c r="E214" s="9">
        <v>0</v>
      </c>
      <c r="F214" s="6">
        <v>0</v>
      </c>
      <c r="G214" s="4">
        <v>0</v>
      </c>
      <c r="H214" s="6">
        <v>1</v>
      </c>
      <c r="I214" s="4">
        <v>0</v>
      </c>
      <c r="J214" s="6">
        <v>0</v>
      </c>
      <c r="K214" s="4">
        <v>1</v>
      </c>
      <c r="L214" s="6">
        <v>0</v>
      </c>
      <c r="M214" s="4" t="s">
        <v>32</v>
      </c>
      <c r="N214" s="6" t="s">
        <v>33</v>
      </c>
      <c r="O214" s="4">
        <v>1</v>
      </c>
      <c r="P214" s="6">
        <v>0</v>
      </c>
      <c r="Q214" s="4">
        <v>0</v>
      </c>
      <c r="R214" s="6">
        <v>0</v>
      </c>
      <c r="S214" s="4">
        <v>0</v>
      </c>
      <c r="T214" s="6">
        <v>0</v>
      </c>
      <c r="U214" s="4">
        <v>0</v>
      </c>
      <c r="V214" s="6">
        <v>0</v>
      </c>
      <c r="W214" s="4">
        <v>0</v>
      </c>
      <c r="X214" s="6">
        <v>0</v>
      </c>
      <c r="Y214" s="4">
        <v>0</v>
      </c>
      <c r="Z214" s="6">
        <v>0</v>
      </c>
    </row>
    <row r="215" spans="1:26" x14ac:dyDescent="0.3">
      <c r="A215" t="str">
        <f>HYPERLINK("c:\Users\dcsj\OneDrive\Formación\Masters &amp; Postgrados\En Curso\UOC-Master en Ciencia de Datos\TFM\Imagenes\Movil-S21\20210825_132717.jpg","20210825_132717.jpg")</f>
        <v>20210825_132717.jpg</v>
      </c>
      <c r="B215" s="6">
        <v>0</v>
      </c>
      <c r="C215" s="9">
        <v>0</v>
      </c>
      <c r="D215" s="6">
        <v>0</v>
      </c>
      <c r="E215" s="9">
        <v>0</v>
      </c>
      <c r="F215" s="6">
        <v>0</v>
      </c>
      <c r="G215" s="4">
        <v>0</v>
      </c>
      <c r="H215" s="6">
        <v>1</v>
      </c>
      <c r="I215" s="4">
        <v>0</v>
      </c>
      <c r="J215" s="6">
        <v>0</v>
      </c>
      <c r="K215" s="4">
        <v>1</v>
      </c>
      <c r="L215" s="6">
        <v>0</v>
      </c>
      <c r="M215" s="4" t="s">
        <v>32</v>
      </c>
      <c r="N215" s="6" t="s">
        <v>33</v>
      </c>
      <c r="O215" s="4">
        <v>1</v>
      </c>
      <c r="P215" s="6">
        <v>0</v>
      </c>
      <c r="Q215" s="4">
        <v>0</v>
      </c>
      <c r="R215" s="6">
        <v>0</v>
      </c>
      <c r="S215" s="4">
        <v>0</v>
      </c>
      <c r="T215" s="6">
        <v>0</v>
      </c>
      <c r="U215" s="4">
        <v>0</v>
      </c>
      <c r="V215" s="6">
        <v>0</v>
      </c>
      <c r="W215" s="4">
        <v>0</v>
      </c>
      <c r="X215" s="6">
        <v>0</v>
      </c>
      <c r="Y215" s="4">
        <v>0</v>
      </c>
      <c r="Z215" s="6">
        <v>0</v>
      </c>
    </row>
    <row r="216" spans="1:26" x14ac:dyDescent="0.3">
      <c r="A216" t="str">
        <f>HYPERLINK("c:\Users\dcsj\OneDrive\Formación\Masters &amp; Postgrados\En Curso\UOC-Master en Ciencia de Datos\TFM\Imagenes\Movil-S21\20210825_132720.jpg","20210825_132720.jpg")</f>
        <v>20210825_132720.jpg</v>
      </c>
      <c r="B216" s="6">
        <v>0</v>
      </c>
      <c r="C216" s="9">
        <v>0</v>
      </c>
      <c r="D216" s="6">
        <v>0</v>
      </c>
      <c r="E216" s="9">
        <v>0</v>
      </c>
      <c r="F216" s="6">
        <v>0</v>
      </c>
      <c r="G216" s="4">
        <v>0</v>
      </c>
      <c r="H216" s="6">
        <v>1</v>
      </c>
      <c r="I216" s="4">
        <v>0</v>
      </c>
      <c r="J216" s="6">
        <v>0</v>
      </c>
      <c r="K216" s="4">
        <v>1</v>
      </c>
      <c r="L216" s="6">
        <v>0</v>
      </c>
      <c r="M216" s="4" t="s">
        <v>32</v>
      </c>
      <c r="N216" s="6" t="s">
        <v>33</v>
      </c>
      <c r="O216" s="4">
        <v>1</v>
      </c>
      <c r="P216" s="6">
        <v>0</v>
      </c>
      <c r="Q216" s="4">
        <v>0</v>
      </c>
      <c r="R216" s="6">
        <v>0</v>
      </c>
      <c r="S216" s="4">
        <v>0</v>
      </c>
      <c r="T216" s="6">
        <v>0</v>
      </c>
      <c r="U216" s="4">
        <v>0</v>
      </c>
      <c r="V216" s="6">
        <v>0</v>
      </c>
      <c r="W216" s="4">
        <v>0</v>
      </c>
      <c r="X216" s="6">
        <v>0</v>
      </c>
      <c r="Y216" s="4">
        <v>0</v>
      </c>
      <c r="Z216" s="6">
        <v>0</v>
      </c>
    </row>
    <row r="217" spans="1:26" x14ac:dyDescent="0.3">
      <c r="A217" t="str">
        <f>HYPERLINK("c:\Users\dcsj\OneDrive\Formación\Masters &amp; Postgrados\En Curso\UOC-Master en Ciencia de Datos\TFM\Imagenes\Movil-S21\20210825_222425.jpg","20210825_222425.jpg")</f>
        <v>20210825_222425.jpg</v>
      </c>
      <c r="B217" s="6">
        <v>0</v>
      </c>
      <c r="C217" s="9">
        <v>0</v>
      </c>
      <c r="D217" s="6">
        <v>0</v>
      </c>
      <c r="E217" s="9">
        <v>0</v>
      </c>
      <c r="F217" s="6">
        <v>0</v>
      </c>
      <c r="G217" s="4">
        <v>0</v>
      </c>
      <c r="H217" s="6">
        <v>1</v>
      </c>
      <c r="I217" s="4">
        <v>0</v>
      </c>
      <c r="J217" s="6">
        <v>0</v>
      </c>
      <c r="K217" s="4">
        <v>0</v>
      </c>
      <c r="L217" s="6">
        <v>0</v>
      </c>
      <c r="M217" s="4" t="s">
        <v>24</v>
      </c>
      <c r="N217" s="6" t="s">
        <v>25</v>
      </c>
      <c r="O217" s="4">
        <v>1</v>
      </c>
      <c r="P217" s="6">
        <v>0</v>
      </c>
      <c r="Q217" s="4">
        <v>0</v>
      </c>
      <c r="R217" s="6">
        <v>0</v>
      </c>
      <c r="S217" s="4">
        <v>0</v>
      </c>
      <c r="T217" s="6">
        <v>0</v>
      </c>
      <c r="U217" s="4">
        <v>0</v>
      </c>
      <c r="V217" s="6">
        <v>0</v>
      </c>
      <c r="W217" s="4">
        <v>1</v>
      </c>
      <c r="X217" s="6">
        <v>1</v>
      </c>
      <c r="Y217" s="4">
        <v>1</v>
      </c>
      <c r="Z217" s="6">
        <v>1</v>
      </c>
    </row>
    <row r="218" spans="1:26" x14ac:dyDescent="0.3">
      <c r="A218" t="str">
        <f>HYPERLINK("c:\Users\dcsj\OneDrive\Formación\Masters &amp; Postgrados\En Curso\UOC-Master en Ciencia de Datos\TFM\Imagenes\Movil-S21\20210825_222427.jpg","20210825_222427.jpg")</f>
        <v>20210825_222427.jpg</v>
      </c>
      <c r="B218" s="6">
        <v>0</v>
      </c>
      <c r="C218" s="9">
        <v>0</v>
      </c>
      <c r="D218" s="6">
        <v>0</v>
      </c>
      <c r="E218" s="9">
        <v>0</v>
      </c>
      <c r="F218" s="6">
        <v>0</v>
      </c>
      <c r="G218" s="4">
        <v>0</v>
      </c>
      <c r="H218" s="6">
        <v>1</v>
      </c>
      <c r="I218" s="4">
        <v>0</v>
      </c>
      <c r="J218" s="6">
        <v>0</v>
      </c>
      <c r="K218" s="4">
        <v>0</v>
      </c>
      <c r="L218" s="6">
        <v>0</v>
      </c>
      <c r="M218" s="4" t="s">
        <v>24</v>
      </c>
      <c r="N218" s="6" t="s">
        <v>25</v>
      </c>
      <c r="O218" s="4">
        <v>1</v>
      </c>
      <c r="P218" s="6">
        <v>0</v>
      </c>
      <c r="Q218" s="4">
        <v>0</v>
      </c>
      <c r="R218" s="6">
        <v>0</v>
      </c>
      <c r="S218" s="4">
        <v>0</v>
      </c>
      <c r="T218" s="6">
        <v>0</v>
      </c>
      <c r="U218" s="4">
        <v>0</v>
      </c>
      <c r="V218" s="6">
        <v>0</v>
      </c>
      <c r="W218" s="4">
        <v>1</v>
      </c>
      <c r="X218" s="6">
        <v>1</v>
      </c>
      <c r="Y218" s="4">
        <v>1</v>
      </c>
      <c r="Z218" s="6">
        <v>1</v>
      </c>
    </row>
    <row r="219" spans="1:26" x14ac:dyDescent="0.3">
      <c r="A219" t="str">
        <f>HYPERLINK("c:\Users\dcsj\OneDrive\Formación\Masters &amp; Postgrados\En Curso\UOC-Master en Ciencia de Datos\TFM\Imagenes\Movil-S21\20210826_195318.jpg","20210826_195318.jpg")</f>
        <v>20210826_195318.jpg</v>
      </c>
      <c r="B219" s="6">
        <v>1</v>
      </c>
      <c r="C219" s="9">
        <v>0</v>
      </c>
      <c r="D219" s="6">
        <v>0</v>
      </c>
      <c r="E219" s="9">
        <v>0</v>
      </c>
      <c r="F219" s="6">
        <v>0</v>
      </c>
      <c r="G219" s="4">
        <v>1</v>
      </c>
      <c r="H219" s="6">
        <v>1</v>
      </c>
      <c r="I219" s="4">
        <v>0</v>
      </c>
      <c r="J219" s="6">
        <v>0</v>
      </c>
      <c r="K219" s="4">
        <v>0</v>
      </c>
      <c r="L219" s="6">
        <v>0</v>
      </c>
      <c r="M219" s="4" t="s">
        <v>37</v>
      </c>
      <c r="N219" s="6" t="s">
        <v>37</v>
      </c>
      <c r="O219" s="4">
        <v>1</v>
      </c>
      <c r="P219" s="6">
        <v>0</v>
      </c>
      <c r="Q219" s="4">
        <v>0</v>
      </c>
      <c r="R219" s="6">
        <v>0</v>
      </c>
      <c r="S219" s="4">
        <v>0</v>
      </c>
      <c r="T219" s="6">
        <v>0</v>
      </c>
      <c r="U219" s="4">
        <v>0</v>
      </c>
      <c r="V219" s="6">
        <v>0</v>
      </c>
      <c r="W219" s="4">
        <v>0</v>
      </c>
      <c r="X219" s="6">
        <v>0</v>
      </c>
      <c r="Y219" s="4">
        <v>0</v>
      </c>
      <c r="Z219" s="6">
        <v>0</v>
      </c>
    </row>
    <row r="220" spans="1:26" x14ac:dyDescent="0.3">
      <c r="A220" t="str">
        <f>HYPERLINK("c:\Users\dcsj\OneDrive\Formación\Masters &amp; Postgrados\En Curso\UOC-Master en Ciencia de Datos\TFM\Imagenes\Movil-S21\20210826_195324.jpg","20210826_195324.jpg")</f>
        <v>20210826_195324.jpg</v>
      </c>
      <c r="B220" s="6">
        <v>1</v>
      </c>
      <c r="C220" s="9">
        <v>0</v>
      </c>
      <c r="D220" s="6">
        <v>0</v>
      </c>
      <c r="E220" s="9">
        <v>0</v>
      </c>
      <c r="F220" s="6">
        <v>0</v>
      </c>
      <c r="G220" s="4">
        <v>1</v>
      </c>
      <c r="H220" s="6">
        <v>1</v>
      </c>
      <c r="I220" s="4">
        <v>0</v>
      </c>
      <c r="J220" s="6">
        <v>0</v>
      </c>
      <c r="K220" s="4">
        <v>0</v>
      </c>
      <c r="L220" s="6">
        <v>0</v>
      </c>
      <c r="M220" s="4" t="s">
        <v>37</v>
      </c>
      <c r="N220" s="6" t="s">
        <v>37</v>
      </c>
      <c r="O220" s="4">
        <v>1</v>
      </c>
      <c r="P220" s="6">
        <v>0</v>
      </c>
      <c r="Q220" s="4">
        <v>0</v>
      </c>
      <c r="R220" s="6">
        <v>0</v>
      </c>
      <c r="S220" s="4">
        <v>0</v>
      </c>
      <c r="T220" s="6">
        <v>0</v>
      </c>
      <c r="U220" s="4">
        <v>0</v>
      </c>
      <c r="V220" s="6">
        <v>0</v>
      </c>
      <c r="W220" s="4">
        <v>0</v>
      </c>
      <c r="X220" s="6">
        <v>0</v>
      </c>
      <c r="Y220" s="4">
        <v>0</v>
      </c>
      <c r="Z220" s="6">
        <v>0</v>
      </c>
    </row>
    <row r="221" spans="1:26" x14ac:dyDescent="0.3">
      <c r="A221" t="str">
        <f>HYPERLINK("c:\Users\dcsj\OneDrive\Formación\Masters &amp; Postgrados\En Curso\UOC-Master en Ciencia de Datos\TFM\Imagenes\Movil-S21\20210826_195328.jpg","20210826_195328.jpg")</f>
        <v>20210826_195328.jpg</v>
      </c>
      <c r="B221" s="6">
        <v>1</v>
      </c>
      <c r="C221" s="9">
        <v>0</v>
      </c>
      <c r="D221" s="6">
        <v>0</v>
      </c>
      <c r="E221" s="9">
        <v>0</v>
      </c>
      <c r="F221" s="6">
        <v>0</v>
      </c>
      <c r="G221" s="4">
        <v>1</v>
      </c>
      <c r="H221" s="6">
        <v>1</v>
      </c>
      <c r="I221" s="4">
        <v>0</v>
      </c>
      <c r="J221" s="6">
        <v>0</v>
      </c>
      <c r="K221" s="4">
        <v>0</v>
      </c>
      <c r="L221" s="6">
        <v>0</v>
      </c>
      <c r="M221" s="4" t="s">
        <v>37</v>
      </c>
      <c r="N221" s="6" t="s">
        <v>37</v>
      </c>
      <c r="O221" s="4">
        <v>1</v>
      </c>
      <c r="P221" s="6">
        <v>0</v>
      </c>
      <c r="Q221" s="4">
        <v>0</v>
      </c>
      <c r="R221" s="6">
        <v>0</v>
      </c>
      <c r="S221" s="4">
        <v>0</v>
      </c>
      <c r="T221" s="6">
        <v>0</v>
      </c>
      <c r="U221" s="4">
        <v>0</v>
      </c>
      <c r="V221" s="6">
        <v>0</v>
      </c>
      <c r="W221" s="4">
        <v>0</v>
      </c>
      <c r="X221" s="6">
        <v>0</v>
      </c>
      <c r="Y221" s="4">
        <v>0</v>
      </c>
      <c r="Z221" s="6">
        <v>0</v>
      </c>
    </row>
    <row r="222" spans="1:26" x14ac:dyDescent="0.3">
      <c r="A222" t="str">
        <f>HYPERLINK("c:\Users\dcsj\OneDrive\Formación\Masters &amp; Postgrados\En Curso\UOC-Master en Ciencia de Datos\TFM\Imagenes\Movil-S21\20210826_200606.jpg","20210826_200606.jpg")</f>
        <v>20210826_200606.jpg</v>
      </c>
      <c r="B222" s="6">
        <v>1</v>
      </c>
      <c r="C222" s="9">
        <v>0</v>
      </c>
      <c r="D222" s="6">
        <v>0</v>
      </c>
      <c r="E222" s="9">
        <v>0</v>
      </c>
      <c r="F222" s="6">
        <v>0</v>
      </c>
      <c r="G222" s="4">
        <v>0</v>
      </c>
      <c r="H222" s="6">
        <v>1</v>
      </c>
      <c r="I222" s="4">
        <v>1</v>
      </c>
      <c r="J222" s="6">
        <v>0</v>
      </c>
      <c r="K222" s="4">
        <v>0</v>
      </c>
      <c r="L222" s="6">
        <v>0</v>
      </c>
      <c r="M222" s="4" t="s">
        <v>37</v>
      </c>
      <c r="N222" s="6" t="s">
        <v>37</v>
      </c>
      <c r="O222" s="4">
        <v>1</v>
      </c>
      <c r="P222" s="6">
        <v>0</v>
      </c>
      <c r="Q222" s="4">
        <v>0</v>
      </c>
      <c r="R222" s="6">
        <v>0</v>
      </c>
      <c r="S222" s="4">
        <v>0</v>
      </c>
      <c r="T222" s="6">
        <v>0</v>
      </c>
      <c r="U222" s="4">
        <v>0</v>
      </c>
      <c r="V222" s="6">
        <v>0</v>
      </c>
      <c r="W222" s="4">
        <v>0</v>
      </c>
      <c r="X222" s="6">
        <v>0</v>
      </c>
      <c r="Y222" s="4">
        <v>0</v>
      </c>
      <c r="Z222" s="6">
        <v>0</v>
      </c>
    </row>
    <row r="223" spans="1:26" x14ac:dyDescent="0.3">
      <c r="A223" t="str">
        <f>HYPERLINK("c:\Users\dcsj\OneDrive\Formación\Masters &amp; Postgrados\En Curso\UOC-Master en Ciencia de Datos\TFM\Imagenes\Movil-S21\20210826_200610.jpg","20210826_200610.jpg")</f>
        <v>20210826_200610.jpg</v>
      </c>
      <c r="B223" s="6">
        <v>1</v>
      </c>
      <c r="C223" s="9">
        <v>0</v>
      </c>
      <c r="D223" s="6">
        <v>0</v>
      </c>
      <c r="E223" s="9">
        <v>0</v>
      </c>
      <c r="F223" s="6">
        <v>0</v>
      </c>
      <c r="G223" s="4">
        <v>0</v>
      </c>
      <c r="H223" s="6">
        <v>1</v>
      </c>
      <c r="I223" s="4">
        <v>1</v>
      </c>
      <c r="J223" s="6">
        <v>0</v>
      </c>
      <c r="K223" s="4">
        <v>0</v>
      </c>
      <c r="L223" s="6">
        <v>0</v>
      </c>
      <c r="M223" s="4" t="s">
        <v>37</v>
      </c>
      <c r="N223" s="6" t="s">
        <v>37</v>
      </c>
      <c r="O223" s="4">
        <v>1</v>
      </c>
      <c r="P223" s="6">
        <v>0</v>
      </c>
      <c r="Q223" s="4">
        <v>0</v>
      </c>
      <c r="R223" s="6">
        <v>0</v>
      </c>
      <c r="S223" s="4">
        <v>0</v>
      </c>
      <c r="T223" s="6">
        <v>0</v>
      </c>
      <c r="U223" s="4">
        <v>0</v>
      </c>
      <c r="V223" s="6">
        <v>0</v>
      </c>
      <c r="W223" s="4">
        <v>0</v>
      </c>
      <c r="X223" s="6">
        <v>0</v>
      </c>
      <c r="Y223" s="4">
        <v>0</v>
      </c>
      <c r="Z223" s="6">
        <v>0</v>
      </c>
    </row>
    <row r="224" spans="1:26" x14ac:dyDescent="0.3">
      <c r="A224" t="str">
        <f>HYPERLINK("c:\Users\dcsj\OneDrive\Formación\Masters &amp; Postgrados\En Curso\UOC-Master en Ciencia de Datos\TFM\Imagenes\Movil-S21\20210826_200612.jpg","20210826_200612.jpg")</f>
        <v>20210826_200612.jpg</v>
      </c>
      <c r="B224" s="6">
        <v>1</v>
      </c>
      <c r="C224" s="9">
        <v>0</v>
      </c>
      <c r="D224" s="6">
        <v>0</v>
      </c>
      <c r="E224" s="9">
        <v>0</v>
      </c>
      <c r="F224" s="6">
        <v>0</v>
      </c>
      <c r="G224" s="4">
        <v>0</v>
      </c>
      <c r="H224" s="6">
        <v>1</v>
      </c>
      <c r="I224" s="4">
        <v>1</v>
      </c>
      <c r="J224" s="6">
        <v>0</v>
      </c>
      <c r="K224" s="4">
        <v>0</v>
      </c>
      <c r="L224" s="6">
        <v>0</v>
      </c>
      <c r="M224" s="4" t="s">
        <v>37</v>
      </c>
      <c r="N224" s="6" t="s">
        <v>37</v>
      </c>
      <c r="O224" s="4">
        <v>1</v>
      </c>
      <c r="P224" s="6">
        <v>0</v>
      </c>
      <c r="Q224" s="4">
        <v>0</v>
      </c>
      <c r="R224" s="6">
        <v>0</v>
      </c>
      <c r="S224" s="4">
        <v>0</v>
      </c>
      <c r="T224" s="6">
        <v>0</v>
      </c>
      <c r="U224" s="4">
        <v>0</v>
      </c>
      <c r="V224" s="6">
        <v>0</v>
      </c>
      <c r="W224" s="4">
        <v>0</v>
      </c>
      <c r="X224" s="6">
        <v>0</v>
      </c>
      <c r="Y224" s="4">
        <v>0</v>
      </c>
      <c r="Z224" s="6">
        <v>0</v>
      </c>
    </row>
    <row r="225" spans="1:26" x14ac:dyDescent="0.3">
      <c r="A225" t="str">
        <f>HYPERLINK("c:\Users\dcsj\OneDrive\Formación\Masters &amp; Postgrados\En Curso\UOC-Master en Ciencia de Datos\TFM\Imagenes\Movil-S21\20210826_200625.jpg","20210826_200625.jpg")</f>
        <v>20210826_200625.jpg</v>
      </c>
      <c r="B225" s="6">
        <v>1</v>
      </c>
      <c r="C225" s="9">
        <v>0</v>
      </c>
      <c r="D225" s="6">
        <v>0</v>
      </c>
      <c r="E225" s="9">
        <v>0</v>
      </c>
      <c r="F225" s="6">
        <v>0</v>
      </c>
      <c r="G225" s="4">
        <v>1</v>
      </c>
      <c r="H225" s="6">
        <v>1</v>
      </c>
      <c r="I225" s="4">
        <v>1</v>
      </c>
      <c r="J225" s="6">
        <v>0</v>
      </c>
      <c r="K225" s="4">
        <v>0</v>
      </c>
      <c r="L225" s="6">
        <v>0</v>
      </c>
      <c r="M225" s="4" t="s">
        <v>37</v>
      </c>
      <c r="N225" s="6" t="s">
        <v>37</v>
      </c>
      <c r="O225" s="4">
        <v>1</v>
      </c>
      <c r="P225" s="6">
        <v>0</v>
      </c>
      <c r="Q225" s="4">
        <v>0</v>
      </c>
      <c r="R225" s="6">
        <v>0</v>
      </c>
      <c r="S225" s="4">
        <v>0</v>
      </c>
      <c r="T225" s="6">
        <v>0</v>
      </c>
      <c r="U225" s="4">
        <v>0</v>
      </c>
      <c r="V225" s="6">
        <v>0</v>
      </c>
      <c r="W225" s="4">
        <v>0</v>
      </c>
      <c r="X225" s="6">
        <v>0</v>
      </c>
      <c r="Y225" s="4">
        <v>0</v>
      </c>
      <c r="Z225" s="6">
        <v>0</v>
      </c>
    </row>
    <row r="226" spans="1:26" x14ac:dyDescent="0.3">
      <c r="A226" t="str">
        <f>HYPERLINK("c:\Users\dcsj\OneDrive\Formación\Masters &amp; Postgrados\En Curso\UOC-Master en Ciencia de Datos\TFM\Imagenes\Movil-S21\20210826_200626.jpg","20210826_200626.jpg")</f>
        <v>20210826_200626.jpg</v>
      </c>
      <c r="B226" s="6">
        <v>1</v>
      </c>
      <c r="C226" s="9">
        <v>0</v>
      </c>
      <c r="D226" s="6">
        <v>0</v>
      </c>
      <c r="E226" s="9">
        <v>0</v>
      </c>
      <c r="F226" s="6">
        <v>0</v>
      </c>
      <c r="G226" s="4">
        <v>0</v>
      </c>
      <c r="H226" s="6">
        <v>0</v>
      </c>
      <c r="I226" s="4">
        <v>1</v>
      </c>
      <c r="J226" s="6">
        <v>0</v>
      </c>
      <c r="K226" s="4">
        <v>0</v>
      </c>
      <c r="L226" s="6">
        <v>0</v>
      </c>
      <c r="M226" s="4" t="s">
        <v>37</v>
      </c>
      <c r="N226" s="6" t="s">
        <v>37</v>
      </c>
      <c r="O226" s="4">
        <v>1</v>
      </c>
      <c r="P226" s="6">
        <v>0</v>
      </c>
      <c r="Q226" s="4">
        <v>0</v>
      </c>
      <c r="R226" s="6">
        <v>0</v>
      </c>
      <c r="S226" s="4">
        <v>0</v>
      </c>
      <c r="T226" s="6">
        <v>0</v>
      </c>
      <c r="U226" s="4">
        <v>0</v>
      </c>
      <c r="V226" s="6">
        <v>0</v>
      </c>
      <c r="W226" s="4">
        <v>0</v>
      </c>
      <c r="X226" s="6">
        <v>0</v>
      </c>
      <c r="Y226" s="4">
        <v>0</v>
      </c>
      <c r="Z226" s="6">
        <v>0</v>
      </c>
    </row>
    <row r="227" spans="1:26" x14ac:dyDescent="0.3">
      <c r="A227" t="str">
        <f>HYPERLINK("c:\Users\dcsj\OneDrive\Formación\Masters &amp; Postgrados\En Curso\UOC-Master en Ciencia de Datos\TFM\Imagenes\Movil-S21\20210826_201332.jpg","20210826_201332.jpg")</f>
        <v>20210826_201332.jpg</v>
      </c>
      <c r="B227" s="6">
        <v>1</v>
      </c>
      <c r="C227" s="9">
        <v>0</v>
      </c>
      <c r="D227" s="6">
        <v>0</v>
      </c>
      <c r="E227" s="9">
        <v>0</v>
      </c>
      <c r="F227" s="6">
        <v>0</v>
      </c>
      <c r="G227" s="4">
        <v>1</v>
      </c>
      <c r="H227" s="6">
        <v>1</v>
      </c>
      <c r="I227" s="4">
        <v>1</v>
      </c>
      <c r="J227" s="6">
        <v>0</v>
      </c>
      <c r="K227" s="4">
        <v>0</v>
      </c>
      <c r="L227" s="6">
        <v>0</v>
      </c>
      <c r="M227" s="4" t="s">
        <v>37</v>
      </c>
      <c r="N227" s="6" t="s">
        <v>37</v>
      </c>
      <c r="O227" s="4">
        <v>1</v>
      </c>
      <c r="P227" s="6">
        <v>0</v>
      </c>
      <c r="Q227" s="4">
        <v>0</v>
      </c>
      <c r="R227" s="6">
        <v>0</v>
      </c>
      <c r="S227" s="4">
        <v>0</v>
      </c>
      <c r="T227" s="6">
        <v>0</v>
      </c>
      <c r="U227" s="4">
        <v>0</v>
      </c>
      <c r="V227" s="6">
        <v>0</v>
      </c>
      <c r="W227" s="4">
        <v>0</v>
      </c>
      <c r="X227" s="6">
        <v>0</v>
      </c>
      <c r="Y227" s="4">
        <v>0</v>
      </c>
      <c r="Z227" s="6">
        <v>0</v>
      </c>
    </row>
    <row r="228" spans="1:26" x14ac:dyDescent="0.3">
      <c r="A228" t="str">
        <f>HYPERLINK("c:\Users\dcsj\OneDrive\Formación\Masters &amp; Postgrados\En Curso\UOC-Master en Ciencia de Datos\TFM\Imagenes\Movil-S21\20210826_201333.jpg","20210826_201333.jpg")</f>
        <v>20210826_201333.jpg</v>
      </c>
      <c r="B228" s="6">
        <v>1</v>
      </c>
      <c r="C228" s="9">
        <v>0</v>
      </c>
      <c r="D228" s="6">
        <v>0</v>
      </c>
      <c r="E228" s="9">
        <v>0</v>
      </c>
      <c r="F228" s="6">
        <v>0</v>
      </c>
      <c r="G228" s="4">
        <v>1</v>
      </c>
      <c r="H228" s="6">
        <v>1</v>
      </c>
      <c r="I228" s="4">
        <v>1</v>
      </c>
      <c r="J228" s="6">
        <v>0</v>
      </c>
      <c r="K228" s="4">
        <v>0</v>
      </c>
      <c r="L228" s="6">
        <v>0</v>
      </c>
      <c r="M228" s="4" t="s">
        <v>37</v>
      </c>
      <c r="N228" s="6" t="s">
        <v>37</v>
      </c>
      <c r="O228" s="4">
        <v>1</v>
      </c>
      <c r="P228" s="6">
        <v>0</v>
      </c>
      <c r="Q228" s="4">
        <v>0</v>
      </c>
      <c r="R228" s="6">
        <v>0</v>
      </c>
      <c r="S228" s="4">
        <v>0</v>
      </c>
      <c r="T228" s="6">
        <v>0</v>
      </c>
      <c r="U228" s="4">
        <v>0</v>
      </c>
      <c r="V228" s="6">
        <v>0</v>
      </c>
      <c r="W228" s="4">
        <v>0</v>
      </c>
      <c r="X228" s="6">
        <v>0</v>
      </c>
      <c r="Y228" s="4">
        <v>0</v>
      </c>
      <c r="Z228" s="6">
        <v>0</v>
      </c>
    </row>
    <row r="229" spans="1:26" x14ac:dyDescent="0.3">
      <c r="A229" t="str">
        <f>HYPERLINK("c:\Users\dcsj\OneDrive\Formación\Masters &amp; Postgrados\En Curso\UOC-Master en Ciencia de Datos\TFM\Imagenes\Movil-S21\20210826_201334.jpg","20210826_201334.jpg")</f>
        <v>20210826_201334.jpg</v>
      </c>
      <c r="B229" s="6">
        <v>1</v>
      </c>
      <c r="C229" s="9">
        <v>0</v>
      </c>
      <c r="D229" s="6">
        <v>0</v>
      </c>
      <c r="E229" s="9">
        <v>0</v>
      </c>
      <c r="F229" s="6">
        <v>0</v>
      </c>
      <c r="G229" s="4">
        <v>1</v>
      </c>
      <c r="H229" s="6">
        <v>1</v>
      </c>
      <c r="I229" s="4">
        <v>1</v>
      </c>
      <c r="J229" s="6">
        <v>0</v>
      </c>
      <c r="K229" s="4">
        <v>0</v>
      </c>
      <c r="L229" s="6">
        <v>0</v>
      </c>
      <c r="M229" s="4" t="s">
        <v>37</v>
      </c>
      <c r="N229" s="6" t="s">
        <v>37</v>
      </c>
      <c r="O229" s="4">
        <v>1</v>
      </c>
      <c r="P229" s="6">
        <v>0</v>
      </c>
      <c r="Q229" s="4">
        <v>0</v>
      </c>
      <c r="R229" s="6">
        <v>0</v>
      </c>
      <c r="S229" s="4">
        <v>0</v>
      </c>
      <c r="T229" s="6">
        <v>0</v>
      </c>
      <c r="U229" s="4">
        <v>0</v>
      </c>
      <c r="V229" s="6">
        <v>0</v>
      </c>
      <c r="W229" s="4">
        <v>0</v>
      </c>
      <c r="X229" s="6">
        <v>0</v>
      </c>
      <c r="Y229" s="4">
        <v>0</v>
      </c>
      <c r="Z229" s="6">
        <v>0</v>
      </c>
    </row>
    <row r="230" spans="1:26" x14ac:dyDescent="0.3">
      <c r="A230" t="str">
        <f>HYPERLINK("c:\Users\dcsj\OneDrive\Formación\Masters &amp; Postgrados\En Curso\UOC-Master en Ciencia de Datos\TFM\Imagenes\Movil-S21\20210826_201335.jpg","20210826_201335.jpg")</f>
        <v>20210826_201335.jpg</v>
      </c>
      <c r="B230" s="6">
        <v>1</v>
      </c>
      <c r="C230" s="9">
        <v>0</v>
      </c>
      <c r="D230" s="6">
        <v>0</v>
      </c>
      <c r="E230" s="9">
        <v>0</v>
      </c>
      <c r="F230" s="6">
        <v>0</v>
      </c>
      <c r="G230" s="4">
        <v>1</v>
      </c>
      <c r="H230" s="6">
        <v>1</v>
      </c>
      <c r="I230" s="4">
        <v>1</v>
      </c>
      <c r="J230" s="6">
        <v>0</v>
      </c>
      <c r="K230" s="4">
        <v>0</v>
      </c>
      <c r="L230" s="6">
        <v>0</v>
      </c>
      <c r="M230" s="4" t="s">
        <v>37</v>
      </c>
      <c r="N230" s="6" t="s">
        <v>37</v>
      </c>
      <c r="O230" s="4">
        <v>1</v>
      </c>
      <c r="P230" s="6">
        <v>0</v>
      </c>
      <c r="Q230" s="4">
        <v>0</v>
      </c>
      <c r="R230" s="6">
        <v>0</v>
      </c>
      <c r="S230" s="4">
        <v>0</v>
      </c>
      <c r="T230" s="6">
        <v>0</v>
      </c>
      <c r="U230" s="4">
        <v>0</v>
      </c>
      <c r="V230" s="6">
        <v>0</v>
      </c>
      <c r="W230" s="4">
        <v>0</v>
      </c>
      <c r="X230" s="6">
        <v>0</v>
      </c>
      <c r="Y230" s="4">
        <v>0</v>
      </c>
      <c r="Z230" s="6">
        <v>0</v>
      </c>
    </row>
    <row r="231" spans="1:26" x14ac:dyDescent="0.3">
      <c r="A231" t="str">
        <f>HYPERLINK("c:\Users\dcsj\OneDrive\Formación\Masters &amp; Postgrados\En Curso\UOC-Master en Ciencia de Datos\TFM\Imagenes\Movil-S21\20210826_201336.jpg","20210826_201336.jpg")</f>
        <v>20210826_201336.jpg</v>
      </c>
      <c r="B231" s="6">
        <v>1</v>
      </c>
      <c r="C231" s="9">
        <v>0</v>
      </c>
      <c r="D231" s="6">
        <v>0</v>
      </c>
      <c r="E231" s="9">
        <v>0</v>
      </c>
      <c r="F231" s="6">
        <v>0</v>
      </c>
      <c r="G231" s="4">
        <v>1</v>
      </c>
      <c r="H231" s="6">
        <v>1</v>
      </c>
      <c r="I231" s="4">
        <v>1</v>
      </c>
      <c r="J231" s="6">
        <v>0</v>
      </c>
      <c r="K231" s="4">
        <v>0</v>
      </c>
      <c r="L231" s="6">
        <v>0</v>
      </c>
      <c r="M231" s="4" t="s">
        <v>37</v>
      </c>
      <c r="N231" s="6" t="s">
        <v>37</v>
      </c>
      <c r="O231" s="4">
        <v>1</v>
      </c>
      <c r="P231" s="6">
        <v>0</v>
      </c>
      <c r="Q231" s="4">
        <v>0</v>
      </c>
      <c r="R231" s="6">
        <v>0</v>
      </c>
      <c r="S231" s="4">
        <v>0</v>
      </c>
      <c r="T231" s="6">
        <v>0</v>
      </c>
      <c r="U231" s="4">
        <v>0</v>
      </c>
      <c r="V231" s="6">
        <v>0</v>
      </c>
      <c r="W231" s="4">
        <v>0</v>
      </c>
      <c r="X231" s="6">
        <v>0</v>
      </c>
      <c r="Y231" s="4">
        <v>0</v>
      </c>
      <c r="Z231" s="6">
        <v>0</v>
      </c>
    </row>
    <row r="232" spans="1:26" x14ac:dyDescent="0.3">
      <c r="A232" t="str">
        <f>HYPERLINK("c:\Users\dcsj\OneDrive\Formación\Masters &amp; Postgrados\En Curso\UOC-Master en Ciencia de Datos\TFM\Imagenes\Movil-S21\20210826_201342(0).jpg","20210826_201342(0).jpg")</f>
        <v>20210826_201342(0).jpg</v>
      </c>
      <c r="B232" s="6">
        <v>1</v>
      </c>
      <c r="C232" s="9">
        <v>0</v>
      </c>
      <c r="D232" s="6">
        <v>0</v>
      </c>
      <c r="E232" s="9">
        <v>0</v>
      </c>
      <c r="F232" s="6">
        <v>0</v>
      </c>
      <c r="G232" s="4">
        <v>1</v>
      </c>
      <c r="H232" s="6">
        <v>1</v>
      </c>
      <c r="I232" s="4">
        <v>1</v>
      </c>
      <c r="J232" s="6">
        <v>0</v>
      </c>
      <c r="K232" s="4">
        <v>0</v>
      </c>
      <c r="L232" s="6">
        <v>0</v>
      </c>
      <c r="M232" s="4" t="s">
        <v>37</v>
      </c>
      <c r="N232" s="6" t="s">
        <v>37</v>
      </c>
      <c r="O232" s="4">
        <v>1</v>
      </c>
      <c r="P232" s="6">
        <v>0</v>
      </c>
      <c r="Q232" s="4">
        <v>0</v>
      </c>
      <c r="R232" s="6">
        <v>0</v>
      </c>
      <c r="S232" s="4">
        <v>0</v>
      </c>
      <c r="T232" s="6">
        <v>0</v>
      </c>
      <c r="U232" s="4">
        <v>0</v>
      </c>
      <c r="V232" s="6">
        <v>0</v>
      </c>
      <c r="W232" s="4">
        <v>0</v>
      </c>
      <c r="X232" s="6">
        <v>0</v>
      </c>
      <c r="Y232" s="4">
        <v>0</v>
      </c>
      <c r="Z232" s="6">
        <v>0</v>
      </c>
    </row>
    <row r="233" spans="1:26" x14ac:dyDescent="0.3">
      <c r="A233" t="str">
        <f>HYPERLINK("c:\Users\dcsj\OneDrive\Formación\Masters &amp; Postgrados\En Curso\UOC-Master en Ciencia de Datos\TFM\Imagenes\Movil-S21\20210826_201342.jpg","20210826_201342.jpg")</f>
        <v>20210826_201342.jpg</v>
      </c>
      <c r="B233" s="6">
        <v>1</v>
      </c>
      <c r="C233" s="9">
        <v>0</v>
      </c>
      <c r="D233" s="6">
        <v>0</v>
      </c>
      <c r="E233" s="9">
        <v>0</v>
      </c>
      <c r="F233" s="6">
        <v>0</v>
      </c>
      <c r="G233" s="4">
        <v>1</v>
      </c>
      <c r="H233" s="6">
        <v>1</v>
      </c>
      <c r="I233" s="4">
        <v>1</v>
      </c>
      <c r="J233" s="6">
        <v>0</v>
      </c>
      <c r="K233" s="4">
        <v>0</v>
      </c>
      <c r="L233" s="6">
        <v>0</v>
      </c>
      <c r="M233" s="4" t="s">
        <v>37</v>
      </c>
      <c r="N233" s="6" t="s">
        <v>37</v>
      </c>
      <c r="O233" s="4">
        <v>1</v>
      </c>
      <c r="P233" s="6">
        <v>0</v>
      </c>
      <c r="Q233" s="4">
        <v>0</v>
      </c>
      <c r="R233" s="6">
        <v>0</v>
      </c>
      <c r="S233" s="4">
        <v>0</v>
      </c>
      <c r="T233" s="6">
        <v>0</v>
      </c>
      <c r="U233" s="4">
        <v>0</v>
      </c>
      <c r="V233" s="6">
        <v>0</v>
      </c>
      <c r="W233" s="4">
        <v>0</v>
      </c>
      <c r="X233" s="6">
        <v>0</v>
      </c>
      <c r="Y233" s="4">
        <v>0</v>
      </c>
      <c r="Z233" s="6">
        <v>0</v>
      </c>
    </row>
    <row r="234" spans="1:26" x14ac:dyDescent="0.3">
      <c r="A234" t="str">
        <f>HYPERLINK("c:\Users\dcsj\OneDrive\Formación\Masters &amp; Postgrados\En Curso\UOC-Master en Ciencia de Datos\TFM\Imagenes\Movil-S21\20210826_201425.jpg","20210826_201425.jpg")</f>
        <v>20210826_201425.jpg</v>
      </c>
      <c r="B234" s="6">
        <v>1</v>
      </c>
      <c r="C234" s="9">
        <v>0</v>
      </c>
      <c r="D234" s="6">
        <v>0</v>
      </c>
      <c r="E234" s="9">
        <v>0</v>
      </c>
      <c r="F234" s="6">
        <v>0</v>
      </c>
      <c r="G234" s="4">
        <v>0</v>
      </c>
      <c r="H234" s="6">
        <v>1</v>
      </c>
      <c r="I234" s="4">
        <v>1</v>
      </c>
      <c r="J234" s="6">
        <v>0</v>
      </c>
      <c r="K234" s="4">
        <v>0</v>
      </c>
      <c r="L234" s="6">
        <v>0</v>
      </c>
      <c r="M234" s="4" t="s">
        <v>37</v>
      </c>
      <c r="N234" s="6" t="s">
        <v>37</v>
      </c>
      <c r="O234" s="4">
        <v>1</v>
      </c>
      <c r="P234" s="6">
        <v>0</v>
      </c>
      <c r="Q234" s="4">
        <v>0</v>
      </c>
      <c r="R234" s="6">
        <v>0</v>
      </c>
      <c r="S234" s="4">
        <v>0</v>
      </c>
      <c r="T234" s="6">
        <v>0</v>
      </c>
      <c r="U234" s="4">
        <v>0</v>
      </c>
      <c r="V234" s="6">
        <v>0</v>
      </c>
      <c r="W234" s="4">
        <v>0</v>
      </c>
      <c r="X234" s="6">
        <v>0</v>
      </c>
      <c r="Y234" s="4">
        <v>0</v>
      </c>
      <c r="Z234" s="6">
        <v>0</v>
      </c>
    </row>
    <row r="235" spans="1:26" x14ac:dyDescent="0.3">
      <c r="A235" t="str">
        <f>HYPERLINK("c:\Users\dcsj\OneDrive\Formación\Masters &amp; Postgrados\En Curso\UOC-Master en Ciencia de Datos\TFM\Imagenes\Movil-S21\20210826_201433.jpg","20210826_201433.jpg")</f>
        <v>20210826_201433.jpg</v>
      </c>
      <c r="B235" s="6">
        <v>1</v>
      </c>
      <c r="C235" s="9">
        <v>0</v>
      </c>
      <c r="D235" s="6">
        <v>0</v>
      </c>
      <c r="E235" s="9">
        <v>0</v>
      </c>
      <c r="F235" s="6">
        <v>0</v>
      </c>
      <c r="G235" s="4">
        <v>0</v>
      </c>
      <c r="H235" s="6">
        <v>1</v>
      </c>
      <c r="I235" s="4">
        <v>1</v>
      </c>
      <c r="J235" s="6">
        <v>0</v>
      </c>
      <c r="K235" s="4">
        <v>0</v>
      </c>
      <c r="L235" s="6">
        <v>0</v>
      </c>
      <c r="M235" s="4" t="s">
        <v>37</v>
      </c>
      <c r="N235" s="6" t="s">
        <v>37</v>
      </c>
      <c r="O235" s="4">
        <v>1</v>
      </c>
      <c r="P235" s="6">
        <v>0</v>
      </c>
      <c r="Q235" s="4">
        <v>0</v>
      </c>
      <c r="R235" s="6">
        <v>0</v>
      </c>
      <c r="S235" s="4">
        <v>0</v>
      </c>
      <c r="T235" s="6">
        <v>0</v>
      </c>
      <c r="U235" s="4">
        <v>0</v>
      </c>
      <c r="V235" s="6">
        <v>0</v>
      </c>
      <c r="W235" s="4">
        <v>0</v>
      </c>
      <c r="X235" s="6">
        <v>0</v>
      </c>
      <c r="Y235" s="4">
        <v>0</v>
      </c>
      <c r="Z235" s="6">
        <v>0</v>
      </c>
    </row>
    <row r="236" spans="1:26" x14ac:dyDescent="0.3">
      <c r="A236" t="str">
        <f>HYPERLINK("c:\Users\dcsj\OneDrive\Formación\Masters &amp; Postgrados\En Curso\UOC-Master en Ciencia de Datos\TFM\Imagenes\Movil-S21\20210826_201434.jpg","20210826_201434.jpg")</f>
        <v>20210826_201434.jpg</v>
      </c>
      <c r="B236" s="6">
        <v>1</v>
      </c>
      <c r="C236" s="9">
        <v>0</v>
      </c>
      <c r="D236" s="6">
        <v>0</v>
      </c>
      <c r="E236" s="9">
        <v>0</v>
      </c>
      <c r="F236" s="6">
        <v>0</v>
      </c>
      <c r="G236" s="4">
        <v>0</v>
      </c>
      <c r="H236" s="6">
        <v>1</v>
      </c>
      <c r="I236" s="4">
        <v>1</v>
      </c>
      <c r="J236" s="6">
        <v>0</v>
      </c>
      <c r="K236" s="4">
        <v>0</v>
      </c>
      <c r="L236" s="6">
        <v>0</v>
      </c>
      <c r="M236" s="4" t="s">
        <v>37</v>
      </c>
      <c r="N236" s="6" t="s">
        <v>37</v>
      </c>
      <c r="O236" s="4">
        <v>1</v>
      </c>
      <c r="P236" s="6">
        <v>0</v>
      </c>
      <c r="Q236" s="4">
        <v>0</v>
      </c>
      <c r="R236" s="6">
        <v>0</v>
      </c>
      <c r="S236" s="4">
        <v>0</v>
      </c>
      <c r="T236" s="6">
        <v>0</v>
      </c>
      <c r="U236" s="4">
        <v>0</v>
      </c>
      <c r="V236" s="6">
        <v>0</v>
      </c>
      <c r="W236" s="4">
        <v>0</v>
      </c>
      <c r="X236" s="6">
        <v>0</v>
      </c>
      <c r="Y236" s="4">
        <v>0</v>
      </c>
      <c r="Z236" s="6">
        <v>0</v>
      </c>
    </row>
    <row r="237" spans="1:26" x14ac:dyDescent="0.3">
      <c r="A237" t="str">
        <f>HYPERLINK("c:\Users\dcsj\OneDrive\Formación\Masters &amp; Postgrados\En Curso\UOC-Master en Ciencia de Datos\TFM\Imagenes\Movil-S21\20210826_201445.jpg","20210826_201445.jpg")</f>
        <v>20210826_201445.jpg</v>
      </c>
      <c r="B237" s="6">
        <v>1</v>
      </c>
      <c r="C237" s="9">
        <v>0</v>
      </c>
      <c r="D237" s="6">
        <v>0</v>
      </c>
      <c r="E237" s="9">
        <v>0</v>
      </c>
      <c r="F237" s="6">
        <v>0</v>
      </c>
      <c r="G237" s="4">
        <v>0</v>
      </c>
      <c r="H237" s="6">
        <v>1</v>
      </c>
      <c r="I237" s="4">
        <v>1</v>
      </c>
      <c r="J237" s="6">
        <v>0</v>
      </c>
      <c r="K237" s="4">
        <v>0</v>
      </c>
      <c r="L237" s="6">
        <v>0</v>
      </c>
      <c r="M237" s="4" t="s">
        <v>37</v>
      </c>
      <c r="N237" s="6" t="s">
        <v>37</v>
      </c>
      <c r="O237" s="4">
        <v>1</v>
      </c>
      <c r="P237" s="6">
        <v>0</v>
      </c>
      <c r="Q237" s="4">
        <v>0</v>
      </c>
      <c r="R237" s="6">
        <v>0</v>
      </c>
      <c r="S237" s="4">
        <v>0</v>
      </c>
      <c r="T237" s="6">
        <v>0</v>
      </c>
      <c r="U237" s="4">
        <v>0</v>
      </c>
      <c r="V237" s="6">
        <v>0</v>
      </c>
      <c r="W237" s="4">
        <v>0</v>
      </c>
      <c r="X237" s="6">
        <v>0</v>
      </c>
      <c r="Y237" s="4">
        <v>0</v>
      </c>
      <c r="Z237" s="6">
        <v>0</v>
      </c>
    </row>
    <row r="238" spans="1:26" x14ac:dyDescent="0.3">
      <c r="A238" t="str">
        <f>HYPERLINK("c:\Users\dcsj\OneDrive\Formación\Masters &amp; Postgrados\En Curso\UOC-Master en Ciencia de Datos\TFM\Imagenes\Movil-S21\20210826_201453.jpg","20210826_201453.jpg")</f>
        <v>20210826_201453.jpg</v>
      </c>
      <c r="B238" s="6">
        <v>1</v>
      </c>
      <c r="C238" s="9">
        <v>0</v>
      </c>
      <c r="D238" s="6">
        <v>0</v>
      </c>
      <c r="E238" s="9">
        <v>0</v>
      </c>
      <c r="F238" s="6">
        <v>0</v>
      </c>
      <c r="G238" s="4">
        <v>0</v>
      </c>
      <c r="H238" s="6">
        <v>1</v>
      </c>
      <c r="I238" s="4">
        <v>1</v>
      </c>
      <c r="J238" s="6">
        <v>0</v>
      </c>
      <c r="K238" s="4">
        <v>0</v>
      </c>
      <c r="L238" s="6">
        <v>0</v>
      </c>
      <c r="M238" s="4" t="s">
        <v>37</v>
      </c>
      <c r="N238" s="6" t="s">
        <v>37</v>
      </c>
      <c r="O238" s="4">
        <v>1</v>
      </c>
      <c r="P238" s="6">
        <v>0</v>
      </c>
      <c r="Q238" s="4">
        <v>0</v>
      </c>
      <c r="R238" s="6">
        <v>0</v>
      </c>
      <c r="S238" s="4">
        <v>0</v>
      </c>
      <c r="T238" s="6">
        <v>0</v>
      </c>
      <c r="U238" s="4">
        <v>0</v>
      </c>
      <c r="V238" s="6">
        <v>0</v>
      </c>
      <c r="W238" s="4">
        <v>0</v>
      </c>
      <c r="X238" s="6">
        <v>0</v>
      </c>
      <c r="Y238" s="4">
        <v>0</v>
      </c>
      <c r="Z238" s="6">
        <v>0</v>
      </c>
    </row>
    <row r="239" spans="1:26" x14ac:dyDescent="0.3">
      <c r="A239" t="str">
        <f>HYPERLINK("c:\Users\dcsj\OneDrive\Formación\Masters &amp; Postgrados\En Curso\UOC-Master en Ciencia de Datos\TFM\Imagenes\Movil-S21\20210826_201458.jpg","20210826_201458.jpg")</f>
        <v>20210826_201458.jpg</v>
      </c>
      <c r="B239" s="6">
        <v>1</v>
      </c>
      <c r="C239" s="9">
        <v>0</v>
      </c>
      <c r="D239" s="6">
        <v>0</v>
      </c>
      <c r="E239" s="9">
        <v>0</v>
      </c>
      <c r="F239" s="6">
        <v>0</v>
      </c>
      <c r="G239" s="4">
        <v>0</v>
      </c>
      <c r="H239" s="6">
        <v>1</v>
      </c>
      <c r="I239" s="4">
        <v>1</v>
      </c>
      <c r="J239" s="6">
        <v>0</v>
      </c>
      <c r="K239" s="4">
        <v>0</v>
      </c>
      <c r="L239" s="6">
        <v>0</v>
      </c>
      <c r="M239" s="4" t="s">
        <v>37</v>
      </c>
      <c r="N239" s="6" t="s">
        <v>37</v>
      </c>
      <c r="O239" s="4">
        <v>1</v>
      </c>
      <c r="P239" s="6">
        <v>0</v>
      </c>
      <c r="Q239" s="4">
        <v>0</v>
      </c>
      <c r="R239" s="6">
        <v>0</v>
      </c>
      <c r="S239" s="4">
        <v>0</v>
      </c>
      <c r="T239" s="6">
        <v>0</v>
      </c>
      <c r="U239" s="4">
        <v>0</v>
      </c>
      <c r="V239" s="6">
        <v>0</v>
      </c>
      <c r="W239" s="4">
        <v>0</v>
      </c>
      <c r="X239" s="6">
        <v>0</v>
      </c>
      <c r="Y239" s="4">
        <v>0</v>
      </c>
      <c r="Z239" s="6">
        <v>0</v>
      </c>
    </row>
    <row r="240" spans="1:26" x14ac:dyDescent="0.3">
      <c r="A240" t="str">
        <f>HYPERLINK("c:\Users\dcsj\OneDrive\Formación\Masters &amp; Postgrados\En Curso\UOC-Master en Ciencia de Datos\TFM\Imagenes\Movil-S21\20210826_203619.jpg","20210826_203619.jpg")</f>
        <v>20210826_203619.jpg</v>
      </c>
      <c r="B240" s="6">
        <v>1</v>
      </c>
      <c r="C240" s="9">
        <v>0</v>
      </c>
      <c r="D240" s="6">
        <v>0</v>
      </c>
      <c r="E240" s="9">
        <v>0</v>
      </c>
      <c r="F240" s="6">
        <v>0</v>
      </c>
      <c r="G240" s="4">
        <v>0</v>
      </c>
      <c r="H240" s="6">
        <v>0</v>
      </c>
      <c r="I240" s="4">
        <v>0</v>
      </c>
      <c r="J240" s="6">
        <v>0</v>
      </c>
      <c r="K240" s="4">
        <v>0</v>
      </c>
      <c r="L240" s="6">
        <v>0</v>
      </c>
      <c r="M240" s="4" t="s">
        <v>37</v>
      </c>
      <c r="N240" s="6" t="s">
        <v>37</v>
      </c>
      <c r="O240" s="4">
        <v>0</v>
      </c>
      <c r="P240" s="6">
        <v>0</v>
      </c>
      <c r="Q240" s="4">
        <v>0</v>
      </c>
      <c r="R240" s="6">
        <v>0</v>
      </c>
      <c r="S240" s="4">
        <v>0</v>
      </c>
      <c r="T240" s="6">
        <v>0</v>
      </c>
      <c r="U240" s="4">
        <v>0</v>
      </c>
      <c r="V240" s="6">
        <v>0</v>
      </c>
      <c r="W240" s="4">
        <v>0</v>
      </c>
      <c r="X240" s="6">
        <v>0</v>
      </c>
      <c r="Y240" s="4">
        <v>0</v>
      </c>
      <c r="Z240" s="6">
        <v>0</v>
      </c>
    </row>
    <row r="241" spans="1:26" x14ac:dyDescent="0.3">
      <c r="A241" t="str">
        <f>HYPERLINK("c:\Users\dcsj\OneDrive\Formación\Masters &amp; Postgrados\En Curso\UOC-Master en Ciencia de Datos\TFM\Imagenes\Movil-S21\20210826_203635.jpg","20210826_203635.jpg")</f>
        <v>20210826_203635.jpg</v>
      </c>
      <c r="B241" s="6">
        <v>1</v>
      </c>
      <c r="C241" s="9">
        <v>0</v>
      </c>
      <c r="D241" s="6">
        <v>0</v>
      </c>
      <c r="E241" s="9">
        <v>0</v>
      </c>
      <c r="F241" s="6">
        <v>0</v>
      </c>
      <c r="G241" s="4">
        <v>0</v>
      </c>
      <c r="H241" s="6">
        <v>0</v>
      </c>
      <c r="I241" s="4">
        <v>0</v>
      </c>
      <c r="J241" s="6">
        <v>0</v>
      </c>
      <c r="K241" s="4">
        <v>0</v>
      </c>
      <c r="L241" s="6">
        <v>0</v>
      </c>
      <c r="M241" s="4" t="s">
        <v>37</v>
      </c>
      <c r="N241" s="6" t="s">
        <v>37</v>
      </c>
      <c r="O241" s="4">
        <v>0</v>
      </c>
      <c r="P241" s="6">
        <v>0</v>
      </c>
      <c r="Q241" s="4">
        <v>0</v>
      </c>
      <c r="R241" s="6">
        <v>0</v>
      </c>
      <c r="S241" s="4">
        <v>0</v>
      </c>
      <c r="T241" s="6">
        <v>0</v>
      </c>
      <c r="U241" s="4">
        <v>0</v>
      </c>
      <c r="V241" s="6">
        <v>0</v>
      </c>
      <c r="W241" s="4">
        <v>0</v>
      </c>
      <c r="X241" s="6">
        <v>0</v>
      </c>
      <c r="Y241" s="4">
        <v>0</v>
      </c>
      <c r="Z241" s="6">
        <v>0</v>
      </c>
    </row>
    <row r="242" spans="1:26" x14ac:dyDescent="0.3">
      <c r="A242" t="str">
        <f>HYPERLINK("c:\Users\dcsj\OneDrive\Formación\Masters &amp; Postgrados\En Curso\UOC-Master en Ciencia de Datos\TFM\Imagenes\Movil-S21\20210826_203643.jpg","20210826_203643.jpg")</f>
        <v>20210826_203643.jpg</v>
      </c>
      <c r="B242" s="6">
        <v>1</v>
      </c>
      <c r="C242" s="9">
        <v>0</v>
      </c>
      <c r="D242" s="6">
        <v>0</v>
      </c>
      <c r="E242" s="9">
        <v>0</v>
      </c>
      <c r="F242" s="6">
        <v>0</v>
      </c>
      <c r="G242" s="4">
        <v>0</v>
      </c>
      <c r="H242" s="6">
        <v>0</v>
      </c>
      <c r="I242" s="4">
        <v>0</v>
      </c>
      <c r="J242" s="6">
        <v>0</v>
      </c>
      <c r="K242" s="4">
        <v>0</v>
      </c>
      <c r="L242" s="6">
        <v>0</v>
      </c>
      <c r="M242" s="4" t="s">
        <v>37</v>
      </c>
      <c r="N242" s="6" t="s">
        <v>37</v>
      </c>
      <c r="O242" s="4">
        <v>0</v>
      </c>
      <c r="P242" s="6">
        <v>0</v>
      </c>
      <c r="Q242" s="4">
        <v>0</v>
      </c>
      <c r="R242" s="6">
        <v>0</v>
      </c>
      <c r="S242" s="4">
        <v>0</v>
      </c>
      <c r="T242" s="6">
        <v>0</v>
      </c>
      <c r="U242" s="4">
        <v>0</v>
      </c>
      <c r="V242" s="6">
        <v>0</v>
      </c>
      <c r="W242" s="4">
        <v>0</v>
      </c>
      <c r="X242" s="6">
        <v>0</v>
      </c>
      <c r="Y242" s="4">
        <v>0</v>
      </c>
      <c r="Z242" s="6">
        <v>0</v>
      </c>
    </row>
    <row r="243" spans="1:26" x14ac:dyDescent="0.3">
      <c r="A243" t="str">
        <f>HYPERLINK("c:\Users\dcsj\OneDrive\Formación\Masters &amp; Postgrados\En Curso\UOC-Master en Ciencia de Datos\TFM\Imagenes\Movil-S21\20210826_203655.jpg","20210826_203655.jpg")</f>
        <v>20210826_203655.jpg</v>
      </c>
      <c r="B243" s="6">
        <v>1</v>
      </c>
      <c r="C243" s="9">
        <v>0</v>
      </c>
      <c r="D243" s="6">
        <v>0</v>
      </c>
      <c r="E243" s="9">
        <v>0</v>
      </c>
      <c r="F243" s="6">
        <v>0</v>
      </c>
      <c r="G243" s="4">
        <v>0</v>
      </c>
      <c r="H243" s="6">
        <v>0</v>
      </c>
      <c r="I243" s="4">
        <v>0</v>
      </c>
      <c r="J243" s="6">
        <v>0</v>
      </c>
      <c r="K243" s="4">
        <v>0</v>
      </c>
      <c r="L243" s="6">
        <v>0</v>
      </c>
      <c r="M243" s="4" t="s">
        <v>37</v>
      </c>
      <c r="N243" s="6" t="s">
        <v>37</v>
      </c>
      <c r="O243" s="4">
        <v>0</v>
      </c>
      <c r="P243" s="6">
        <v>0</v>
      </c>
      <c r="Q243" s="4">
        <v>0</v>
      </c>
      <c r="R243" s="6">
        <v>0</v>
      </c>
      <c r="S243" s="4">
        <v>0</v>
      </c>
      <c r="T243" s="6">
        <v>0</v>
      </c>
      <c r="U243" s="4">
        <v>0</v>
      </c>
      <c r="V243" s="6">
        <v>0</v>
      </c>
      <c r="W243" s="4">
        <v>0</v>
      </c>
      <c r="X243" s="6">
        <v>0</v>
      </c>
      <c r="Y243" s="4">
        <v>0</v>
      </c>
      <c r="Z243" s="6">
        <v>0</v>
      </c>
    </row>
    <row r="244" spans="1:26" x14ac:dyDescent="0.3">
      <c r="A244" t="str">
        <f>HYPERLINK("c:\Users\dcsj\OneDrive\Formación\Masters &amp; Postgrados\En Curso\UOC-Master en Ciencia de Datos\TFM\Imagenes\Movil-S21\20210826_211102.jpg","20210826_211102.jpg")</f>
        <v>20210826_211102.jpg</v>
      </c>
      <c r="B244" s="6">
        <v>1</v>
      </c>
      <c r="C244" s="9">
        <v>0</v>
      </c>
      <c r="D244" s="6">
        <v>1</v>
      </c>
      <c r="E244" s="9">
        <v>0</v>
      </c>
      <c r="F244" s="6">
        <v>0</v>
      </c>
      <c r="G244" s="4">
        <v>0</v>
      </c>
      <c r="H244" s="6">
        <v>0</v>
      </c>
      <c r="I244" s="4">
        <v>0</v>
      </c>
      <c r="J244" s="6">
        <v>0</v>
      </c>
      <c r="K244" s="4">
        <v>0</v>
      </c>
      <c r="L244" s="6">
        <v>0</v>
      </c>
      <c r="M244" s="4" t="s">
        <v>37</v>
      </c>
      <c r="N244" s="6" t="s">
        <v>37</v>
      </c>
      <c r="O244" s="4">
        <v>0</v>
      </c>
      <c r="P244" s="6">
        <v>0</v>
      </c>
      <c r="Q244" s="4">
        <v>0</v>
      </c>
      <c r="R244" s="6">
        <v>1</v>
      </c>
      <c r="S244" s="4">
        <v>0</v>
      </c>
      <c r="T244" s="6">
        <v>1</v>
      </c>
      <c r="U244" s="4">
        <v>0</v>
      </c>
      <c r="V244" s="6">
        <v>0</v>
      </c>
      <c r="W244" s="4">
        <v>0</v>
      </c>
      <c r="X244" s="6">
        <v>0</v>
      </c>
      <c r="Y244" s="4">
        <v>1</v>
      </c>
      <c r="Z244" s="6">
        <v>1</v>
      </c>
    </row>
    <row r="245" spans="1:26" x14ac:dyDescent="0.3">
      <c r="A245" t="str">
        <f>HYPERLINK("c:\Users\dcsj\OneDrive\Formación\Masters &amp; Postgrados\En Curso\UOC-Master en Ciencia de Datos\TFM\Imagenes\Movil-S21\20210826_211124.jpg","20210826_211124.jpg")</f>
        <v>20210826_211124.jpg</v>
      </c>
      <c r="B245" s="6">
        <v>1</v>
      </c>
      <c r="C245" s="9">
        <v>0</v>
      </c>
      <c r="D245" s="6">
        <v>1</v>
      </c>
      <c r="E245" s="9">
        <v>0</v>
      </c>
      <c r="F245" s="6">
        <v>0</v>
      </c>
      <c r="G245" s="4">
        <v>0</v>
      </c>
      <c r="H245" s="6">
        <v>0</v>
      </c>
      <c r="I245" s="4">
        <v>0</v>
      </c>
      <c r="J245" s="6">
        <v>0</v>
      </c>
      <c r="K245" s="4">
        <v>0</v>
      </c>
      <c r="L245" s="6">
        <v>0</v>
      </c>
      <c r="M245" s="4" t="s">
        <v>37</v>
      </c>
      <c r="N245" s="6" t="s">
        <v>37</v>
      </c>
      <c r="O245" s="4">
        <v>0</v>
      </c>
      <c r="P245" s="6">
        <v>0</v>
      </c>
      <c r="Q245" s="4">
        <v>0</v>
      </c>
      <c r="R245" s="6">
        <v>1</v>
      </c>
      <c r="S245" s="4">
        <v>1</v>
      </c>
      <c r="T245" s="6">
        <v>1</v>
      </c>
      <c r="U245" s="4">
        <v>0</v>
      </c>
      <c r="V245" s="6">
        <v>0</v>
      </c>
      <c r="W245" s="4">
        <v>0</v>
      </c>
      <c r="X245" s="6">
        <v>0</v>
      </c>
      <c r="Y245" s="4">
        <v>1</v>
      </c>
      <c r="Z245" s="6">
        <v>1</v>
      </c>
    </row>
    <row r="246" spans="1:26" x14ac:dyDescent="0.3">
      <c r="A246" t="str">
        <f>HYPERLINK("c:\Users\dcsj\OneDrive\Formación\Masters &amp; Postgrados\En Curso\UOC-Master en Ciencia de Datos\TFM\Imagenes\Movil-S21\20210826_211136.jpg","20210826_211136.jpg")</f>
        <v>20210826_211136.jpg</v>
      </c>
      <c r="B246" s="6">
        <v>1</v>
      </c>
      <c r="C246" s="9">
        <v>0</v>
      </c>
      <c r="D246" s="6">
        <v>1</v>
      </c>
      <c r="E246" s="9">
        <v>0</v>
      </c>
      <c r="F246" s="6">
        <v>0</v>
      </c>
      <c r="G246" s="4">
        <v>0</v>
      </c>
      <c r="H246" s="6">
        <v>1</v>
      </c>
      <c r="I246" s="4">
        <v>1</v>
      </c>
      <c r="J246" s="6">
        <v>0</v>
      </c>
      <c r="K246" s="4">
        <v>0</v>
      </c>
      <c r="L246" s="6">
        <v>0</v>
      </c>
      <c r="M246" s="4" t="s">
        <v>37</v>
      </c>
      <c r="N246" s="6" t="s">
        <v>37</v>
      </c>
      <c r="O246" s="4">
        <v>1</v>
      </c>
      <c r="P246" s="6">
        <v>0</v>
      </c>
      <c r="Q246" s="4">
        <v>0</v>
      </c>
      <c r="R246" s="6">
        <v>1</v>
      </c>
      <c r="S246" s="4">
        <v>0</v>
      </c>
      <c r="T246" s="6">
        <v>1</v>
      </c>
      <c r="U246" s="4">
        <v>0</v>
      </c>
      <c r="V246" s="6">
        <v>0</v>
      </c>
      <c r="W246" s="4">
        <v>0</v>
      </c>
      <c r="X246" s="6">
        <v>1</v>
      </c>
      <c r="Y246" s="4">
        <v>1</v>
      </c>
      <c r="Z246" s="6">
        <v>1</v>
      </c>
    </row>
    <row r="247" spans="1:26" x14ac:dyDescent="0.3">
      <c r="A247" t="str">
        <f>HYPERLINK("c:\Users\dcsj\OneDrive\Formación\Masters &amp; Postgrados\En Curso\UOC-Master en Ciencia de Datos\TFM\Imagenes\Movil-S21\20210826_211140.jpg","20210826_211140.jpg")</f>
        <v>20210826_211140.jpg</v>
      </c>
      <c r="B247" s="6">
        <v>1</v>
      </c>
      <c r="C247" s="9">
        <v>0</v>
      </c>
      <c r="D247" s="6">
        <v>1</v>
      </c>
      <c r="E247" s="9">
        <v>0</v>
      </c>
      <c r="F247" s="6">
        <v>0</v>
      </c>
      <c r="G247" s="4">
        <v>0</v>
      </c>
      <c r="H247" s="6">
        <v>0</v>
      </c>
      <c r="I247" s="4">
        <v>0</v>
      </c>
      <c r="J247" s="6">
        <v>0</v>
      </c>
      <c r="K247" s="4">
        <v>0</v>
      </c>
      <c r="L247" s="6">
        <v>0</v>
      </c>
      <c r="M247" s="4" t="s">
        <v>37</v>
      </c>
      <c r="N247" s="6" t="s">
        <v>37</v>
      </c>
      <c r="O247" s="4">
        <v>0</v>
      </c>
      <c r="P247" s="6">
        <v>1</v>
      </c>
      <c r="Q247" s="4">
        <v>0</v>
      </c>
      <c r="R247" s="6">
        <v>0</v>
      </c>
      <c r="S247" s="4">
        <v>0</v>
      </c>
      <c r="T247" s="6">
        <v>0</v>
      </c>
      <c r="U247" s="4">
        <v>0</v>
      </c>
      <c r="V247" s="6">
        <v>0</v>
      </c>
      <c r="W247" s="4">
        <v>0</v>
      </c>
      <c r="X247" s="6">
        <v>0</v>
      </c>
      <c r="Y247" s="4">
        <v>0</v>
      </c>
      <c r="Z247" s="6">
        <v>0</v>
      </c>
    </row>
    <row r="248" spans="1:26" x14ac:dyDescent="0.3">
      <c r="A248" t="str">
        <f>HYPERLINK("c:\Users\dcsj\OneDrive\Formación\Masters &amp; Postgrados\En Curso\UOC-Master en Ciencia de Datos\TFM\Imagenes\Movil-S21\20210826_211145.jpg","20210826_211145.jpg")</f>
        <v>20210826_211145.jpg</v>
      </c>
      <c r="B248" s="6">
        <v>1</v>
      </c>
      <c r="C248" s="9">
        <v>0</v>
      </c>
      <c r="D248" s="6">
        <v>1</v>
      </c>
      <c r="E248" s="9">
        <v>0</v>
      </c>
      <c r="F248" s="6">
        <v>0</v>
      </c>
      <c r="G248" s="4">
        <v>0</v>
      </c>
      <c r="H248" s="6">
        <v>1</v>
      </c>
      <c r="I248" s="4">
        <v>0</v>
      </c>
      <c r="J248" s="6">
        <v>0</v>
      </c>
      <c r="K248" s="4">
        <v>0</v>
      </c>
      <c r="L248" s="6">
        <v>0</v>
      </c>
      <c r="M248" s="4" t="s">
        <v>37</v>
      </c>
      <c r="N248" s="6" t="s">
        <v>37</v>
      </c>
      <c r="O248" s="4">
        <v>1</v>
      </c>
      <c r="P248" s="6">
        <v>0</v>
      </c>
      <c r="Q248" s="4">
        <v>0</v>
      </c>
      <c r="R248" s="6">
        <v>1</v>
      </c>
      <c r="S248" s="4">
        <v>1</v>
      </c>
      <c r="T248" s="6">
        <v>0</v>
      </c>
      <c r="U248" s="4">
        <v>0</v>
      </c>
      <c r="V248" s="6">
        <v>0</v>
      </c>
      <c r="W248" s="4">
        <v>0</v>
      </c>
      <c r="X248" s="6">
        <v>1</v>
      </c>
      <c r="Y248" s="4">
        <v>1</v>
      </c>
      <c r="Z248" s="6">
        <v>1</v>
      </c>
    </row>
    <row r="249" spans="1:26" x14ac:dyDescent="0.3">
      <c r="A249" t="str">
        <f>HYPERLINK("c:\Users\dcsj\OneDrive\Formación\Masters &amp; Postgrados\En Curso\UOC-Master en Ciencia de Datos\TFM\Imagenes\Movil-S21\20210826_211150.jpg","20210826_211150.jpg")</f>
        <v>20210826_211150.jpg</v>
      </c>
      <c r="B249" s="6">
        <v>1</v>
      </c>
      <c r="C249" s="9">
        <v>0</v>
      </c>
      <c r="D249" s="6">
        <v>1</v>
      </c>
      <c r="E249" s="9">
        <v>0</v>
      </c>
      <c r="F249" s="6">
        <v>0</v>
      </c>
      <c r="G249" s="4">
        <v>0</v>
      </c>
      <c r="H249" s="6">
        <v>1</v>
      </c>
      <c r="I249" s="4">
        <v>0</v>
      </c>
      <c r="J249" s="6">
        <v>0</v>
      </c>
      <c r="K249" s="4">
        <v>0</v>
      </c>
      <c r="L249" s="6">
        <v>0</v>
      </c>
      <c r="M249" s="4" t="s">
        <v>37</v>
      </c>
      <c r="N249" s="6" t="s">
        <v>37</v>
      </c>
      <c r="O249" s="4">
        <v>1</v>
      </c>
      <c r="P249" s="6">
        <v>0</v>
      </c>
      <c r="Q249" s="4">
        <v>0</v>
      </c>
      <c r="R249" s="6">
        <v>1</v>
      </c>
      <c r="S249" s="4">
        <v>1</v>
      </c>
      <c r="T249" s="6">
        <v>0</v>
      </c>
      <c r="U249" s="4">
        <v>0</v>
      </c>
      <c r="V249" s="6">
        <v>0</v>
      </c>
      <c r="W249" s="4">
        <v>1</v>
      </c>
      <c r="X249" s="6">
        <v>1</v>
      </c>
      <c r="Y249" s="4">
        <v>1</v>
      </c>
      <c r="Z249" s="6">
        <v>1</v>
      </c>
    </row>
    <row r="250" spans="1:26" x14ac:dyDescent="0.3">
      <c r="A250" t="str">
        <f>HYPERLINK("c:\Users\dcsj\OneDrive\Formación\Masters &amp; Postgrados\En Curso\UOC-Master en Ciencia de Datos\TFM\Imagenes\Movil-S21\20210827_115729.jpg","20210827_115729.jpg")</f>
        <v>20210827_115729.jpg</v>
      </c>
      <c r="B250" s="6">
        <v>1</v>
      </c>
      <c r="C250" s="9">
        <v>0</v>
      </c>
      <c r="D250" s="6">
        <v>0</v>
      </c>
      <c r="E250" s="9">
        <v>0</v>
      </c>
      <c r="F250" s="6">
        <v>0</v>
      </c>
      <c r="G250" s="4">
        <v>1</v>
      </c>
      <c r="H250" s="6">
        <v>1</v>
      </c>
      <c r="I250" s="4">
        <v>0</v>
      </c>
      <c r="J250" s="6">
        <v>0</v>
      </c>
      <c r="K250" s="4">
        <v>0</v>
      </c>
      <c r="L250" s="6">
        <v>0</v>
      </c>
      <c r="M250" s="4" t="s">
        <v>37</v>
      </c>
      <c r="N250" s="6" t="s">
        <v>37</v>
      </c>
      <c r="O250" s="4">
        <v>1</v>
      </c>
      <c r="P250" s="6">
        <v>0</v>
      </c>
      <c r="Q250" s="4">
        <v>0</v>
      </c>
      <c r="R250" s="6">
        <v>0</v>
      </c>
      <c r="S250" s="4">
        <v>0</v>
      </c>
      <c r="T250" s="6">
        <v>0</v>
      </c>
      <c r="U250" s="4">
        <v>0</v>
      </c>
      <c r="V250" s="6">
        <v>0</v>
      </c>
      <c r="W250" s="4">
        <v>0</v>
      </c>
      <c r="X250" s="6">
        <v>0</v>
      </c>
      <c r="Y250" s="4">
        <v>0</v>
      </c>
      <c r="Z250" s="6">
        <v>0</v>
      </c>
    </row>
    <row r="251" spans="1:26" x14ac:dyDescent="0.3">
      <c r="A251" t="str">
        <f>HYPERLINK("c:\Users\dcsj\OneDrive\Formación\Masters &amp; Postgrados\En Curso\UOC-Master en Ciencia de Datos\TFM\Imagenes\Movil-S21\20210827_115743.jpg","20210827_115743.jpg")</f>
        <v>20210827_115743.jpg</v>
      </c>
      <c r="B251" s="6">
        <v>1</v>
      </c>
      <c r="C251" s="9">
        <v>0</v>
      </c>
      <c r="D251" s="6">
        <v>0</v>
      </c>
      <c r="E251" s="9">
        <v>0</v>
      </c>
      <c r="F251" s="6">
        <v>0</v>
      </c>
      <c r="G251" s="4">
        <v>1</v>
      </c>
      <c r="H251" s="6">
        <v>1</v>
      </c>
      <c r="I251" s="4">
        <v>0</v>
      </c>
      <c r="J251" s="6">
        <v>0</v>
      </c>
      <c r="K251" s="4">
        <v>0</v>
      </c>
      <c r="L251" s="6">
        <v>0</v>
      </c>
      <c r="M251" s="4" t="s">
        <v>37</v>
      </c>
      <c r="N251" s="6" t="s">
        <v>37</v>
      </c>
      <c r="O251" s="4">
        <v>1</v>
      </c>
      <c r="P251" s="6">
        <v>0</v>
      </c>
      <c r="Q251" s="4">
        <v>0</v>
      </c>
      <c r="R251" s="6">
        <v>0</v>
      </c>
      <c r="S251" s="4">
        <v>0</v>
      </c>
      <c r="T251" s="6">
        <v>0</v>
      </c>
      <c r="U251" s="4">
        <v>0</v>
      </c>
      <c r="V251" s="6">
        <v>0</v>
      </c>
      <c r="W251" s="4">
        <v>0</v>
      </c>
      <c r="X251" s="6">
        <v>0</v>
      </c>
      <c r="Y251" s="4">
        <v>0</v>
      </c>
      <c r="Z251" s="6">
        <v>0</v>
      </c>
    </row>
    <row r="252" spans="1:26" x14ac:dyDescent="0.3">
      <c r="A252" t="str">
        <f>HYPERLINK("c:\Users\dcsj\OneDrive\Formación\Masters &amp; Postgrados\En Curso\UOC-Master en Ciencia de Datos\TFM\Imagenes\Movil-S21\20210827_115756.jpg","20210827_115756.jpg")</f>
        <v>20210827_115756.jpg</v>
      </c>
      <c r="B252" s="6">
        <v>1</v>
      </c>
      <c r="C252" s="9">
        <v>0</v>
      </c>
      <c r="D252" s="6">
        <v>0</v>
      </c>
      <c r="E252" s="9">
        <v>0</v>
      </c>
      <c r="F252" s="6">
        <v>0</v>
      </c>
      <c r="G252" s="4">
        <v>1</v>
      </c>
      <c r="H252" s="6">
        <v>1</v>
      </c>
      <c r="I252" s="4">
        <v>0</v>
      </c>
      <c r="J252" s="6">
        <v>0</v>
      </c>
      <c r="K252" s="4">
        <v>0</v>
      </c>
      <c r="L252" s="6">
        <v>0</v>
      </c>
      <c r="M252" s="4" t="s">
        <v>37</v>
      </c>
      <c r="N252" s="6" t="s">
        <v>37</v>
      </c>
      <c r="O252" s="4">
        <v>1</v>
      </c>
      <c r="P252" s="6">
        <v>0</v>
      </c>
      <c r="Q252" s="4">
        <v>0</v>
      </c>
      <c r="R252" s="6">
        <v>0</v>
      </c>
      <c r="S252" s="4">
        <v>0</v>
      </c>
      <c r="T252" s="6">
        <v>0</v>
      </c>
      <c r="U252" s="4">
        <v>0</v>
      </c>
      <c r="V252" s="6">
        <v>0</v>
      </c>
      <c r="W252" s="4">
        <v>0</v>
      </c>
      <c r="X252" s="6">
        <v>0</v>
      </c>
      <c r="Y252" s="4">
        <v>0</v>
      </c>
      <c r="Z252" s="6">
        <v>0</v>
      </c>
    </row>
    <row r="253" spans="1:26" x14ac:dyDescent="0.3">
      <c r="A253" t="str">
        <f>HYPERLINK("c:\Users\dcsj\OneDrive\Formación\Masters &amp; Postgrados\En Curso\UOC-Master en Ciencia de Datos\TFM\Imagenes\Movil-S21\20210827_115801.jpg","20210827_115801.jpg")</f>
        <v>20210827_115801.jpg</v>
      </c>
      <c r="B253" s="6">
        <v>1</v>
      </c>
      <c r="C253" s="9">
        <v>0</v>
      </c>
      <c r="D253" s="6">
        <v>0</v>
      </c>
      <c r="E253" s="9">
        <v>0</v>
      </c>
      <c r="F253" s="6">
        <v>0</v>
      </c>
      <c r="G253" s="4">
        <v>1</v>
      </c>
      <c r="H253" s="6">
        <v>1</v>
      </c>
      <c r="I253" s="4">
        <v>0</v>
      </c>
      <c r="J253" s="6">
        <v>0</v>
      </c>
      <c r="K253" s="4">
        <v>0</v>
      </c>
      <c r="L253" s="6">
        <v>0</v>
      </c>
      <c r="M253" s="4" t="s">
        <v>37</v>
      </c>
      <c r="N253" s="6" t="s">
        <v>37</v>
      </c>
      <c r="O253" s="4">
        <v>1</v>
      </c>
      <c r="P253" s="6">
        <v>0</v>
      </c>
      <c r="Q253" s="4">
        <v>0</v>
      </c>
      <c r="R253" s="6">
        <v>0</v>
      </c>
      <c r="S253" s="4">
        <v>0</v>
      </c>
      <c r="T253" s="6">
        <v>0</v>
      </c>
      <c r="U253" s="4">
        <v>0</v>
      </c>
      <c r="V253" s="6">
        <v>0</v>
      </c>
      <c r="W253" s="4">
        <v>0</v>
      </c>
      <c r="X253" s="6">
        <v>0</v>
      </c>
      <c r="Y253" s="4">
        <v>0</v>
      </c>
      <c r="Z253" s="6">
        <v>0</v>
      </c>
    </row>
    <row r="254" spans="1:26" x14ac:dyDescent="0.3">
      <c r="A254" t="str">
        <f>HYPERLINK("c:\Users\dcsj\OneDrive\Formación\Masters &amp; Postgrados\En Curso\UOC-Master en Ciencia de Datos\TFM\Imagenes\Movil-S21\20210827_115848.jpg","20210827_115848.jpg")</f>
        <v>20210827_115848.jpg</v>
      </c>
      <c r="B254" s="6">
        <v>1</v>
      </c>
      <c r="C254" s="9">
        <v>0</v>
      </c>
      <c r="D254" s="6">
        <v>0</v>
      </c>
      <c r="E254" s="9">
        <v>0</v>
      </c>
      <c r="F254" s="6">
        <v>0</v>
      </c>
      <c r="G254" s="4">
        <v>0</v>
      </c>
      <c r="H254" s="6">
        <v>0</v>
      </c>
      <c r="I254" s="4">
        <v>1</v>
      </c>
      <c r="J254" s="6">
        <v>0</v>
      </c>
      <c r="K254" s="4">
        <v>0</v>
      </c>
      <c r="L254" s="6">
        <v>0</v>
      </c>
      <c r="M254" s="4" t="s">
        <v>37</v>
      </c>
      <c r="N254" s="6" t="s">
        <v>37</v>
      </c>
      <c r="O254" s="4">
        <v>1</v>
      </c>
      <c r="P254" s="6">
        <v>0</v>
      </c>
      <c r="Q254" s="4">
        <v>0</v>
      </c>
      <c r="R254" s="6">
        <v>0</v>
      </c>
      <c r="S254" s="4">
        <v>0</v>
      </c>
      <c r="T254" s="6">
        <v>0</v>
      </c>
      <c r="U254" s="4">
        <v>0</v>
      </c>
      <c r="V254" s="6">
        <v>0</v>
      </c>
      <c r="W254" s="4">
        <v>1</v>
      </c>
      <c r="X254" s="6">
        <v>0</v>
      </c>
      <c r="Y254" s="4">
        <v>0</v>
      </c>
      <c r="Z254" s="6">
        <v>0</v>
      </c>
    </row>
    <row r="255" spans="1:26" x14ac:dyDescent="0.3">
      <c r="A255" t="str">
        <f>HYPERLINK("c:\Users\dcsj\OneDrive\Formación\Masters &amp; Postgrados\En Curso\UOC-Master en Ciencia de Datos\TFM\Imagenes\Movil-S21\20210827_115850.jpg","20210827_115850.jpg")</f>
        <v>20210827_115850.jpg</v>
      </c>
      <c r="B255" s="6">
        <v>1</v>
      </c>
      <c r="C255" s="9">
        <v>0</v>
      </c>
      <c r="D255" s="6">
        <v>0</v>
      </c>
      <c r="E255" s="9">
        <v>0</v>
      </c>
      <c r="F255" s="6">
        <v>0</v>
      </c>
      <c r="G255" s="4">
        <v>0</v>
      </c>
      <c r="H255" s="6">
        <v>0</v>
      </c>
      <c r="I255" s="4">
        <v>1</v>
      </c>
      <c r="J255" s="6">
        <v>0</v>
      </c>
      <c r="K255" s="4">
        <v>0</v>
      </c>
      <c r="L255" s="6">
        <v>0</v>
      </c>
      <c r="M255" s="4" t="s">
        <v>37</v>
      </c>
      <c r="N255" s="6" t="s">
        <v>37</v>
      </c>
      <c r="O255" s="4">
        <v>1</v>
      </c>
      <c r="P255" s="6">
        <v>0</v>
      </c>
      <c r="Q255" s="4">
        <v>0</v>
      </c>
      <c r="R255" s="6">
        <v>0</v>
      </c>
      <c r="S255" s="4">
        <v>0</v>
      </c>
      <c r="T255" s="6">
        <v>0</v>
      </c>
      <c r="U255" s="4">
        <v>0</v>
      </c>
      <c r="V255" s="6">
        <v>0</v>
      </c>
      <c r="W255" s="4">
        <v>1</v>
      </c>
      <c r="X255" s="6">
        <v>0</v>
      </c>
      <c r="Y255" s="4">
        <v>0</v>
      </c>
      <c r="Z255" s="6">
        <v>0</v>
      </c>
    </row>
    <row r="256" spans="1:26" x14ac:dyDescent="0.3">
      <c r="A256" t="str">
        <f>HYPERLINK("c:\Users\dcsj\OneDrive\Formación\Masters &amp; Postgrados\En Curso\UOC-Master en Ciencia de Datos\TFM\Imagenes\Movil-S21\20210827_115859.jpg","20210827_115859.jpg")</f>
        <v>20210827_115859.jpg</v>
      </c>
      <c r="B256" s="6">
        <v>1</v>
      </c>
      <c r="C256" s="9">
        <v>0</v>
      </c>
      <c r="D256" s="6">
        <v>0</v>
      </c>
      <c r="E256" s="9">
        <v>0</v>
      </c>
      <c r="F256" s="6">
        <v>0</v>
      </c>
      <c r="G256" s="4">
        <v>0</v>
      </c>
      <c r="H256" s="6">
        <v>0</v>
      </c>
      <c r="I256" s="4">
        <v>1</v>
      </c>
      <c r="J256" s="6">
        <v>0</v>
      </c>
      <c r="K256" s="4">
        <v>0</v>
      </c>
      <c r="L256" s="6">
        <v>0</v>
      </c>
      <c r="M256" s="4" t="s">
        <v>37</v>
      </c>
      <c r="N256" s="6" t="s">
        <v>37</v>
      </c>
      <c r="O256" s="4">
        <v>1</v>
      </c>
      <c r="P256" s="6">
        <v>0</v>
      </c>
      <c r="Q256" s="4">
        <v>0</v>
      </c>
      <c r="R256" s="6">
        <v>0</v>
      </c>
      <c r="S256" s="4">
        <v>0</v>
      </c>
      <c r="T256" s="6">
        <v>0</v>
      </c>
      <c r="U256" s="4">
        <v>0</v>
      </c>
      <c r="V256" s="6">
        <v>0</v>
      </c>
      <c r="W256" s="4">
        <v>1</v>
      </c>
      <c r="X256" s="6">
        <v>0</v>
      </c>
      <c r="Y256" s="4">
        <v>0</v>
      </c>
      <c r="Z256" s="6">
        <v>0</v>
      </c>
    </row>
    <row r="257" spans="1:26" x14ac:dyDescent="0.3">
      <c r="A257" t="str">
        <f>HYPERLINK("c:\Users\dcsj\OneDrive\Formación\Masters &amp; Postgrados\En Curso\UOC-Master en Ciencia de Datos\TFM\Imagenes\Movil-S21\20210827_115900.jpg","20210827_115900.jpg")</f>
        <v>20210827_115900.jpg</v>
      </c>
      <c r="B257" s="6">
        <v>1</v>
      </c>
      <c r="C257" s="9">
        <v>0</v>
      </c>
      <c r="D257" s="6">
        <v>0</v>
      </c>
      <c r="E257" s="9">
        <v>0</v>
      </c>
      <c r="F257" s="6">
        <v>0</v>
      </c>
      <c r="G257" s="4">
        <v>0</v>
      </c>
      <c r="H257" s="6">
        <v>0</v>
      </c>
      <c r="I257" s="4">
        <v>1</v>
      </c>
      <c r="J257" s="6">
        <v>0</v>
      </c>
      <c r="K257" s="4">
        <v>0</v>
      </c>
      <c r="L257" s="6">
        <v>0</v>
      </c>
      <c r="M257" s="4" t="s">
        <v>37</v>
      </c>
      <c r="N257" s="6" t="s">
        <v>37</v>
      </c>
      <c r="O257" s="4">
        <v>1</v>
      </c>
      <c r="P257" s="6">
        <v>0</v>
      </c>
      <c r="Q257" s="4">
        <v>0</v>
      </c>
      <c r="R257" s="6">
        <v>0</v>
      </c>
      <c r="S257" s="4">
        <v>0</v>
      </c>
      <c r="T257" s="6">
        <v>0</v>
      </c>
      <c r="U257" s="4">
        <v>0</v>
      </c>
      <c r="V257" s="6">
        <v>0</v>
      </c>
      <c r="W257" s="4">
        <v>1</v>
      </c>
      <c r="X257" s="6">
        <v>0</v>
      </c>
      <c r="Y257" s="4">
        <v>0</v>
      </c>
      <c r="Z257" s="6">
        <v>0</v>
      </c>
    </row>
    <row r="258" spans="1:26" x14ac:dyDescent="0.3">
      <c r="A258" t="str">
        <f>HYPERLINK("c:\Users\dcsj\OneDrive\Formación\Masters &amp; Postgrados\En Curso\UOC-Master en Ciencia de Datos\TFM\Imagenes\Movil-S21\20210827_120544.jpg","20210827_120544.jpg")</f>
        <v>20210827_120544.jpg</v>
      </c>
      <c r="B258" s="6">
        <v>1</v>
      </c>
      <c r="C258" s="9">
        <v>0</v>
      </c>
      <c r="D258" s="6">
        <v>0</v>
      </c>
      <c r="E258" s="9">
        <v>0</v>
      </c>
      <c r="F258" s="6">
        <v>0</v>
      </c>
      <c r="G258" s="4">
        <v>0</v>
      </c>
      <c r="H258" s="6">
        <v>1</v>
      </c>
      <c r="I258" s="4">
        <v>1</v>
      </c>
      <c r="J258" s="6">
        <v>0</v>
      </c>
      <c r="K258" s="4">
        <v>0</v>
      </c>
      <c r="L258" s="6">
        <v>0</v>
      </c>
      <c r="M258" s="4" t="s">
        <v>37</v>
      </c>
      <c r="N258" s="6" t="s">
        <v>37</v>
      </c>
      <c r="O258" s="4">
        <v>1</v>
      </c>
      <c r="P258" s="6">
        <v>0</v>
      </c>
      <c r="Q258" s="4">
        <v>0</v>
      </c>
      <c r="R258" s="6">
        <v>0</v>
      </c>
      <c r="S258" s="4">
        <v>0</v>
      </c>
      <c r="T258" s="6">
        <v>0</v>
      </c>
      <c r="U258" s="4">
        <v>0</v>
      </c>
      <c r="V258" s="6">
        <v>0</v>
      </c>
      <c r="W258" s="4">
        <v>0</v>
      </c>
      <c r="X258" s="6">
        <v>0</v>
      </c>
      <c r="Y258" s="4">
        <v>0</v>
      </c>
      <c r="Z258" s="6">
        <v>0</v>
      </c>
    </row>
    <row r="259" spans="1:26" x14ac:dyDescent="0.3">
      <c r="A259" t="str">
        <f>HYPERLINK("c:\Users\dcsj\OneDrive\Formación\Masters &amp; Postgrados\En Curso\UOC-Master en Ciencia de Datos\TFM\Imagenes\Movil-S21\20210827_120604.jpg","20210827_120604.jpg")</f>
        <v>20210827_120604.jpg</v>
      </c>
      <c r="B259" s="6">
        <v>1</v>
      </c>
      <c r="C259" s="9">
        <v>0</v>
      </c>
      <c r="D259" s="6">
        <v>0</v>
      </c>
      <c r="E259" s="9">
        <v>0</v>
      </c>
      <c r="F259" s="6">
        <v>0</v>
      </c>
      <c r="G259" s="4">
        <v>0</v>
      </c>
      <c r="H259" s="6">
        <v>1</v>
      </c>
      <c r="I259" s="4">
        <v>1</v>
      </c>
      <c r="J259" s="6">
        <v>0</v>
      </c>
      <c r="K259" s="4">
        <v>0</v>
      </c>
      <c r="L259" s="6">
        <v>0</v>
      </c>
      <c r="M259" s="4" t="s">
        <v>37</v>
      </c>
      <c r="N259" s="6" t="s">
        <v>37</v>
      </c>
      <c r="O259" s="4">
        <v>1</v>
      </c>
      <c r="P259" s="6">
        <v>0</v>
      </c>
      <c r="Q259" s="4">
        <v>0</v>
      </c>
      <c r="R259" s="6">
        <v>0</v>
      </c>
      <c r="S259" s="4">
        <v>0</v>
      </c>
      <c r="T259" s="6">
        <v>0</v>
      </c>
      <c r="U259" s="4">
        <v>0</v>
      </c>
      <c r="V259" s="6">
        <v>0</v>
      </c>
      <c r="W259" s="4">
        <v>0</v>
      </c>
      <c r="X259" s="6">
        <v>0</v>
      </c>
      <c r="Y259" s="4">
        <v>0</v>
      </c>
      <c r="Z259" s="6">
        <v>0</v>
      </c>
    </row>
    <row r="260" spans="1:26" x14ac:dyDescent="0.3">
      <c r="A260" t="str">
        <f>HYPERLINK("c:\Users\dcsj\OneDrive\Formación\Masters &amp; Postgrados\En Curso\UOC-Master en Ciencia de Datos\TFM\Imagenes\Movil-S21\20210827_120611.jpg","20210827_120611.jpg")</f>
        <v>20210827_120611.jpg</v>
      </c>
      <c r="B260" s="6">
        <v>1</v>
      </c>
      <c r="C260" s="9">
        <v>0</v>
      </c>
      <c r="D260" s="6">
        <v>0</v>
      </c>
      <c r="E260" s="9">
        <v>0</v>
      </c>
      <c r="F260" s="6">
        <v>0</v>
      </c>
      <c r="G260" s="4">
        <v>0</v>
      </c>
      <c r="H260" s="6">
        <v>1</v>
      </c>
      <c r="I260" s="4">
        <v>1</v>
      </c>
      <c r="J260" s="6">
        <v>0</v>
      </c>
      <c r="K260" s="4">
        <v>0</v>
      </c>
      <c r="L260" s="6">
        <v>0</v>
      </c>
      <c r="M260" s="4" t="s">
        <v>37</v>
      </c>
      <c r="N260" s="6" t="s">
        <v>37</v>
      </c>
      <c r="O260" s="4">
        <v>1</v>
      </c>
      <c r="P260" s="6">
        <v>0</v>
      </c>
      <c r="Q260" s="4">
        <v>0</v>
      </c>
      <c r="R260" s="6">
        <v>0</v>
      </c>
      <c r="S260" s="4">
        <v>0</v>
      </c>
      <c r="T260" s="6">
        <v>0</v>
      </c>
      <c r="U260" s="4">
        <v>0</v>
      </c>
      <c r="V260" s="6">
        <v>0</v>
      </c>
      <c r="W260" s="4">
        <v>0</v>
      </c>
      <c r="X260" s="6">
        <v>0</v>
      </c>
      <c r="Y260" s="4">
        <v>0</v>
      </c>
      <c r="Z260" s="6">
        <v>0</v>
      </c>
    </row>
    <row r="261" spans="1:26" x14ac:dyDescent="0.3">
      <c r="A261" t="str">
        <f>HYPERLINK("c:\Users\dcsj\OneDrive\Formación\Masters &amp; Postgrados\En Curso\UOC-Master en Ciencia de Datos\TFM\Imagenes\Movil-S21\20210827_120621.jpg","20210827_120621.jpg")</f>
        <v>20210827_120621.jpg</v>
      </c>
      <c r="B261" s="6">
        <v>1</v>
      </c>
      <c r="C261" s="9">
        <v>0</v>
      </c>
      <c r="D261" s="6">
        <v>0</v>
      </c>
      <c r="E261" s="9">
        <v>0</v>
      </c>
      <c r="F261" s="6">
        <v>0</v>
      </c>
      <c r="G261" s="4">
        <v>0</v>
      </c>
      <c r="H261" s="6">
        <v>1</v>
      </c>
      <c r="I261" s="4">
        <v>1</v>
      </c>
      <c r="J261" s="6">
        <v>0</v>
      </c>
      <c r="K261" s="4">
        <v>0</v>
      </c>
      <c r="L261" s="6">
        <v>0</v>
      </c>
      <c r="M261" s="4" t="s">
        <v>37</v>
      </c>
      <c r="N261" s="6" t="s">
        <v>37</v>
      </c>
      <c r="O261" s="4">
        <v>1</v>
      </c>
      <c r="P261" s="6">
        <v>0</v>
      </c>
      <c r="Q261" s="4">
        <v>0</v>
      </c>
      <c r="R261" s="6">
        <v>0</v>
      </c>
      <c r="S261" s="4">
        <v>0</v>
      </c>
      <c r="T261" s="6">
        <v>0</v>
      </c>
      <c r="U261" s="4">
        <v>0</v>
      </c>
      <c r="V261" s="6">
        <v>0</v>
      </c>
      <c r="W261" s="4">
        <v>0</v>
      </c>
      <c r="X261" s="6">
        <v>0</v>
      </c>
      <c r="Y261" s="4">
        <v>0</v>
      </c>
      <c r="Z261" s="6">
        <v>0</v>
      </c>
    </row>
    <row r="262" spans="1:26" x14ac:dyDescent="0.3">
      <c r="A262" t="str">
        <f>HYPERLINK("c:\Users\dcsj\OneDrive\Formación\Masters &amp; Postgrados\En Curso\UOC-Master en Ciencia de Datos\TFM\Imagenes\Movil-S21\20210827_120623.jpg","20210827_120623.jpg")</f>
        <v>20210827_120623.jpg</v>
      </c>
      <c r="B262" s="6">
        <v>1</v>
      </c>
      <c r="C262" s="9">
        <v>0</v>
      </c>
      <c r="D262" s="6">
        <v>0</v>
      </c>
      <c r="E262" s="9">
        <v>0</v>
      </c>
      <c r="F262" s="6">
        <v>0</v>
      </c>
      <c r="G262" s="4">
        <v>0</v>
      </c>
      <c r="H262" s="6">
        <v>1</v>
      </c>
      <c r="I262" s="4">
        <v>1</v>
      </c>
      <c r="J262" s="6">
        <v>0</v>
      </c>
      <c r="K262" s="4">
        <v>0</v>
      </c>
      <c r="L262" s="6">
        <v>0</v>
      </c>
      <c r="M262" s="4" t="s">
        <v>37</v>
      </c>
      <c r="N262" s="6" t="s">
        <v>37</v>
      </c>
      <c r="O262" s="4">
        <v>1</v>
      </c>
      <c r="P262" s="6">
        <v>0</v>
      </c>
      <c r="Q262" s="4">
        <v>0</v>
      </c>
      <c r="R262" s="6">
        <v>0</v>
      </c>
      <c r="S262" s="4">
        <v>0</v>
      </c>
      <c r="T262" s="6">
        <v>0</v>
      </c>
      <c r="U262" s="4">
        <v>0</v>
      </c>
      <c r="V262" s="6">
        <v>0</v>
      </c>
      <c r="W262" s="4">
        <v>0</v>
      </c>
      <c r="X262" s="6">
        <v>0</v>
      </c>
      <c r="Y262" s="4">
        <v>0</v>
      </c>
      <c r="Z262" s="6">
        <v>0</v>
      </c>
    </row>
    <row r="263" spans="1:26" x14ac:dyDescent="0.3">
      <c r="A263" t="str">
        <f>HYPERLINK("c:\Users\dcsj\OneDrive\Formación\Masters &amp; Postgrados\En Curso\UOC-Master en Ciencia de Datos\TFM\Imagenes\Movil-S21\20210827_120639.jpg","20210827_120639.jpg")</f>
        <v>20210827_120639.jpg</v>
      </c>
      <c r="B263" s="6">
        <v>1</v>
      </c>
      <c r="C263" s="9">
        <v>0</v>
      </c>
      <c r="D263" s="6">
        <v>0</v>
      </c>
      <c r="E263" s="9">
        <v>0</v>
      </c>
      <c r="F263" s="6">
        <v>0</v>
      </c>
      <c r="G263" s="4">
        <v>0</v>
      </c>
      <c r="H263" s="6">
        <v>1</v>
      </c>
      <c r="I263" s="4">
        <v>1</v>
      </c>
      <c r="J263" s="6">
        <v>0</v>
      </c>
      <c r="K263" s="4">
        <v>0</v>
      </c>
      <c r="L263" s="6">
        <v>0</v>
      </c>
      <c r="M263" s="4" t="s">
        <v>37</v>
      </c>
      <c r="N263" s="6" t="s">
        <v>37</v>
      </c>
      <c r="O263" s="4">
        <v>1</v>
      </c>
      <c r="P263" s="6">
        <v>0</v>
      </c>
      <c r="Q263" s="4">
        <v>0</v>
      </c>
      <c r="R263" s="6">
        <v>0</v>
      </c>
      <c r="S263" s="4">
        <v>0</v>
      </c>
      <c r="T263" s="6">
        <v>0</v>
      </c>
      <c r="U263" s="4">
        <v>0</v>
      </c>
      <c r="V263" s="6">
        <v>0</v>
      </c>
      <c r="W263" s="4">
        <v>0</v>
      </c>
      <c r="X263" s="6">
        <v>0</v>
      </c>
      <c r="Y263" s="4">
        <v>0</v>
      </c>
      <c r="Z263" s="6">
        <v>0</v>
      </c>
    </row>
    <row r="264" spans="1:26" x14ac:dyDescent="0.3">
      <c r="A264" t="str">
        <f>HYPERLINK("c:\Users\dcsj\OneDrive\Formación\Masters &amp; Postgrados\En Curso\UOC-Master en Ciencia de Datos\TFM\Imagenes\Movil-S21\20210827_120642.jpg","20210827_120642.jpg")</f>
        <v>20210827_120642.jpg</v>
      </c>
      <c r="B264" s="6">
        <v>1</v>
      </c>
      <c r="C264" s="9">
        <v>0</v>
      </c>
      <c r="D264" s="6">
        <v>0</v>
      </c>
      <c r="E264" s="9">
        <v>0</v>
      </c>
      <c r="F264" s="6">
        <v>0</v>
      </c>
      <c r="G264" s="4">
        <v>0</v>
      </c>
      <c r="H264" s="6">
        <v>1</v>
      </c>
      <c r="I264" s="4">
        <v>1</v>
      </c>
      <c r="J264" s="6">
        <v>0</v>
      </c>
      <c r="K264" s="4">
        <v>0</v>
      </c>
      <c r="L264" s="6">
        <v>0</v>
      </c>
      <c r="M264" s="4" t="s">
        <v>37</v>
      </c>
      <c r="N264" s="6" t="s">
        <v>37</v>
      </c>
      <c r="O264" s="4">
        <v>1</v>
      </c>
      <c r="P264" s="6">
        <v>0</v>
      </c>
      <c r="Q264" s="4">
        <v>0</v>
      </c>
      <c r="R264" s="6">
        <v>0</v>
      </c>
      <c r="S264" s="4">
        <v>0</v>
      </c>
      <c r="T264" s="6">
        <v>0</v>
      </c>
      <c r="U264" s="4">
        <v>0</v>
      </c>
      <c r="V264" s="6">
        <v>0</v>
      </c>
      <c r="W264" s="4">
        <v>0</v>
      </c>
      <c r="X264" s="6">
        <v>0</v>
      </c>
      <c r="Y264" s="4">
        <v>0</v>
      </c>
      <c r="Z264" s="6">
        <v>0</v>
      </c>
    </row>
    <row r="265" spans="1:26" x14ac:dyDescent="0.3">
      <c r="A265" t="str">
        <f>HYPERLINK("c:\Users\dcsj\OneDrive\Formación\Masters &amp; Postgrados\En Curso\UOC-Master en Ciencia de Datos\TFM\Imagenes\Movil-S21\20210827_120731.jpg","20210827_120731.jpg")</f>
        <v>20210827_120731.jpg</v>
      </c>
      <c r="B265" s="6">
        <v>1</v>
      </c>
      <c r="C265" s="9">
        <v>0</v>
      </c>
      <c r="D265" s="6">
        <v>0</v>
      </c>
      <c r="E265" s="9">
        <v>0</v>
      </c>
      <c r="F265" s="6">
        <v>0</v>
      </c>
      <c r="G265" s="4">
        <v>0</v>
      </c>
      <c r="H265" s="6">
        <v>0</v>
      </c>
      <c r="I265" s="4">
        <v>0</v>
      </c>
      <c r="J265" s="6">
        <v>0</v>
      </c>
      <c r="K265" s="4">
        <v>0</v>
      </c>
      <c r="L265" s="6">
        <v>0</v>
      </c>
      <c r="M265" s="4" t="s">
        <v>37</v>
      </c>
      <c r="N265" s="6" t="s">
        <v>37</v>
      </c>
      <c r="O265" s="4">
        <v>0</v>
      </c>
      <c r="P265" s="6">
        <v>0</v>
      </c>
      <c r="Q265" s="4">
        <v>0</v>
      </c>
      <c r="R265" s="6">
        <v>0</v>
      </c>
      <c r="S265" s="4">
        <v>0</v>
      </c>
      <c r="T265" s="6">
        <v>0</v>
      </c>
      <c r="U265" s="4">
        <v>0</v>
      </c>
      <c r="V265" s="6">
        <v>0</v>
      </c>
      <c r="W265" s="4">
        <v>0</v>
      </c>
      <c r="X265" s="6">
        <v>0</v>
      </c>
      <c r="Y265" s="4">
        <v>0</v>
      </c>
      <c r="Z265" s="6">
        <v>0</v>
      </c>
    </row>
    <row r="266" spans="1:26" x14ac:dyDescent="0.3">
      <c r="A266" t="str">
        <f>HYPERLINK("c:\Users\dcsj\OneDrive\Formación\Masters &amp; Postgrados\En Curso\UOC-Master en Ciencia de Datos\TFM\Imagenes\Movil-S21\20210827_120738.jpg","20210827_120738.jpg")</f>
        <v>20210827_120738.jpg</v>
      </c>
      <c r="B266" s="6">
        <v>1</v>
      </c>
      <c r="C266" s="9">
        <v>0</v>
      </c>
      <c r="D266" s="6">
        <v>0</v>
      </c>
      <c r="E266" s="9">
        <v>0</v>
      </c>
      <c r="F266" s="6">
        <v>0</v>
      </c>
      <c r="G266" s="4">
        <v>0</v>
      </c>
      <c r="H266" s="6">
        <v>0</v>
      </c>
      <c r="I266" s="4">
        <v>0</v>
      </c>
      <c r="J266" s="6">
        <v>0</v>
      </c>
      <c r="K266" s="4">
        <v>0</v>
      </c>
      <c r="L266" s="6">
        <v>0</v>
      </c>
      <c r="M266" s="4" t="s">
        <v>37</v>
      </c>
      <c r="N266" s="6" t="s">
        <v>37</v>
      </c>
      <c r="O266" s="4">
        <v>0</v>
      </c>
      <c r="P266" s="6">
        <v>0</v>
      </c>
      <c r="Q266" s="4">
        <v>0</v>
      </c>
      <c r="R266" s="6">
        <v>0</v>
      </c>
      <c r="S266" s="4">
        <v>0</v>
      </c>
      <c r="T266" s="6">
        <v>0</v>
      </c>
      <c r="U266" s="4">
        <v>0</v>
      </c>
      <c r="V266" s="6">
        <v>0</v>
      </c>
      <c r="W266" s="4">
        <v>0</v>
      </c>
      <c r="X266" s="6">
        <v>0</v>
      </c>
      <c r="Y266" s="4">
        <v>0</v>
      </c>
      <c r="Z266" s="6">
        <v>0</v>
      </c>
    </row>
    <row r="267" spans="1:26" x14ac:dyDescent="0.3">
      <c r="A267" t="str">
        <f>HYPERLINK("c:\Users\dcsj\OneDrive\Formación\Masters &amp; Postgrados\En Curso\UOC-Master en Ciencia de Datos\TFM\Imagenes\Movil-S21\20210827_120740.jpg","20210827_120740.jpg")</f>
        <v>20210827_120740.jpg</v>
      </c>
      <c r="B267" s="6">
        <v>1</v>
      </c>
      <c r="C267" s="9">
        <v>0</v>
      </c>
      <c r="D267" s="6">
        <v>0</v>
      </c>
      <c r="E267" s="9">
        <v>0</v>
      </c>
      <c r="F267" s="6">
        <v>0</v>
      </c>
      <c r="G267" s="4">
        <v>0</v>
      </c>
      <c r="H267" s="6">
        <v>0</v>
      </c>
      <c r="I267" s="4">
        <v>0</v>
      </c>
      <c r="J267" s="6">
        <v>0</v>
      </c>
      <c r="K267" s="4">
        <v>0</v>
      </c>
      <c r="L267" s="6">
        <v>0</v>
      </c>
      <c r="M267" s="4" t="s">
        <v>37</v>
      </c>
      <c r="N267" s="6" t="s">
        <v>37</v>
      </c>
      <c r="O267" s="4">
        <v>0</v>
      </c>
      <c r="P267" s="6">
        <v>0</v>
      </c>
      <c r="Q267" s="4">
        <v>0</v>
      </c>
      <c r="R267" s="6">
        <v>0</v>
      </c>
      <c r="S267" s="4">
        <v>0</v>
      </c>
      <c r="T267" s="6">
        <v>0</v>
      </c>
      <c r="U267" s="4">
        <v>0</v>
      </c>
      <c r="V267" s="6">
        <v>0</v>
      </c>
      <c r="W267" s="4">
        <v>0</v>
      </c>
      <c r="X267" s="6">
        <v>0</v>
      </c>
      <c r="Y267" s="4">
        <v>0</v>
      </c>
      <c r="Z267" s="6">
        <v>0</v>
      </c>
    </row>
    <row r="268" spans="1:26" x14ac:dyDescent="0.3">
      <c r="A268" t="str">
        <f>HYPERLINK("c:\Users\dcsj\OneDrive\Formación\Masters &amp; Postgrados\En Curso\UOC-Master en Ciencia de Datos\TFM\Imagenes\Movil-S21\20210827_121926.jpg","20210827_121926.jpg")</f>
        <v>20210827_121926.jpg</v>
      </c>
      <c r="B268" s="6">
        <v>1</v>
      </c>
      <c r="C268" s="9">
        <v>0</v>
      </c>
      <c r="D268" s="6">
        <v>0</v>
      </c>
      <c r="E268" s="9">
        <v>0</v>
      </c>
      <c r="F268" s="6">
        <v>0</v>
      </c>
      <c r="G268" s="4">
        <v>0</v>
      </c>
      <c r="H268" s="6">
        <v>0</v>
      </c>
      <c r="I268" s="4">
        <v>0</v>
      </c>
      <c r="J268" s="6">
        <v>0</v>
      </c>
      <c r="K268" s="4">
        <v>0</v>
      </c>
      <c r="L268" s="6">
        <v>0</v>
      </c>
      <c r="M268" s="4" t="s">
        <v>37</v>
      </c>
      <c r="N268" s="6" t="s">
        <v>37</v>
      </c>
      <c r="O268" s="4">
        <v>0</v>
      </c>
      <c r="P268" s="6">
        <v>0</v>
      </c>
      <c r="Q268" s="4">
        <v>0</v>
      </c>
      <c r="R268" s="6">
        <v>0</v>
      </c>
      <c r="S268" s="4">
        <v>0</v>
      </c>
      <c r="T268" s="6">
        <v>0</v>
      </c>
      <c r="U268" s="4">
        <v>0</v>
      </c>
      <c r="V268" s="6">
        <v>0</v>
      </c>
      <c r="W268" s="4">
        <v>0</v>
      </c>
      <c r="X268" s="6">
        <v>0</v>
      </c>
      <c r="Y268" s="4">
        <v>0</v>
      </c>
      <c r="Z268" s="6">
        <v>0</v>
      </c>
    </row>
    <row r="269" spans="1:26" x14ac:dyDescent="0.3">
      <c r="A269" t="str">
        <f>HYPERLINK("c:\Users\dcsj\OneDrive\Formación\Masters &amp; Postgrados\En Curso\UOC-Master en Ciencia de Datos\TFM\Imagenes\Movil-S21\20210827_122841.jpg","20210827_122841.jpg")</f>
        <v>20210827_122841.jpg</v>
      </c>
      <c r="B269" s="6">
        <v>1</v>
      </c>
      <c r="C269" s="9">
        <v>0</v>
      </c>
      <c r="D269" s="6">
        <v>0</v>
      </c>
      <c r="E269" s="9">
        <v>0</v>
      </c>
      <c r="F269" s="6">
        <v>0</v>
      </c>
      <c r="G269" s="4">
        <v>0</v>
      </c>
      <c r="H269" s="6">
        <v>0</v>
      </c>
      <c r="I269" s="4">
        <v>0</v>
      </c>
      <c r="J269" s="6">
        <v>0</v>
      </c>
      <c r="K269" s="4">
        <v>0</v>
      </c>
      <c r="L269" s="6">
        <v>0</v>
      </c>
      <c r="M269" s="4" t="s">
        <v>37</v>
      </c>
      <c r="N269" s="6" t="s">
        <v>37</v>
      </c>
      <c r="O269" s="4">
        <v>0</v>
      </c>
      <c r="P269" s="6">
        <v>0</v>
      </c>
      <c r="Q269" s="4">
        <v>0</v>
      </c>
      <c r="R269" s="6">
        <v>0</v>
      </c>
      <c r="S269" s="4">
        <v>0</v>
      </c>
      <c r="T269" s="6">
        <v>0</v>
      </c>
      <c r="U269" s="4">
        <v>0</v>
      </c>
      <c r="V269" s="6">
        <v>0</v>
      </c>
      <c r="W269" s="4">
        <v>0</v>
      </c>
      <c r="X269" s="6">
        <v>0</v>
      </c>
      <c r="Y269" s="4">
        <v>0</v>
      </c>
      <c r="Z269" s="6">
        <v>0</v>
      </c>
    </row>
    <row r="270" spans="1:26" x14ac:dyDescent="0.3">
      <c r="A270" t="str">
        <f>HYPERLINK("c:\Users\dcsj\OneDrive\Formación\Masters &amp; Postgrados\En Curso\UOC-Master en Ciencia de Datos\TFM\Imagenes\Movil-S21\20210827_122858.jpg","20210827_122858.jpg")</f>
        <v>20210827_122858.jpg</v>
      </c>
      <c r="B270" s="6">
        <v>1</v>
      </c>
      <c r="C270" s="9">
        <v>0</v>
      </c>
      <c r="D270" s="6">
        <v>0</v>
      </c>
      <c r="E270" s="9">
        <v>0</v>
      </c>
      <c r="F270" s="6">
        <v>0</v>
      </c>
      <c r="G270" s="4">
        <v>0</v>
      </c>
      <c r="H270" s="6">
        <v>0</v>
      </c>
      <c r="I270" s="4">
        <v>0</v>
      </c>
      <c r="J270" s="6">
        <v>0</v>
      </c>
      <c r="K270" s="4">
        <v>0</v>
      </c>
      <c r="L270" s="6">
        <v>0</v>
      </c>
      <c r="M270" s="4" t="s">
        <v>37</v>
      </c>
      <c r="N270" s="6" t="s">
        <v>37</v>
      </c>
      <c r="O270" s="4">
        <v>0</v>
      </c>
      <c r="P270" s="6">
        <v>0</v>
      </c>
      <c r="Q270" s="4">
        <v>0</v>
      </c>
      <c r="R270" s="6">
        <v>0</v>
      </c>
      <c r="S270" s="4">
        <v>0</v>
      </c>
      <c r="T270" s="6">
        <v>0</v>
      </c>
      <c r="U270" s="4">
        <v>0</v>
      </c>
      <c r="V270" s="6">
        <v>0</v>
      </c>
      <c r="W270" s="4">
        <v>0</v>
      </c>
      <c r="X270" s="6">
        <v>0</v>
      </c>
      <c r="Y270" s="4">
        <v>0</v>
      </c>
      <c r="Z270" s="6">
        <v>0</v>
      </c>
    </row>
    <row r="271" spans="1:26" x14ac:dyDescent="0.3">
      <c r="A271" t="str">
        <f>HYPERLINK("c:\Users\dcsj\OneDrive\Formación\Masters &amp; Postgrados\En Curso\UOC-Master en Ciencia de Datos\TFM\Imagenes\Movil-S21\20210827_123138.jpg","20210827_123138.jpg")</f>
        <v>20210827_123138.jpg</v>
      </c>
      <c r="B271" s="6">
        <v>1</v>
      </c>
      <c r="C271" s="9">
        <v>0</v>
      </c>
      <c r="D271" s="6">
        <v>0</v>
      </c>
      <c r="E271" s="9">
        <v>0</v>
      </c>
      <c r="F271" s="6">
        <v>0</v>
      </c>
      <c r="G271" s="4">
        <v>1</v>
      </c>
      <c r="H271" s="6">
        <v>1</v>
      </c>
      <c r="I271" s="4">
        <v>1</v>
      </c>
      <c r="J271" s="6">
        <v>0</v>
      </c>
      <c r="K271" s="4">
        <v>0</v>
      </c>
      <c r="L271" s="6">
        <v>0</v>
      </c>
      <c r="M271" s="4" t="s">
        <v>37</v>
      </c>
      <c r="N271" s="6" t="s">
        <v>37</v>
      </c>
      <c r="O271" s="4">
        <v>1</v>
      </c>
      <c r="P271" s="6">
        <v>0</v>
      </c>
      <c r="Q271" s="4">
        <v>0</v>
      </c>
      <c r="R271" s="6">
        <v>0</v>
      </c>
      <c r="S271" s="4">
        <v>0</v>
      </c>
      <c r="T271" s="6">
        <v>0</v>
      </c>
      <c r="U271" s="4">
        <v>0</v>
      </c>
      <c r="V271" s="6">
        <v>0</v>
      </c>
      <c r="W271" s="4">
        <v>0</v>
      </c>
      <c r="X271" s="6">
        <v>0</v>
      </c>
      <c r="Y271" s="4">
        <v>0</v>
      </c>
      <c r="Z271" s="6">
        <v>0</v>
      </c>
    </row>
    <row r="272" spans="1:26" x14ac:dyDescent="0.3">
      <c r="A272" t="str">
        <f>HYPERLINK("c:\Users\dcsj\OneDrive\Formación\Masters &amp; Postgrados\En Curso\UOC-Master en Ciencia de Datos\TFM\Imagenes\Movil-S21\20210827_123147.jpg","20210827_123147.jpg")</f>
        <v>20210827_123147.jpg</v>
      </c>
      <c r="B272" s="6">
        <v>1</v>
      </c>
      <c r="C272" s="9">
        <v>0</v>
      </c>
      <c r="D272" s="6">
        <v>0</v>
      </c>
      <c r="E272" s="9">
        <v>0</v>
      </c>
      <c r="F272" s="6">
        <v>0</v>
      </c>
      <c r="G272" s="4">
        <v>1</v>
      </c>
      <c r="H272" s="6">
        <v>1</v>
      </c>
      <c r="I272" s="4">
        <v>1</v>
      </c>
      <c r="J272" s="6">
        <v>0</v>
      </c>
      <c r="K272" s="4">
        <v>0</v>
      </c>
      <c r="L272" s="6">
        <v>0</v>
      </c>
      <c r="M272" s="4" t="s">
        <v>37</v>
      </c>
      <c r="N272" s="6" t="s">
        <v>37</v>
      </c>
      <c r="O272" s="4">
        <v>1</v>
      </c>
      <c r="P272" s="6">
        <v>0</v>
      </c>
      <c r="Q272" s="4">
        <v>0</v>
      </c>
      <c r="R272" s="6">
        <v>0</v>
      </c>
      <c r="S272" s="4">
        <v>0</v>
      </c>
      <c r="T272" s="6">
        <v>0</v>
      </c>
      <c r="U272" s="4">
        <v>0</v>
      </c>
      <c r="V272" s="6">
        <v>0</v>
      </c>
      <c r="W272" s="4">
        <v>0</v>
      </c>
      <c r="X272" s="6">
        <v>0</v>
      </c>
      <c r="Y272" s="4">
        <v>0</v>
      </c>
      <c r="Z272" s="6">
        <v>0</v>
      </c>
    </row>
    <row r="273" spans="1:26" x14ac:dyDescent="0.3">
      <c r="A273" t="str">
        <f>HYPERLINK("c:\Users\dcsj\OneDrive\Formación\Masters &amp; Postgrados\En Curso\UOC-Master en Ciencia de Datos\TFM\Imagenes\Movil-S21\20210827_123212.jpg","20210827_123212.jpg")</f>
        <v>20210827_123212.jpg</v>
      </c>
      <c r="B273" s="6">
        <v>1</v>
      </c>
      <c r="C273" s="9">
        <v>0</v>
      </c>
      <c r="D273" s="6">
        <v>0</v>
      </c>
      <c r="E273" s="9">
        <v>0</v>
      </c>
      <c r="F273" s="6">
        <v>0</v>
      </c>
      <c r="G273" s="4">
        <v>1</v>
      </c>
      <c r="H273" s="6">
        <v>1</v>
      </c>
      <c r="I273" s="4">
        <v>1</v>
      </c>
      <c r="J273" s="6">
        <v>0</v>
      </c>
      <c r="K273" s="4">
        <v>0</v>
      </c>
      <c r="L273" s="6">
        <v>0</v>
      </c>
      <c r="M273" s="4" t="s">
        <v>37</v>
      </c>
      <c r="N273" s="6" t="s">
        <v>37</v>
      </c>
      <c r="O273" s="4">
        <v>1</v>
      </c>
      <c r="P273" s="6">
        <v>0</v>
      </c>
      <c r="Q273" s="4">
        <v>0</v>
      </c>
      <c r="R273" s="6">
        <v>0</v>
      </c>
      <c r="S273" s="4">
        <v>0</v>
      </c>
      <c r="T273" s="6">
        <v>0</v>
      </c>
      <c r="U273" s="4">
        <v>0</v>
      </c>
      <c r="V273" s="6">
        <v>0</v>
      </c>
      <c r="W273" s="4">
        <v>0</v>
      </c>
      <c r="X273" s="6">
        <v>0</v>
      </c>
      <c r="Y273" s="4">
        <v>0</v>
      </c>
      <c r="Z273" s="6">
        <v>0</v>
      </c>
    </row>
    <row r="274" spans="1:26" x14ac:dyDescent="0.3">
      <c r="A274" t="str">
        <f>HYPERLINK("c:\Users\dcsj\OneDrive\Formación\Masters &amp; Postgrados\En Curso\UOC-Master en Ciencia de Datos\TFM\Imagenes\Movil-S21\20210827_123323.jpg","20210827_123323.jpg")</f>
        <v>20210827_123323.jpg</v>
      </c>
      <c r="B274" s="6">
        <v>1</v>
      </c>
      <c r="C274" s="9">
        <v>0</v>
      </c>
      <c r="D274" s="6">
        <v>0</v>
      </c>
      <c r="E274" s="9">
        <v>0</v>
      </c>
      <c r="F274" s="6">
        <v>0</v>
      </c>
      <c r="G274" s="4">
        <v>0</v>
      </c>
      <c r="H274" s="6">
        <v>0</v>
      </c>
      <c r="I274" s="4">
        <v>0</v>
      </c>
      <c r="J274" s="6">
        <v>0</v>
      </c>
      <c r="K274" s="4">
        <v>0</v>
      </c>
      <c r="L274" s="6">
        <v>0</v>
      </c>
      <c r="M274" s="4" t="s">
        <v>37</v>
      </c>
      <c r="N274" s="6" t="s">
        <v>37</v>
      </c>
      <c r="O274" s="4">
        <v>0</v>
      </c>
      <c r="P274" s="6">
        <v>0</v>
      </c>
      <c r="Q274" s="4">
        <v>0</v>
      </c>
      <c r="R274" s="6">
        <v>0</v>
      </c>
      <c r="S274" s="4">
        <v>0</v>
      </c>
      <c r="T274" s="6">
        <v>0</v>
      </c>
      <c r="U274" s="4">
        <v>0</v>
      </c>
      <c r="V274" s="6">
        <v>0</v>
      </c>
      <c r="W274" s="4">
        <v>0</v>
      </c>
      <c r="X274" s="6">
        <v>0</v>
      </c>
      <c r="Y274" s="4">
        <v>0</v>
      </c>
      <c r="Z274" s="6">
        <v>0</v>
      </c>
    </row>
    <row r="275" spans="1:26" x14ac:dyDescent="0.3">
      <c r="A275" t="str">
        <f>HYPERLINK("c:\Users\dcsj\OneDrive\Formación\Masters &amp; Postgrados\En Curso\UOC-Master en Ciencia de Datos\TFM\Imagenes\Movil-S21\20210827_123352.jpg","20210827_123352.jpg")</f>
        <v>20210827_123352.jpg</v>
      </c>
      <c r="B275" s="6">
        <v>1</v>
      </c>
      <c r="C275" s="9">
        <v>0</v>
      </c>
      <c r="D275" s="6">
        <v>0</v>
      </c>
      <c r="E275" s="9">
        <v>0</v>
      </c>
      <c r="F275" s="6">
        <v>0</v>
      </c>
      <c r="G275" s="4">
        <v>1</v>
      </c>
      <c r="H275" s="6">
        <v>1</v>
      </c>
      <c r="I275" s="4">
        <v>0</v>
      </c>
      <c r="J275" s="6">
        <v>0</v>
      </c>
      <c r="K275" s="4">
        <v>0</v>
      </c>
      <c r="L275" s="6">
        <v>0</v>
      </c>
      <c r="M275" s="4" t="s">
        <v>37</v>
      </c>
      <c r="N275" s="6" t="s">
        <v>37</v>
      </c>
      <c r="O275" s="4">
        <v>1</v>
      </c>
      <c r="P275" s="6">
        <v>0</v>
      </c>
      <c r="Q275" s="4">
        <v>0</v>
      </c>
      <c r="R275" s="6">
        <v>0</v>
      </c>
      <c r="S275" s="4">
        <v>0</v>
      </c>
      <c r="T275" s="6">
        <v>0</v>
      </c>
      <c r="U275" s="4">
        <v>0</v>
      </c>
      <c r="V275" s="6">
        <v>0</v>
      </c>
      <c r="W275" s="4">
        <v>0</v>
      </c>
      <c r="X275" s="6">
        <v>0</v>
      </c>
      <c r="Y275" s="4">
        <v>0</v>
      </c>
      <c r="Z275" s="6">
        <v>0</v>
      </c>
    </row>
    <row r="276" spans="1:26" x14ac:dyDescent="0.3">
      <c r="A276" t="str">
        <f>HYPERLINK("c:\Users\dcsj\OneDrive\Formación\Masters &amp; Postgrados\En Curso\UOC-Master en Ciencia de Datos\TFM\Imagenes\Movil-S21\20210827_123356.jpg","20210827_123356.jpg")</f>
        <v>20210827_123356.jpg</v>
      </c>
      <c r="B276" s="6">
        <v>1</v>
      </c>
      <c r="C276" s="9">
        <v>0</v>
      </c>
      <c r="D276" s="6">
        <v>0</v>
      </c>
      <c r="E276" s="9">
        <v>0</v>
      </c>
      <c r="F276" s="6">
        <v>0</v>
      </c>
      <c r="G276" s="4">
        <v>1</v>
      </c>
      <c r="H276" s="6">
        <v>1</v>
      </c>
      <c r="I276" s="4">
        <v>0</v>
      </c>
      <c r="J276" s="6">
        <v>0</v>
      </c>
      <c r="K276" s="4">
        <v>0</v>
      </c>
      <c r="L276" s="6">
        <v>0</v>
      </c>
      <c r="M276" s="4" t="s">
        <v>37</v>
      </c>
      <c r="N276" s="6" t="s">
        <v>37</v>
      </c>
      <c r="O276" s="4">
        <v>1</v>
      </c>
      <c r="P276" s="6">
        <v>0</v>
      </c>
      <c r="Q276" s="4">
        <v>0</v>
      </c>
      <c r="R276" s="6">
        <v>0</v>
      </c>
      <c r="S276" s="4">
        <v>0</v>
      </c>
      <c r="T276" s="6">
        <v>0</v>
      </c>
      <c r="U276" s="4">
        <v>0</v>
      </c>
      <c r="V276" s="6">
        <v>0</v>
      </c>
      <c r="W276" s="4">
        <v>0</v>
      </c>
      <c r="X276" s="6">
        <v>0</v>
      </c>
      <c r="Y276" s="4">
        <v>0</v>
      </c>
      <c r="Z276" s="6">
        <v>0</v>
      </c>
    </row>
    <row r="277" spans="1:26" x14ac:dyDescent="0.3">
      <c r="A277" t="str">
        <f>HYPERLINK("c:\Users\dcsj\OneDrive\Formación\Masters &amp; Postgrados\En Curso\UOC-Master en Ciencia de Datos\TFM\Imagenes\Movil-S21\20210827_123401.jpg","20210827_123401.jpg")</f>
        <v>20210827_123401.jpg</v>
      </c>
      <c r="B277" s="6">
        <v>1</v>
      </c>
      <c r="C277" s="9">
        <v>0</v>
      </c>
      <c r="D277" s="6">
        <v>0</v>
      </c>
      <c r="E277" s="9">
        <v>0</v>
      </c>
      <c r="F277" s="6">
        <v>0</v>
      </c>
      <c r="G277" s="4">
        <v>1</v>
      </c>
      <c r="H277" s="6">
        <v>1</v>
      </c>
      <c r="I277" s="4">
        <v>0</v>
      </c>
      <c r="J277" s="6">
        <v>0</v>
      </c>
      <c r="K277" s="4">
        <v>0</v>
      </c>
      <c r="L277" s="6">
        <v>0</v>
      </c>
      <c r="M277" s="4" t="s">
        <v>37</v>
      </c>
      <c r="N277" s="6" t="s">
        <v>37</v>
      </c>
      <c r="O277" s="4">
        <v>1</v>
      </c>
      <c r="P277" s="6">
        <v>0</v>
      </c>
      <c r="Q277" s="4">
        <v>0</v>
      </c>
      <c r="R277" s="6">
        <v>0</v>
      </c>
      <c r="S277" s="4">
        <v>0</v>
      </c>
      <c r="T277" s="6">
        <v>0</v>
      </c>
      <c r="U277" s="4">
        <v>0</v>
      </c>
      <c r="V277" s="6">
        <v>0</v>
      </c>
      <c r="W277" s="4">
        <v>0</v>
      </c>
      <c r="X277" s="6">
        <v>0</v>
      </c>
      <c r="Y277" s="4">
        <v>0</v>
      </c>
      <c r="Z277" s="6">
        <v>0</v>
      </c>
    </row>
    <row r="278" spans="1:26" x14ac:dyDescent="0.3">
      <c r="A278" t="str">
        <f>HYPERLINK("c:\Users\dcsj\OneDrive\Formación\Masters &amp; Postgrados\En Curso\UOC-Master en Ciencia de Datos\TFM\Imagenes\Movil-S21\20210827_123427.jpg","20210827_123427.jpg")</f>
        <v>20210827_123427.jpg</v>
      </c>
      <c r="B278" s="6">
        <v>1</v>
      </c>
      <c r="C278" s="9">
        <v>0</v>
      </c>
      <c r="D278" s="6">
        <v>0</v>
      </c>
      <c r="E278" s="9">
        <v>0</v>
      </c>
      <c r="F278" s="6">
        <v>0</v>
      </c>
      <c r="G278" s="4">
        <v>1</v>
      </c>
      <c r="H278" s="6">
        <v>1</v>
      </c>
      <c r="I278" s="4">
        <v>0</v>
      </c>
      <c r="J278" s="6">
        <v>0</v>
      </c>
      <c r="K278" s="4">
        <v>0</v>
      </c>
      <c r="L278" s="6">
        <v>0</v>
      </c>
      <c r="M278" s="4" t="s">
        <v>37</v>
      </c>
      <c r="N278" s="6" t="s">
        <v>37</v>
      </c>
      <c r="O278" s="4">
        <v>1</v>
      </c>
      <c r="P278" s="6">
        <v>0</v>
      </c>
      <c r="Q278" s="4">
        <v>0</v>
      </c>
      <c r="R278" s="6">
        <v>0</v>
      </c>
      <c r="S278" s="4">
        <v>0</v>
      </c>
      <c r="T278" s="6">
        <v>0</v>
      </c>
      <c r="U278" s="4">
        <v>0</v>
      </c>
      <c r="V278" s="6">
        <v>0</v>
      </c>
      <c r="W278" s="4">
        <v>0</v>
      </c>
      <c r="X278" s="6">
        <v>0</v>
      </c>
      <c r="Y278" s="4">
        <v>0</v>
      </c>
      <c r="Z278" s="6">
        <v>0</v>
      </c>
    </row>
    <row r="279" spans="1:26" x14ac:dyDescent="0.3">
      <c r="A279" t="str">
        <f>HYPERLINK("c:\Users\dcsj\OneDrive\Formación\Masters &amp; Postgrados\En Curso\UOC-Master en Ciencia de Datos\TFM\Imagenes\Movil-S21\20210827_123438.jpg","20210827_123438.jpg")</f>
        <v>20210827_123438.jpg</v>
      </c>
      <c r="B279" s="6">
        <v>1</v>
      </c>
      <c r="C279" s="9">
        <v>0</v>
      </c>
      <c r="D279" s="6">
        <v>0</v>
      </c>
      <c r="E279" s="9">
        <v>0</v>
      </c>
      <c r="F279" s="6">
        <v>0</v>
      </c>
      <c r="G279" s="4">
        <v>1</v>
      </c>
      <c r="H279" s="6">
        <v>1</v>
      </c>
      <c r="I279" s="4">
        <v>0</v>
      </c>
      <c r="J279" s="6">
        <v>0</v>
      </c>
      <c r="K279" s="4">
        <v>0</v>
      </c>
      <c r="L279" s="6">
        <v>0</v>
      </c>
      <c r="M279" s="4" t="s">
        <v>37</v>
      </c>
      <c r="N279" s="6" t="s">
        <v>37</v>
      </c>
      <c r="O279" s="4">
        <v>1</v>
      </c>
      <c r="P279" s="6">
        <v>0</v>
      </c>
      <c r="Q279" s="4">
        <v>0</v>
      </c>
      <c r="R279" s="6">
        <v>0</v>
      </c>
      <c r="S279" s="4">
        <v>0</v>
      </c>
      <c r="T279" s="6">
        <v>0</v>
      </c>
      <c r="U279" s="4">
        <v>0</v>
      </c>
      <c r="V279" s="6">
        <v>0</v>
      </c>
      <c r="W279" s="4">
        <v>0</v>
      </c>
      <c r="X279" s="6">
        <v>0</v>
      </c>
      <c r="Y279" s="4">
        <v>0</v>
      </c>
      <c r="Z279" s="6">
        <v>0</v>
      </c>
    </row>
    <row r="280" spans="1:26" x14ac:dyDescent="0.3">
      <c r="A280" t="str">
        <f>HYPERLINK("c:\Users\dcsj\OneDrive\Formación\Masters &amp; Postgrados\En Curso\UOC-Master en Ciencia de Datos\TFM\Imagenes\Movil-S21\20210827_123515.jpg","20210827_123515.jpg")</f>
        <v>20210827_123515.jpg</v>
      </c>
      <c r="B280" s="6">
        <v>1</v>
      </c>
      <c r="C280" s="9">
        <v>0</v>
      </c>
      <c r="D280" s="6">
        <v>0</v>
      </c>
      <c r="E280" s="9">
        <v>0</v>
      </c>
      <c r="F280" s="6">
        <v>0</v>
      </c>
      <c r="G280" s="4">
        <v>1</v>
      </c>
      <c r="H280" s="6">
        <v>1</v>
      </c>
      <c r="I280" s="4">
        <v>1</v>
      </c>
      <c r="J280" s="6">
        <v>0</v>
      </c>
      <c r="K280" s="4">
        <v>0</v>
      </c>
      <c r="L280" s="6">
        <v>0</v>
      </c>
      <c r="M280" s="4" t="s">
        <v>37</v>
      </c>
      <c r="N280" s="6" t="s">
        <v>37</v>
      </c>
      <c r="O280" s="4">
        <v>1</v>
      </c>
      <c r="P280" s="6">
        <v>0</v>
      </c>
      <c r="Q280" s="4">
        <v>0</v>
      </c>
      <c r="R280" s="6">
        <v>0</v>
      </c>
      <c r="S280" s="4">
        <v>0</v>
      </c>
      <c r="T280" s="6">
        <v>0</v>
      </c>
      <c r="U280" s="4">
        <v>0</v>
      </c>
      <c r="V280" s="6">
        <v>0</v>
      </c>
      <c r="W280" s="4">
        <v>0</v>
      </c>
      <c r="X280" s="6">
        <v>0</v>
      </c>
      <c r="Y280" s="4">
        <v>0</v>
      </c>
      <c r="Z280" s="6">
        <v>0</v>
      </c>
    </row>
    <row r="281" spans="1:26" x14ac:dyDescent="0.3">
      <c r="A281" t="str">
        <f>HYPERLINK("c:\Users\dcsj\OneDrive\Formación\Masters &amp; Postgrados\En Curso\UOC-Master en Ciencia de Datos\TFM\Imagenes\Movil-S21\20210827_124442.jpg","20210827_124442.jpg")</f>
        <v>20210827_124442.jpg</v>
      </c>
      <c r="B281" s="6">
        <v>1</v>
      </c>
      <c r="C281" s="9">
        <v>0</v>
      </c>
      <c r="D281" s="6">
        <v>0</v>
      </c>
      <c r="E281" s="9">
        <v>0</v>
      </c>
      <c r="F281" s="6">
        <v>0</v>
      </c>
      <c r="G281" s="4">
        <v>0</v>
      </c>
      <c r="H281" s="6">
        <v>0</v>
      </c>
      <c r="I281" s="4">
        <v>0</v>
      </c>
      <c r="J281" s="6">
        <v>0</v>
      </c>
      <c r="K281" s="4">
        <v>0</v>
      </c>
      <c r="L281" s="6">
        <v>1</v>
      </c>
      <c r="M281" s="4" t="s">
        <v>37</v>
      </c>
      <c r="N281" s="6" t="s">
        <v>37</v>
      </c>
      <c r="O281" s="4">
        <v>0</v>
      </c>
      <c r="P281" s="6">
        <v>0</v>
      </c>
      <c r="Q281" s="4">
        <v>0</v>
      </c>
      <c r="R281" s="6">
        <v>0</v>
      </c>
      <c r="S281" s="4">
        <v>0</v>
      </c>
      <c r="T281" s="6">
        <v>0</v>
      </c>
      <c r="U281" s="4">
        <v>0</v>
      </c>
      <c r="V281" s="6">
        <v>0</v>
      </c>
      <c r="W281" s="4">
        <v>0</v>
      </c>
      <c r="X281" s="6">
        <v>0</v>
      </c>
      <c r="Y281" s="4">
        <v>0</v>
      </c>
      <c r="Z281" s="6">
        <v>0</v>
      </c>
    </row>
    <row r="282" spans="1:26" x14ac:dyDescent="0.3">
      <c r="A282" t="str">
        <f>HYPERLINK("c:\Users\dcsj\OneDrive\Formación\Masters &amp; Postgrados\En Curso\UOC-Master en Ciencia de Datos\TFM\Imagenes\Movil-S21\20210827_124449.jpg","20210827_124449.jpg")</f>
        <v>20210827_124449.jpg</v>
      </c>
      <c r="B282" s="6">
        <v>1</v>
      </c>
      <c r="C282" s="9">
        <v>0</v>
      </c>
      <c r="D282" s="6">
        <v>0</v>
      </c>
      <c r="E282" s="9">
        <v>0</v>
      </c>
      <c r="F282" s="6">
        <v>0</v>
      </c>
      <c r="G282" s="4">
        <v>0</v>
      </c>
      <c r="H282" s="6">
        <v>0</v>
      </c>
      <c r="I282" s="4">
        <v>0</v>
      </c>
      <c r="J282" s="6">
        <v>0</v>
      </c>
      <c r="K282" s="4">
        <v>0</v>
      </c>
      <c r="L282" s="6">
        <v>1</v>
      </c>
      <c r="M282" s="4" t="s">
        <v>37</v>
      </c>
      <c r="N282" s="6" t="s">
        <v>37</v>
      </c>
      <c r="O282" s="4">
        <v>0</v>
      </c>
      <c r="P282" s="6">
        <v>0</v>
      </c>
      <c r="Q282" s="4">
        <v>0</v>
      </c>
      <c r="R282" s="6">
        <v>0</v>
      </c>
      <c r="S282" s="4">
        <v>0</v>
      </c>
      <c r="T282" s="6">
        <v>0</v>
      </c>
      <c r="U282" s="4">
        <v>0</v>
      </c>
      <c r="V282" s="6">
        <v>0</v>
      </c>
      <c r="W282" s="4">
        <v>0</v>
      </c>
      <c r="X282" s="6">
        <v>0</v>
      </c>
      <c r="Y282" s="4">
        <v>0</v>
      </c>
      <c r="Z282" s="6">
        <v>0</v>
      </c>
    </row>
    <row r="283" spans="1:26" x14ac:dyDescent="0.3">
      <c r="A283" t="str">
        <f>HYPERLINK("c:\Users\dcsj\OneDrive\Formación\Masters &amp; Postgrados\En Curso\UOC-Master en Ciencia de Datos\TFM\Imagenes\Movil-S21\20210827_130113.jpg","20210827_130113.jpg")</f>
        <v>20210827_130113.jpg</v>
      </c>
      <c r="B283" s="6">
        <v>1</v>
      </c>
      <c r="C283" s="9">
        <v>0</v>
      </c>
      <c r="D283" s="6">
        <v>0</v>
      </c>
      <c r="E283" s="9">
        <v>0</v>
      </c>
      <c r="F283" s="6">
        <v>0</v>
      </c>
      <c r="G283" s="4">
        <v>0</v>
      </c>
      <c r="H283" s="6">
        <v>0</v>
      </c>
      <c r="I283" s="4">
        <v>0</v>
      </c>
      <c r="J283" s="6">
        <v>0</v>
      </c>
      <c r="K283" s="4">
        <v>0</v>
      </c>
      <c r="L283" s="6">
        <v>1</v>
      </c>
      <c r="M283" s="4" t="s">
        <v>37</v>
      </c>
      <c r="N283" s="6" t="s">
        <v>37</v>
      </c>
      <c r="O283" s="4">
        <v>0</v>
      </c>
      <c r="P283" s="6">
        <v>0</v>
      </c>
      <c r="Q283" s="4">
        <v>0</v>
      </c>
      <c r="R283" s="6">
        <v>0</v>
      </c>
      <c r="S283" s="4">
        <v>0</v>
      </c>
      <c r="T283" s="6">
        <v>0</v>
      </c>
      <c r="U283" s="4">
        <v>0</v>
      </c>
      <c r="V283" s="6">
        <v>0</v>
      </c>
      <c r="W283" s="4">
        <v>0</v>
      </c>
      <c r="X283" s="6">
        <v>0</v>
      </c>
      <c r="Y283" s="4">
        <v>0</v>
      </c>
      <c r="Z283" s="6">
        <v>0</v>
      </c>
    </row>
    <row r="284" spans="1:26" x14ac:dyDescent="0.3">
      <c r="A284" t="str">
        <f>HYPERLINK("c:\Users\dcsj\OneDrive\Formación\Masters &amp; Postgrados\En Curso\UOC-Master en Ciencia de Datos\TFM\Imagenes\Movil-S21\20210827_130116.jpg","20210827_130116.jpg")</f>
        <v>20210827_130116.jpg</v>
      </c>
      <c r="B284" s="6">
        <v>1</v>
      </c>
      <c r="C284" s="9">
        <v>0</v>
      </c>
      <c r="D284" s="6">
        <v>0</v>
      </c>
      <c r="E284" s="9">
        <v>0</v>
      </c>
      <c r="F284" s="6">
        <v>0</v>
      </c>
      <c r="G284" s="4">
        <v>0</v>
      </c>
      <c r="H284" s="6">
        <v>0</v>
      </c>
      <c r="I284" s="4">
        <v>0</v>
      </c>
      <c r="J284" s="6">
        <v>0</v>
      </c>
      <c r="K284" s="4">
        <v>0</v>
      </c>
      <c r="L284" s="6">
        <v>1</v>
      </c>
      <c r="M284" s="4" t="s">
        <v>37</v>
      </c>
      <c r="N284" s="6" t="s">
        <v>37</v>
      </c>
      <c r="O284" s="4">
        <v>0</v>
      </c>
      <c r="P284" s="6">
        <v>0</v>
      </c>
      <c r="Q284" s="4">
        <v>0</v>
      </c>
      <c r="R284" s="6">
        <v>0</v>
      </c>
      <c r="S284" s="4">
        <v>0</v>
      </c>
      <c r="T284" s="6">
        <v>0</v>
      </c>
      <c r="U284" s="4">
        <v>0</v>
      </c>
      <c r="V284" s="6">
        <v>0</v>
      </c>
      <c r="W284" s="4">
        <v>0</v>
      </c>
      <c r="X284" s="6">
        <v>0</v>
      </c>
      <c r="Y284" s="4">
        <v>0</v>
      </c>
      <c r="Z284" s="6">
        <v>0</v>
      </c>
    </row>
    <row r="285" spans="1:26" x14ac:dyDescent="0.3">
      <c r="A285" t="str">
        <f>HYPERLINK("c:\Users\dcsj\OneDrive\Formación\Masters &amp; Postgrados\En Curso\UOC-Master en Ciencia de Datos\TFM\Imagenes\Movil-S21\20210827_130154.jpg","20210827_130154.jpg")</f>
        <v>20210827_130154.jpg</v>
      </c>
      <c r="B285" s="6">
        <v>1</v>
      </c>
      <c r="C285" s="9">
        <v>0</v>
      </c>
      <c r="D285" s="6">
        <v>0</v>
      </c>
      <c r="E285" s="9">
        <v>0</v>
      </c>
      <c r="F285" s="6">
        <v>0</v>
      </c>
      <c r="G285" s="4">
        <v>0</v>
      </c>
      <c r="H285" s="6">
        <v>0</v>
      </c>
      <c r="I285" s="4">
        <v>0</v>
      </c>
      <c r="J285" s="6">
        <v>0</v>
      </c>
      <c r="K285" s="4">
        <v>0</v>
      </c>
      <c r="L285" s="6">
        <v>1</v>
      </c>
      <c r="M285" s="4" t="s">
        <v>37</v>
      </c>
      <c r="N285" s="6" t="s">
        <v>37</v>
      </c>
      <c r="O285" s="4">
        <v>0</v>
      </c>
      <c r="P285" s="6">
        <v>0</v>
      </c>
      <c r="Q285" s="4">
        <v>0</v>
      </c>
      <c r="R285" s="6">
        <v>0</v>
      </c>
      <c r="S285" s="4">
        <v>0</v>
      </c>
      <c r="T285" s="6">
        <v>0</v>
      </c>
      <c r="U285" s="4">
        <v>0</v>
      </c>
      <c r="V285" s="6">
        <v>0</v>
      </c>
      <c r="W285" s="4">
        <v>0</v>
      </c>
      <c r="X285" s="6">
        <v>0</v>
      </c>
      <c r="Y285" s="4">
        <v>0</v>
      </c>
      <c r="Z285" s="6">
        <v>0</v>
      </c>
    </row>
    <row r="286" spans="1:26" x14ac:dyDescent="0.3">
      <c r="A286" t="str">
        <f>HYPERLINK("c:\Users\dcsj\OneDrive\Formación\Masters &amp; Postgrados\En Curso\UOC-Master en Ciencia de Datos\TFM\Imagenes\Movil-S21\20210827_130157.jpg","20210827_130157.jpg")</f>
        <v>20210827_130157.jpg</v>
      </c>
      <c r="B286" s="6">
        <v>1</v>
      </c>
      <c r="C286" s="9">
        <v>0</v>
      </c>
      <c r="D286" s="6">
        <v>0</v>
      </c>
      <c r="E286" s="9">
        <v>0</v>
      </c>
      <c r="F286" s="6">
        <v>0</v>
      </c>
      <c r="G286" s="4">
        <v>0</v>
      </c>
      <c r="H286" s="6">
        <v>0</v>
      </c>
      <c r="I286" s="4">
        <v>0</v>
      </c>
      <c r="J286" s="6">
        <v>0</v>
      </c>
      <c r="K286" s="4">
        <v>0</v>
      </c>
      <c r="L286" s="6">
        <v>1</v>
      </c>
      <c r="M286" s="4" t="s">
        <v>37</v>
      </c>
      <c r="N286" s="6" t="s">
        <v>37</v>
      </c>
      <c r="O286" s="4">
        <v>0</v>
      </c>
      <c r="P286" s="6">
        <v>0</v>
      </c>
      <c r="Q286" s="4">
        <v>0</v>
      </c>
      <c r="R286" s="6">
        <v>0</v>
      </c>
      <c r="S286" s="4">
        <v>0</v>
      </c>
      <c r="T286" s="6">
        <v>0</v>
      </c>
      <c r="U286" s="4">
        <v>0</v>
      </c>
      <c r="V286" s="6">
        <v>0</v>
      </c>
      <c r="W286" s="4">
        <v>0</v>
      </c>
      <c r="X286" s="6">
        <v>0</v>
      </c>
      <c r="Y286" s="4">
        <v>0</v>
      </c>
      <c r="Z286" s="6">
        <v>0</v>
      </c>
    </row>
    <row r="287" spans="1:26" x14ac:dyDescent="0.3">
      <c r="A287" t="str">
        <f>HYPERLINK("c:\Users\dcsj\OneDrive\Formación\Masters &amp; Postgrados\En Curso\UOC-Master en Ciencia de Datos\TFM\Imagenes\Movil-S21\20210827_130405.jpg","20210827_130405.jpg")</f>
        <v>20210827_130405.jpg</v>
      </c>
      <c r="B287" s="6">
        <v>1</v>
      </c>
      <c r="C287" s="9">
        <v>0</v>
      </c>
      <c r="D287" s="6">
        <v>0</v>
      </c>
      <c r="E287" s="9">
        <v>0</v>
      </c>
      <c r="F287" s="6">
        <v>0</v>
      </c>
      <c r="G287" s="4">
        <v>1</v>
      </c>
      <c r="H287" s="6">
        <v>1</v>
      </c>
      <c r="I287" s="4">
        <v>0</v>
      </c>
      <c r="J287" s="6">
        <v>0</v>
      </c>
      <c r="K287" s="4">
        <v>0</v>
      </c>
      <c r="L287" s="6">
        <v>1</v>
      </c>
      <c r="M287" s="4" t="s">
        <v>37</v>
      </c>
      <c r="N287" s="6" t="s">
        <v>37</v>
      </c>
      <c r="O287" s="4">
        <v>1</v>
      </c>
      <c r="P287" s="6">
        <v>0</v>
      </c>
      <c r="Q287" s="4">
        <v>0</v>
      </c>
      <c r="R287" s="6">
        <v>0</v>
      </c>
      <c r="S287" s="4">
        <v>0</v>
      </c>
      <c r="T287" s="6">
        <v>0</v>
      </c>
      <c r="U287" s="4">
        <v>0</v>
      </c>
      <c r="V287" s="6">
        <v>0</v>
      </c>
      <c r="W287" s="4">
        <v>0</v>
      </c>
      <c r="X287" s="6">
        <v>0</v>
      </c>
      <c r="Y287" s="4">
        <v>0</v>
      </c>
      <c r="Z287" s="6">
        <v>0</v>
      </c>
    </row>
    <row r="288" spans="1:26" x14ac:dyDescent="0.3">
      <c r="A288" t="str">
        <f>HYPERLINK("c:\Users\dcsj\OneDrive\Formación\Masters &amp; Postgrados\En Curso\UOC-Master en Ciencia de Datos\TFM\Imagenes\Movil-S21\20210827_130416.jpg","20210827_130416.jpg")</f>
        <v>20210827_130416.jpg</v>
      </c>
      <c r="B288" s="6">
        <v>1</v>
      </c>
      <c r="C288" s="9">
        <v>0</v>
      </c>
      <c r="D288" s="6">
        <v>0</v>
      </c>
      <c r="E288" s="9">
        <v>0</v>
      </c>
      <c r="F288" s="6">
        <v>0</v>
      </c>
      <c r="G288" s="4">
        <v>0</v>
      </c>
      <c r="H288" s="6">
        <v>0</v>
      </c>
      <c r="I288" s="4">
        <v>0</v>
      </c>
      <c r="J288" s="6">
        <v>0</v>
      </c>
      <c r="K288" s="4">
        <v>0</v>
      </c>
      <c r="L288" s="6">
        <v>1</v>
      </c>
      <c r="M288" s="4" t="s">
        <v>37</v>
      </c>
      <c r="N288" s="6" t="s">
        <v>37</v>
      </c>
      <c r="O288" s="4">
        <v>1</v>
      </c>
      <c r="P288" s="6">
        <v>0</v>
      </c>
      <c r="Q288" s="4">
        <v>0</v>
      </c>
      <c r="R288" s="6">
        <v>0</v>
      </c>
      <c r="S288" s="4">
        <v>0</v>
      </c>
      <c r="T288" s="6">
        <v>0</v>
      </c>
      <c r="U288" s="4">
        <v>0</v>
      </c>
      <c r="V288" s="6">
        <v>0</v>
      </c>
      <c r="W288" s="4">
        <v>0</v>
      </c>
      <c r="X288" s="6">
        <v>0</v>
      </c>
      <c r="Y288" s="4">
        <v>0</v>
      </c>
      <c r="Z288" s="6">
        <v>0</v>
      </c>
    </row>
    <row r="289" spans="1:26" x14ac:dyDescent="0.3">
      <c r="A289" t="str">
        <f>HYPERLINK("c:\Users\dcsj\OneDrive\Formación\Masters &amp; Postgrados\En Curso\UOC-Master en Ciencia de Datos\TFM\Imagenes\Movil-S21\20210827_130419.jpg","20210827_130419.jpg")</f>
        <v>20210827_130419.jpg</v>
      </c>
      <c r="B289" s="6">
        <v>1</v>
      </c>
      <c r="C289" s="9">
        <v>0</v>
      </c>
      <c r="D289" s="6">
        <v>0</v>
      </c>
      <c r="E289" s="9">
        <v>0</v>
      </c>
      <c r="F289" s="6">
        <v>0</v>
      </c>
      <c r="G289" s="4">
        <v>0</v>
      </c>
      <c r="H289" s="6">
        <v>0</v>
      </c>
      <c r="I289" s="4">
        <v>0</v>
      </c>
      <c r="J289" s="6">
        <v>0</v>
      </c>
      <c r="K289" s="4">
        <v>0</v>
      </c>
      <c r="L289" s="6">
        <v>1</v>
      </c>
      <c r="M289" s="4" t="s">
        <v>37</v>
      </c>
      <c r="N289" s="6" t="s">
        <v>37</v>
      </c>
      <c r="O289" s="4">
        <v>1</v>
      </c>
      <c r="P289" s="6">
        <v>0</v>
      </c>
      <c r="Q289" s="4">
        <v>0</v>
      </c>
      <c r="R289" s="6">
        <v>0</v>
      </c>
      <c r="S289" s="4">
        <v>0</v>
      </c>
      <c r="T289" s="6">
        <v>0</v>
      </c>
      <c r="U289" s="4">
        <v>0</v>
      </c>
      <c r="V289" s="6">
        <v>0</v>
      </c>
      <c r="W289" s="4">
        <v>0</v>
      </c>
      <c r="X289" s="6">
        <v>0</v>
      </c>
      <c r="Y289" s="4">
        <v>0</v>
      </c>
      <c r="Z289" s="6">
        <v>0</v>
      </c>
    </row>
    <row r="290" spans="1:26" x14ac:dyDescent="0.3">
      <c r="A290" t="str">
        <f>HYPERLINK("c:\Users\dcsj\OneDrive\Formación\Masters &amp; Postgrados\En Curso\UOC-Master en Ciencia de Datos\TFM\Imagenes\Movil-S21\20210827_130426.jpg","20210827_130426.jpg")</f>
        <v>20210827_130426.jpg</v>
      </c>
      <c r="B290" s="6">
        <v>1</v>
      </c>
      <c r="C290" s="9">
        <v>0</v>
      </c>
      <c r="D290" s="6">
        <v>0</v>
      </c>
      <c r="E290" s="9">
        <v>0</v>
      </c>
      <c r="F290" s="6">
        <v>0</v>
      </c>
      <c r="G290" s="4">
        <v>0</v>
      </c>
      <c r="H290" s="6">
        <v>0</v>
      </c>
      <c r="I290" s="4">
        <v>0</v>
      </c>
      <c r="J290" s="6">
        <v>0</v>
      </c>
      <c r="K290" s="4">
        <v>0</v>
      </c>
      <c r="L290" s="6">
        <v>1</v>
      </c>
      <c r="M290" s="4" t="s">
        <v>37</v>
      </c>
      <c r="N290" s="6" t="s">
        <v>37</v>
      </c>
      <c r="O290" s="4">
        <v>1</v>
      </c>
      <c r="P290" s="6">
        <v>0</v>
      </c>
      <c r="Q290" s="4">
        <v>0</v>
      </c>
      <c r="R290" s="6">
        <v>0</v>
      </c>
      <c r="S290" s="4">
        <v>0</v>
      </c>
      <c r="T290" s="6">
        <v>0</v>
      </c>
      <c r="U290" s="4">
        <v>0</v>
      </c>
      <c r="V290" s="6">
        <v>0</v>
      </c>
      <c r="W290" s="4">
        <v>0</v>
      </c>
      <c r="X290" s="6">
        <v>0</v>
      </c>
      <c r="Y290" s="4">
        <v>0</v>
      </c>
      <c r="Z290" s="6">
        <v>0</v>
      </c>
    </row>
    <row r="291" spans="1:26" x14ac:dyDescent="0.3">
      <c r="A291" t="str">
        <f>HYPERLINK("c:\Users\dcsj\OneDrive\Formación\Masters &amp; Postgrados\En Curso\UOC-Master en Ciencia de Datos\TFM\Imagenes\Movil-S21\20210827_130428.jpg","20210827_130428.jpg")</f>
        <v>20210827_130428.jpg</v>
      </c>
      <c r="B291" s="6">
        <v>1</v>
      </c>
      <c r="C291" s="9">
        <v>0</v>
      </c>
      <c r="D291" s="6">
        <v>0</v>
      </c>
      <c r="E291" s="9">
        <v>0</v>
      </c>
      <c r="F291" s="6">
        <v>0</v>
      </c>
      <c r="G291" s="4">
        <v>0</v>
      </c>
      <c r="H291" s="6">
        <v>0</v>
      </c>
      <c r="I291" s="4">
        <v>0</v>
      </c>
      <c r="J291" s="6">
        <v>0</v>
      </c>
      <c r="K291" s="4">
        <v>0</v>
      </c>
      <c r="L291" s="6">
        <v>1</v>
      </c>
      <c r="M291" s="4" t="s">
        <v>37</v>
      </c>
      <c r="N291" s="6" t="s">
        <v>37</v>
      </c>
      <c r="O291" s="4">
        <v>1</v>
      </c>
      <c r="P291" s="6">
        <v>0</v>
      </c>
      <c r="Q291" s="4">
        <v>0</v>
      </c>
      <c r="R291" s="6">
        <v>0</v>
      </c>
      <c r="S291" s="4">
        <v>0</v>
      </c>
      <c r="T291" s="6">
        <v>0</v>
      </c>
      <c r="U291" s="4">
        <v>0</v>
      </c>
      <c r="V291" s="6">
        <v>0</v>
      </c>
      <c r="W291" s="4">
        <v>0</v>
      </c>
      <c r="X291" s="6">
        <v>0</v>
      </c>
      <c r="Y291" s="4">
        <v>0</v>
      </c>
      <c r="Z291" s="6">
        <v>0</v>
      </c>
    </row>
    <row r="292" spans="1:26" x14ac:dyDescent="0.3">
      <c r="A292" t="str">
        <f>HYPERLINK("c:\Users\dcsj\OneDrive\Formación\Masters &amp; Postgrados\En Curso\UOC-Master en Ciencia de Datos\TFM\Imagenes\Movil-S21\20210827_130512.jpg","20210827_130512.jpg")</f>
        <v>20210827_130512.jpg</v>
      </c>
      <c r="B292" s="6">
        <v>1</v>
      </c>
      <c r="C292" s="9">
        <v>0</v>
      </c>
      <c r="D292" s="6">
        <v>0</v>
      </c>
      <c r="E292" s="9">
        <v>0</v>
      </c>
      <c r="F292" s="6">
        <v>0</v>
      </c>
      <c r="G292" s="4">
        <v>0</v>
      </c>
      <c r="H292" s="6">
        <v>0</v>
      </c>
      <c r="I292" s="4">
        <v>0</v>
      </c>
      <c r="J292" s="6">
        <v>0</v>
      </c>
      <c r="K292" s="4">
        <v>0</v>
      </c>
      <c r="L292" s="6">
        <v>1</v>
      </c>
      <c r="M292" s="4" t="s">
        <v>37</v>
      </c>
      <c r="N292" s="6" t="s">
        <v>37</v>
      </c>
      <c r="O292" s="4">
        <v>1</v>
      </c>
      <c r="P292" s="6">
        <v>0</v>
      </c>
      <c r="Q292" s="4">
        <v>0</v>
      </c>
      <c r="R292" s="6">
        <v>0</v>
      </c>
      <c r="S292" s="4">
        <v>0</v>
      </c>
      <c r="T292" s="6">
        <v>0</v>
      </c>
      <c r="U292" s="4">
        <v>0</v>
      </c>
      <c r="V292" s="6">
        <v>0</v>
      </c>
      <c r="W292" s="4">
        <v>0</v>
      </c>
      <c r="X292" s="6">
        <v>0</v>
      </c>
      <c r="Y292" s="4">
        <v>0</v>
      </c>
      <c r="Z292" s="6">
        <v>0</v>
      </c>
    </row>
    <row r="293" spans="1:26" x14ac:dyDescent="0.3">
      <c r="A293" t="str">
        <f>HYPERLINK("c:\Users\dcsj\OneDrive\Formación\Masters &amp; Postgrados\En Curso\UOC-Master en Ciencia de Datos\TFM\Imagenes\Movil-S21\20210827_130516.jpg","20210827_130516.jpg")</f>
        <v>20210827_130516.jpg</v>
      </c>
      <c r="B293" s="6">
        <v>1</v>
      </c>
      <c r="C293" s="9">
        <v>0</v>
      </c>
      <c r="D293" s="6">
        <v>0</v>
      </c>
      <c r="E293" s="9">
        <v>0</v>
      </c>
      <c r="F293" s="6">
        <v>0</v>
      </c>
      <c r="G293" s="4">
        <v>0</v>
      </c>
      <c r="H293" s="6">
        <v>0</v>
      </c>
      <c r="I293" s="4">
        <v>0</v>
      </c>
      <c r="J293" s="6">
        <v>0</v>
      </c>
      <c r="K293" s="4">
        <v>0</v>
      </c>
      <c r="L293" s="6">
        <v>1</v>
      </c>
      <c r="M293" s="4" t="s">
        <v>37</v>
      </c>
      <c r="N293" s="6" t="s">
        <v>37</v>
      </c>
      <c r="O293" s="4">
        <v>1</v>
      </c>
      <c r="P293" s="6">
        <v>0</v>
      </c>
      <c r="Q293" s="4">
        <v>0</v>
      </c>
      <c r="R293" s="6">
        <v>0</v>
      </c>
      <c r="S293" s="4">
        <v>0</v>
      </c>
      <c r="T293" s="6">
        <v>0</v>
      </c>
      <c r="U293" s="4">
        <v>0</v>
      </c>
      <c r="V293" s="6">
        <v>0</v>
      </c>
      <c r="W293" s="4">
        <v>0</v>
      </c>
      <c r="X293" s="6">
        <v>0</v>
      </c>
      <c r="Y293" s="4">
        <v>0</v>
      </c>
      <c r="Z293" s="6">
        <v>0</v>
      </c>
    </row>
    <row r="294" spans="1:26" x14ac:dyDescent="0.3">
      <c r="A294" t="str">
        <f>HYPERLINK("c:\Users\dcsj\OneDrive\Formación\Masters &amp; Postgrados\En Curso\UOC-Master en Ciencia de Datos\TFM\Imagenes\Movil-S21\20210827_130544.jpg","20210827_130544.jpg")</f>
        <v>20210827_130544.jpg</v>
      </c>
      <c r="B294" s="6">
        <v>1</v>
      </c>
      <c r="C294" s="9">
        <v>0</v>
      </c>
      <c r="D294" s="6">
        <v>0</v>
      </c>
      <c r="E294" s="9">
        <v>0</v>
      </c>
      <c r="F294" s="6">
        <v>0</v>
      </c>
      <c r="G294" s="4">
        <v>0</v>
      </c>
      <c r="H294" s="6">
        <v>0</v>
      </c>
      <c r="I294" s="4">
        <v>1</v>
      </c>
      <c r="J294" s="6">
        <v>0</v>
      </c>
      <c r="K294" s="4">
        <v>0</v>
      </c>
      <c r="L294" s="6">
        <v>1</v>
      </c>
      <c r="M294" s="4" t="s">
        <v>37</v>
      </c>
      <c r="N294" s="6" t="s">
        <v>37</v>
      </c>
      <c r="O294" s="4">
        <v>1</v>
      </c>
      <c r="P294" s="6">
        <v>0</v>
      </c>
      <c r="Q294" s="4">
        <v>0</v>
      </c>
      <c r="R294" s="6">
        <v>0</v>
      </c>
      <c r="S294" s="4">
        <v>0</v>
      </c>
      <c r="T294" s="6">
        <v>0</v>
      </c>
      <c r="U294" s="4">
        <v>0</v>
      </c>
      <c r="V294" s="6">
        <v>0</v>
      </c>
      <c r="W294" s="4">
        <v>0</v>
      </c>
      <c r="X294" s="6">
        <v>0</v>
      </c>
      <c r="Y294" s="4">
        <v>0</v>
      </c>
      <c r="Z294" s="6">
        <v>0</v>
      </c>
    </row>
    <row r="295" spans="1:26" x14ac:dyDescent="0.3">
      <c r="A295" t="str">
        <f>HYPERLINK("c:\Users\dcsj\OneDrive\Formación\Masters &amp; Postgrados\En Curso\UOC-Master en Ciencia de Datos\TFM\Imagenes\Movil-S21\20210827_130602.jpg","20210827_130602.jpg")</f>
        <v>20210827_130602.jpg</v>
      </c>
      <c r="B295" s="6">
        <v>1</v>
      </c>
      <c r="C295" s="9">
        <v>0</v>
      </c>
      <c r="D295" s="6">
        <v>0</v>
      </c>
      <c r="E295" s="9">
        <v>0</v>
      </c>
      <c r="F295" s="6">
        <v>0</v>
      </c>
      <c r="G295" s="4">
        <v>0</v>
      </c>
      <c r="H295" s="6">
        <v>0</v>
      </c>
      <c r="I295" s="4">
        <v>0</v>
      </c>
      <c r="J295" s="6">
        <v>0</v>
      </c>
      <c r="K295" s="4">
        <v>0</v>
      </c>
      <c r="L295" s="6">
        <v>1</v>
      </c>
      <c r="M295" s="4" t="s">
        <v>37</v>
      </c>
      <c r="N295" s="6" t="s">
        <v>37</v>
      </c>
      <c r="O295" s="4">
        <v>0</v>
      </c>
      <c r="P295" s="6">
        <v>0</v>
      </c>
      <c r="Q295" s="4">
        <v>0</v>
      </c>
      <c r="R295" s="6">
        <v>0</v>
      </c>
      <c r="S295" s="4">
        <v>0</v>
      </c>
      <c r="T295" s="6">
        <v>0</v>
      </c>
      <c r="U295" s="4">
        <v>0</v>
      </c>
      <c r="V295" s="6">
        <v>0</v>
      </c>
      <c r="W295" s="4">
        <v>0</v>
      </c>
      <c r="X295" s="6">
        <v>0</v>
      </c>
      <c r="Y295" s="4">
        <v>0</v>
      </c>
      <c r="Z295" s="6">
        <v>0</v>
      </c>
    </row>
    <row r="296" spans="1:26" x14ac:dyDescent="0.3">
      <c r="A296" t="str">
        <f>HYPERLINK("c:\Users\dcsj\OneDrive\Formación\Masters &amp; Postgrados\En Curso\UOC-Master en Ciencia de Datos\TFM\Imagenes\Movil-S21\20210827_130605.jpg","20210827_130605.jpg")</f>
        <v>20210827_130605.jpg</v>
      </c>
      <c r="B296" s="6">
        <v>1</v>
      </c>
      <c r="C296" s="9">
        <v>0</v>
      </c>
      <c r="D296" s="6">
        <v>0</v>
      </c>
      <c r="E296" s="9">
        <v>0</v>
      </c>
      <c r="F296" s="6">
        <v>0</v>
      </c>
      <c r="G296" s="4">
        <v>0</v>
      </c>
      <c r="H296" s="6">
        <v>0</v>
      </c>
      <c r="I296" s="4">
        <v>0</v>
      </c>
      <c r="J296" s="6">
        <v>0</v>
      </c>
      <c r="K296" s="4">
        <v>0</v>
      </c>
      <c r="L296" s="6">
        <v>1</v>
      </c>
      <c r="M296" s="4" t="s">
        <v>37</v>
      </c>
      <c r="N296" s="6" t="s">
        <v>37</v>
      </c>
      <c r="O296" s="4">
        <v>0</v>
      </c>
      <c r="P296" s="6">
        <v>0</v>
      </c>
      <c r="Q296" s="4">
        <v>0</v>
      </c>
      <c r="R296" s="6">
        <v>0</v>
      </c>
      <c r="S296" s="4">
        <v>0</v>
      </c>
      <c r="T296" s="6">
        <v>0</v>
      </c>
      <c r="U296" s="4">
        <v>0</v>
      </c>
      <c r="V296" s="6">
        <v>0</v>
      </c>
      <c r="W296" s="4">
        <v>0</v>
      </c>
      <c r="X296" s="6">
        <v>0</v>
      </c>
      <c r="Y296" s="4">
        <v>0</v>
      </c>
      <c r="Z296" s="6">
        <v>0</v>
      </c>
    </row>
    <row r="297" spans="1:26" x14ac:dyDescent="0.3">
      <c r="A297" t="str">
        <f>HYPERLINK("c:\Users\dcsj\OneDrive\Formación\Masters &amp; Postgrados\En Curso\UOC-Master en Ciencia de Datos\TFM\Imagenes\Movil-S21\20210827_130615.jpg","20210827_130615.jpg")</f>
        <v>20210827_130615.jpg</v>
      </c>
      <c r="B297" s="6">
        <v>1</v>
      </c>
      <c r="C297" s="9">
        <v>0</v>
      </c>
      <c r="D297" s="6">
        <v>0</v>
      </c>
      <c r="E297" s="9">
        <v>0</v>
      </c>
      <c r="F297" s="6">
        <v>0</v>
      </c>
      <c r="G297" s="4">
        <v>0</v>
      </c>
      <c r="H297" s="6">
        <v>0</v>
      </c>
      <c r="I297" s="4">
        <v>0</v>
      </c>
      <c r="J297" s="6">
        <v>0</v>
      </c>
      <c r="K297" s="4">
        <v>0</v>
      </c>
      <c r="L297" s="6">
        <v>0</v>
      </c>
      <c r="M297" s="4" t="s">
        <v>37</v>
      </c>
      <c r="N297" s="6" t="s">
        <v>37</v>
      </c>
      <c r="O297" s="4">
        <v>1</v>
      </c>
      <c r="P297" s="6">
        <v>0</v>
      </c>
      <c r="Q297" s="4">
        <v>0</v>
      </c>
      <c r="R297" s="6">
        <v>0</v>
      </c>
      <c r="S297" s="4">
        <v>0</v>
      </c>
      <c r="T297" s="6">
        <v>0</v>
      </c>
      <c r="U297" s="4">
        <v>0</v>
      </c>
      <c r="V297" s="6">
        <v>0</v>
      </c>
      <c r="W297" s="4">
        <v>0</v>
      </c>
      <c r="X297" s="6">
        <v>0</v>
      </c>
      <c r="Y297" s="4">
        <v>0</v>
      </c>
      <c r="Z297" s="6">
        <v>0</v>
      </c>
    </row>
    <row r="298" spans="1:26" x14ac:dyDescent="0.3">
      <c r="A298" t="str">
        <f>HYPERLINK("c:\Users\dcsj\OneDrive\Formación\Masters &amp; Postgrados\En Curso\UOC-Master en Ciencia de Datos\TFM\Imagenes\Movil-S21\20210827_130645.jpg","20210827_130645.jpg")</f>
        <v>20210827_130645.jpg</v>
      </c>
      <c r="B298" s="6">
        <v>1</v>
      </c>
      <c r="C298" s="9">
        <v>0</v>
      </c>
      <c r="D298" s="6">
        <v>0</v>
      </c>
      <c r="E298" s="9">
        <v>0</v>
      </c>
      <c r="F298" s="6">
        <v>0</v>
      </c>
      <c r="G298" s="4">
        <v>0</v>
      </c>
      <c r="H298" s="6">
        <v>0</v>
      </c>
      <c r="I298" s="4">
        <v>0</v>
      </c>
      <c r="J298" s="6">
        <v>0</v>
      </c>
      <c r="K298" s="4">
        <v>0</v>
      </c>
      <c r="L298" s="6">
        <v>1</v>
      </c>
      <c r="M298" s="4" t="s">
        <v>37</v>
      </c>
      <c r="N298" s="6" t="s">
        <v>37</v>
      </c>
      <c r="O298" s="4">
        <v>1</v>
      </c>
      <c r="P298" s="6">
        <v>0</v>
      </c>
      <c r="Q298" s="4">
        <v>0</v>
      </c>
      <c r="R298" s="6">
        <v>0</v>
      </c>
      <c r="S298" s="4">
        <v>0</v>
      </c>
      <c r="T298" s="6">
        <v>0</v>
      </c>
      <c r="U298" s="4">
        <v>0</v>
      </c>
      <c r="V298" s="6">
        <v>0</v>
      </c>
      <c r="W298" s="4">
        <v>0</v>
      </c>
      <c r="X298" s="6">
        <v>0</v>
      </c>
      <c r="Y298" s="4">
        <v>0</v>
      </c>
      <c r="Z298" s="6">
        <v>0</v>
      </c>
    </row>
    <row r="299" spans="1:26" x14ac:dyDescent="0.3">
      <c r="A299" s="3" t="str">
        <f>HYPERLINK("c:\Users\dcsj\OneDrive\Formación\Masters &amp; Postgrados\En Curso\UOC-Master en Ciencia de Datos\TFM\Imagenes\Movil-S21\20210827_132122.jpg","20210827_132122.jpg")</f>
        <v>20210827_132122.jpg</v>
      </c>
      <c r="B299" s="6">
        <v>1</v>
      </c>
      <c r="C299" s="9">
        <v>1</v>
      </c>
      <c r="D299" s="6">
        <v>0</v>
      </c>
      <c r="E299" s="9">
        <v>0</v>
      </c>
      <c r="F299" s="6">
        <v>0</v>
      </c>
      <c r="G299" s="4">
        <v>0</v>
      </c>
      <c r="H299" s="6">
        <v>0</v>
      </c>
      <c r="I299" s="4">
        <v>0</v>
      </c>
      <c r="J299" s="6">
        <v>0</v>
      </c>
      <c r="K299" s="4">
        <v>0</v>
      </c>
      <c r="L299" s="6">
        <v>1</v>
      </c>
      <c r="M299" s="4" t="s">
        <v>37</v>
      </c>
      <c r="N299" s="6" t="s">
        <v>37</v>
      </c>
      <c r="O299" s="4">
        <v>0</v>
      </c>
      <c r="P299" s="6">
        <v>0</v>
      </c>
      <c r="Q299" s="4">
        <v>1</v>
      </c>
      <c r="R299" s="6">
        <v>0</v>
      </c>
      <c r="S299" s="4">
        <v>0</v>
      </c>
      <c r="T299" s="6">
        <v>0</v>
      </c>
      <c r="U299" s="4">
        <v>0</v>
      </c>
      <c r="V299" s="6">
        <v>0</v>
      </c>
      <c r="W299" s="4">
        <v>0</v>
      </c>
      <c r="X299" s="6">
        <v>0</v>
      </c>
      <c r="Y299" s="4">
        <v>1</v>
      </c>
      <c r="Z299" s="6">
        <v>0</v>
      </c>
    </row>
    <row r="300" spans="1:26" x14ac:dyDescent="0.3">
      <c r="A300" t="str">
        <f>HYPERLINK("c:\Users\dcsj\OneDrive\Formación\Masters &amp; Postgrados\En Curso\UOC-Master en Ciencia de Datos\TFM\Imagenes\Movil-S21\20210827_142338.jpg","20210827_142338.jpg")</f>
        <v>20210827_142338.jpg</v>
      </c>
      <c r="B300" s="6">
        <v>1</v>
      </c>
      <c r="C300" s="9">
        <v>1</v>
      </c>
      <c r="D300" s="6">
        <v>0</v>
      </c>
      <c r="E300" s="9">
        <v>0</v>
      </c>
      <c r="F300" s="6">
        <v>0</v>
      </c>
      <c r="G300" s="4">
        <v>0</v>
      </c>
      <c r="H300" s="6">
        <v>0</v>
      </c>
      <c r="I300" s="4">
        <v>0</v>
      </c>
      <c r="J300" s="6">
        <v>0</v>
      </c>
      <c r="K300" s="4">
        <v>0</v>
      </c>
      <c r="L300" s="6">
        <v>0</v>
      </c>
      <c r="M300" s="4" t="s">
        <v>37</v>
      </c>
      <c r="N300" s="6" t="s">
        <v>37</v>
      </c>
      <c r="O300" s="4">
        <v>0</v>
      </c>
      <c r="P300" s="6">
        <v>1</v>
      </c>
      <c r="Q300" s="4">
        <v>1</v>
      </c>
      <c r="R300" s="6">
        <v>0</v>
      </c>
      <c r="S300" s="4">
        <v>1</v>
      </c>
      <c r="T300" s="6">
        <v>0</v>
      </c>
      <c r="U300" s="4">
        <v>0</v>
      </c>
      <c r="V300" s="6">
        <v>0</v>
      </c>
      <c r="W300" s="4">
        <v>0</v>
      </c>
      <c r="X300" s="6">
        <v>0</v>
      </c>
      <c r="Y300" s="4">
        <v>1</v>
      </c>
      <c r="Z300" s="6">
        <v>1</v>
      </c>
    </row>
    <row r="301" spans="1:26" x14ac:dyDescent="0.3">
      <c r="A301" t="str">
        <f>HYPERLINK("c:\Users\dcsj\OneDrive\Formación\Masters &amp; Postgrados\En Curso\UOC-Master en Ciencia de Datos\TFM\Imagenes\Movil-S21\20210827_142346.jpg","20210827_142346.jpg")</f>
        <v>20210827_142346.jpg</v>
      </c>
      <c r="B301" s="6">
        <v>1</v>
      </c>
      <c r="C301" s="9">
        <v>1</v>
      </c>
      <c r="D301" s="6">
        <v>0</v>
      </c>
      <c r="E301" s="9">
        <v>0</v>
      </c>
      <c r="F301" s="6">
        <v>0</v>
      </c>
      <c r="G301" s="4">
        <v>0</v>
      </c>
      <c r="H301" s="6">
        <v>0</v>
      </c>
      <c r="I301" s="4">
        <v>0</v>
      </c>
      <c r="J301" s="6">
        <v>0</v>
      </c>
      <c r="K301" s="4">
        <v>0</v>
      </c>
      <c r="L301" s="6">
        <v>0</v>
      </c>
      <c r="M301" s="4" t="s">
        <v>37</v>
      </c>
      <c r="N301" s="6" t="s">
        <v>37</v>
      </c>
      <c r="O301" s="4">
        <v>0</v>
      </c>
      <c r="P301" s="6">
        <v>0</v>
      </c>
      <c r="Q301" s="4">
        <v>0</v>
      </c>
      <c r="R301" s="6">
        <v>0</v>
      </c>
      <c r="S301" s="4">
        <v>0</v>
      </c>
      <c r="T301" s="6">
        <v>0</v>
      </c>
      <c r="U301" s="4">
        <v>0</v>
      </c>
      <c r="V301" s="6">
        <v>0</v>
      </c>
      <c r="W301" s="4">
        <v>0</v>
      </c>
      <c r="X301" s="6">
        <v>0</v>
      </c>
      <c r="Y301" s="4">
        <v>1</v>
      </c>
      <c r="Z301" s="6">
        <v>1</v>
      </c>
    </row>
    <row r="302" spans="1:26" x14ac:dyDescent="0.3">
      <c r="A302" t="str">
        <f>HYPERLINK("c:\Users\dcsj\OneDrive\Formación\Masters &amp; Postgrados\En Curso\UOC-Master en Ciencia de Datos\TFM\Imagenes\Movil-S21\20210827_142458.jpg","20210827_142458.jpg")</f>
        <v>20210827_142458.jpg</v>
      </c>
      <c r="B302" s="6">
        <v>1</v>
      </c>
      <c r="C302" s="9">
        <v>1</v>
      </c>
      <c r="D302" s="6">
        <v>0</v>
      </c>
      <c r="E302" s="9">
        <v>0</v>
      </c>
      <c r="F302" s="6">
        <v>0</v>
      </c>
      <c r="G302" s="4">
        <v>0</v>
      </c>
      <c r="H302" s="6">
        <v>1</v>
      </c>
      <c r="I302" s="4">
        <v>0</v>
      </c>
      <c r="J302" s="6">
        <v>0</v>
      </c>
      <c r="K302" s="4">
        <v>0</v>
      </c>
      <c r="L302" s="6">
        <v>0</v>
      </c>
      <c r="M302" s="4" t="s">
        <v>37</v>
      </c>
      <c r="N302" s="6" t="s">
        <v>37</v>
      </c>
      <c r="O302" s="4">
        <v>1</v>
      </c>
      <c r="P302" s="6">
        <v>0</v>
      </c>
      <c r="Q302" s="4">
        <v>0</v>
      </c>
      <c r="R302" s="6">
        <v>1</v>
      </c>
      <c r="S302" s="4">
        <v>0</v>
      </c>
      <c r="T302" s="6">
        <v>0</v>
      </c>
      <c r="U302" s="4">
        <v>0</v>
      </c>
      <c r="V302" s="6">
        <v>0</v>
      </c>
      <c r="W302" s="4">
        <v>0</v>
      </c>
      <c r="X302" s="6">
        <v>0</v>
      </c>
      <c r="Y302" s="4">
        <v>1</v>
      </c>
      <c r="Z302" s="6">
        <v>0</v>
      </c>
    </row>
    <row r="303" spans="1:26" x14ac:dyDescent="0.3">
      <c r="A303" t="str">
        <f>HYPERLINK("c:\Users\dcsj\OneDrive\Formación\Masters &amp; Postgrados\En Curso\UOC-Master en Ciencia de Datos\TFM\Imagenes\Movil-S21\20210827_142502.jpg","20210827_142502.jpg")</f>
        <v>20210827_142502.jpg</v>
      </c>
      <c r="B303" s="6">
        <v>1</v>
      </c>
      <c r="C303" s="9">
        <v>1</v>
      </c>
      <c r="D303" s="6">
        <v>0</v>
      </c>
      <c r="E303" s="9">
        <v>0</v>
      </c>
      <c r="F303" s="6">
        <v>0</v>
      </c>
      <c r="G303" s="4">
        <v>0</v>
      </c>
      <c r="H303" s="6">
        <v>1</v>
      </c>
      <c r="I303" s="4">
        <v>0</v>
      </c>
      <c r="J303" s="6">
        <v>0</v>
      </c>
      <c r="K303" s="4">
        <v>0</v>
      </c>
      <c r="L303" s="6">
        <v>0</v>
      </c>
      <c r="M303" s="4" t="s">
        <v>37</v>
      </c>
      <c r="N303" s="6" t="s">
        <v>37</v>
      </c>
      <c r="O303" s="4">
        <v>1</v>
      </c>
      <c r="P303" s="6">
        <v>0</v>
      </c>
      <c r="Q303" s="4">
        <v>0</v>
      </c>
      <c r="R303" s="6">
        <v>1</v>
      </c>
      <c r="S303" s="4">
        <v>0</v>
      </c>
      <c r="T303" s="6">
        <v>0</v>
      </c>
      <c r="U303" s="4">
        <v>0</v>
      </c>
      <c r="V303" s="6">
        <v>0</v>
      </c>
      <c r="W303" s="4">
        <v>0</v>
      </c>
      <c r="X303" s="6">
        <v>0</v>
      </c>
      <c r="Y303" s="4">
        <v>0</v>
      </c>
      <c r="Z303" s="6">
        <v>0</v>
      </c>
    </row>
    <row r="304" spans="1:26" x14ac:dyDescent="0.3">
      <c r="A304" t="str">
        <f>HYPERLINK("c:\Users\dcsj\OneDrive\Formación\Masters &amp; Postgrados\En Curso\UOC-Master en Ciencia de Datos\TFM\Imagenes\Movil-S21\20210827_142507.jpg","20210827_142507.jpg")</f>
        <v>20210827_142507.jpg</v>
      </c>
      <c r="B304" s="6">
        <v>1</v>
      </c>
      <c r="C304" s="9">
        <v>1</v>
      </c>
      <c r="D304" s="6">
        <v>0</v>
      </c>
      <c r="E304" s="9">
        <v>0</v>
      </c>
      <c r="F304" s="6">
        <v>0</v>
      </c>
      <c r="G304" s="4">
        <v>0</v>
      </c>
      <c r="H304" s="6">
        <v>1</v>
      </c>
      <c r="I304" s="4">
        <v>0</v>
      </c>
      <c r="J304" s="6">
        <v>0</v>
      </c>
      <c r="K304" s="4">
        <v>0</v>
      </c>
      <c r="L304" s="6">
        <v>0</v>
      </c>
      <c r="M304" s="4" t="s">
        <v>37</v>
      </c>
      <c r="N304" s="6" t="s">
        <v>37</v>
      </c>
      <c r="O304" s="4">
        <v>1</v>
      </c>
      <c r="P304" s="6">
        <v>0</v>
      </c>
      <c r="Q304" s="4">
        <v>0</v>
      </c>
      <c r="R304" s="6">
        <v>1</v>
      </c>
      <c r="S304" s="4">
        <v>0</v>
      </c>
      <c r="T304" s="6">
        <v>0</v>
      </c>
      <c r="U304" s="4">
        <v>0</v>
      </c>
      <c r="V304" s="6">
        <v>0</v>
      </c>
      <c r="W304" s="4">
        <v>0</v>
      </c>
      <c r="X304" s="6">
        <v>0</v>
      </c>
      <c r="Y304" s="4">
        <v>0</v>
      </c>
      <c r="Z304" s="6">
        <v>0</v>
      </c>
    </row>
    <row r="305" spans="1:26" x14ac:dyDescent="0.3">
      <c r="A305" t="str">
        <f>HYPERLINK("c:\Users\dcsj\OneDrive\Formación\Masters &amp; Postgrados\En Curso\UOC-Master en Ciencia de Datos\TFM\Imagenes\Movil-S21\20210827_142508.jpg","20210827_142508.jpg")</f>
        <v>20210827_142508.jpg</v>
      </c>
      <c r="B305" s="6">
        <v>1</v>
      </c>
      <c r="C305" s="9">
        <v>1</v>
      </c>
      <c r="D305" s="6">
        <v>0</v>
      </c>
      <c r="E305" s="9">
        <v>0</v>
      </c>
      <c r="F305" s="6">
        <v>0</v>
      </c>
      <c r="G305" s="4">
        <v>0</v>
      </c>
      <c r="H305" s="6">
        <v>1</v>
      </c>
      <c r="I305" s="4">
        <v>0</v>
      </c>
      <c r="J305" s="6">
        <v>0</v>
      </c>
      <c r="K305" s="4">
        <v>0</v>
      </c>
      <c r="L305" s="6">
        <v>0</v>
      </c>
      <c r="M305" s="4" t="s">
        <v>37</v>
      </c>
      <c r="N305" s="6" t="s">
        <v>37</v>
      </c>
      <c r="O305" s="4">
        <v>1</v>
      </c>
      <c r="P305" s="6">
        <v>0</v>
      </c>
      <c r="Q305" s="4">
        <v>0</v>
      </c>
      <c r="R305" s="6">
        <v>1</v>
      </c>
      <c r="S305" s="4">
        <v>0</v>
      </c>
      <c r="T305" s="6">
        <v>0</v>
      </c>
      <c r="U305" s="4">
        <v>0</v>
      </c>
      <c r="V305" s="6">
        <v>0</v>
      </c>
      <c r="W305" s="4">
        <v>0</v>
      </c>
      <c r="X305" s="6">
        <v>0</v>
      </c>
      <c r="Y305" s="4">
        <v>0</v>
      </c>
      <c r="Z305" s="6">
        <v>0</v>
      </c>
    </row>
    <row r="306" spans="1:26" x14ac:dyDescent="0.3">
      <c r="A306" t="str">
        <f>HYPERLINK("c:\Users\dcsj\OneDrive\Formación\Masters &amp; Postgrados\En Curso\UOC-Master en Ciencia de Datos\TFM\Imagenes\Movil-S21\20210827_142509.jpg","20210827_142509.jpg")</f>
        <v>20210827_142509.jpg</v>
      </c>
      <c r="B306" s="6">
        <v>1</v>
      </c>
      <c r="C306" s="9">
        <v>1</v>
      </c>
      <c r="D306" s="6">
        <v>0</v>
      </c>
      <c r="E306" s="9">
        <v>0</v>
      </c>
      <c r="F306" s="6">
        <v>0</v>
      </c>
      <c r="G306" s="4">
        <v>0</v>
      </c>
      <c r="H306" s="6">
        <v>1</v>
      </c>
      <c r="I306" s="4">
        <v>0</v>
      </c>
      <c r="J306" s="6">
        <v>0</v>
      </c>
      <c r="K306" s="4">
        <v>0</v>
      </c>
      <c r="L306" s="6">
        <v>0</v>
      </c>
      <c r="M306" s="4" t="s">
        <v>37</v>
      </c>
      <c r="N306" s="6" t="s">
        <v>37</v>
      </c>
      <c r="O306" s="4">
        <v>1</v>
      </c>
      <c r="P306" s="6">
        <v>0</v>
      </c>
      <c r="Q306" s="4">
        <v>0</v>
      </c>
      <c r="R306" s="6">
        <v>1</v>
      </c>
      <c r="S306" s="4">
        <v>0</v>
      </c>
      <c r="T306" s="6">
        <v>0</v>
      </c>
      <c r="U306" s="4">
        <v>0</v>
      </c>
      <c r="V306" s="6">
        <v>0</v>
      </c>
      <c r="W306" s="4">
        <v>0</v>
      </c>
      <c r="X306" s="6">
        <v>0</v>
      </c>
      <c r="Y306" s="4">
        <v>0</v>
      </c>
      <c r="Z306" s="6">
        <v>0</v>
      </c>
    </row>
    <row r="307" spans="1:26" x14ac:dyDescent="0.3">
      <c r="A307" t="str">
        <f>HYPERLINK("c:\Users\dcsj\OneDrive\Formación\Masters &amp; Postgrados\En Curso\UOC-Master en Ciencia de Datos\TFM\Imagenes\Movil-S21\20210827_142536.jpg","20210827_142536.jpg")</f>
        <v>20210827_142536.jpg</v>
      </c>
      <c r="B307" s="6">
        <v>1</v>
      </c>
      <c r="C307" s="9">
        <v>1</v>
      </c>
      <c r="D307" s="6">
        <v>0</v>
      </c>
      <c r="E307" s="9">
        <v>0</v>
      </c>
      <c r="F307" s="6">
        <v>0</v>
      </c>
      <c r="G307" s="4">
        <v>0</v>
      </c>
      <c r="H307" s="6">
        <v>1</v>
      </c>
      <c r="I307" s="4">
        <v>0</v>
      </c>
      <c r="J307" s="6">
        <v>0</v>
      </c>
      <c r="K307" s="4">
        <v>0</v>
      </c>
      <c r="L307" s="6">
        <v>0</v>
      </c>
      <c r="M307" s="4" t="s">
        <v>37</v>
      </c>
      <c r="N307" s="6" t="s">
        <v>37</v>
      </c>
      <c r="O307" s="4">
        <v>1</v>
      </c>
      <c r="P307" s="6">
        <v>0</v>
      </c>
      <c r="Q307" s="4">
        <v>0</v>
      </c>
      <c r="R307" s="6">
        <v>1</v>
      </c>
      <c r="S307" s="4">
        <v>0</v>
      </c>
      <c r="T307" s="6">
        <v>0</v>
      </c>
      <c r="U307" s="4">
        <v>0</v>
      </c>
      <c r="V307" s="6">
        <v>0</v>
      </c>
      <c r="W307" s="4">
        <v>0</v>
      </c>
      <c r="X307" s="6">
        <v>0</v>
      </c>
      <c r="Y307" s="4">
        <v>0</v>
      </c>
      <c r="Z307" s="6">
        <v>0</v>
      </c>
    </row>
    <row r="308" spans="1:26" x14ac:dyDescent="0.3">
      <c r="A308" t="str">
        <f>HYPERLINK("c:\Users\dcsj\OneDrive\Formación\Masters &amp; Postgrados\En Curso\UOC-Master en Ciencia de Datos\TFM\Imagenes\Movil-S21\20210827_142538.jpg","20210827_142538.jpg")</f>
        <v>20210827_142538.jpg</v>
      </c>
      <c r="B308" s="6">
        <v>1</v>
      </c>
      <c r="C308" s="9">
        <v>1</v>
      </c>
      <c r="D308" s="6">
        <v>0</v>
      </c>
      <c r="E308" s="9">
        <v>0</v>
      </c>
      <c r="F308" s="6">
        <v>0</v>
      </c>
      <c r="G308" s="4">
        <v>0</v>
      </c>
      <c r="H308" s="6">
        <v>1</v>
      </c>
      <c r="I308" s="4">
        <v>0</v>
      </c>
      <c r="J308" s="6">
        <v>0</v>
      </c>
      <c r="K308" s="4">
        <v>0</v>
      </c>
      <c r="L308" s="6">
        <v>0</v>
      </c>
      <c r="M308" s="4" t="s">
        <v>37</v>
      </c>
      <c r="N308" s="6" t="s">
        <v>37</v>
      </c>
      <c r="O308" s="4">
        <v>1</v>
      </c>
      <c r="P308" s="6">
        <v>0</v>
      </c>
      <c r="Q308" s="4">
        <v>0</v>
      </c>
      <c r="R308" s="6">
        <v>1</v>
      </c>
      <c r="S308" s="4">
        <v>0</v>
      </c>
      <c r="T308" s="6">
        <v>0</v>
      </c>
      <c r="U308" s="4">
        <v>0</v>
      </c>
      <c r="V308" s="6">
        <v>0</v>
      </c>
      <c r="W308" s="4">
        <v>0</v>
      </c>
      <c r="X308" s="6">
        <v>0</v>
      </c>
      <c r="Y308" s="4">
        <v>0</v>
      </c>
      <c r="Z308" s="6">
        <v>0</v>
      </c>
    </row>
    <row r="309" spans="1:26" x14ac:dyDescent="0.3">
      <c r="A309" t="str">
        <f>HYPERLINK("c:\Users\dcsj\OneDrive\Formación\Masters &amp; Postgrados\En Curso\UOC-Master en Ciencia de Datos\TFM\Imagenes\Movil-S21\20210827_152132.jpg","20210827_152132.jpg")</f>
        <v>20210827_152132.jpg</v>
      </c>
      <c r="B309" s="6">
        <v>1</v>
      </c>
      <c r="C309" s="9">
        <v>0</v>
      </c>
      <c r="D309" s="6">
        <v>0</v>
      </c>
      <c r="E309" s="9">
        <v>0</v>
      </c>
      <c r="F309" s="6">
        <v>0</v>
      </c>
      <c r="G309" s="4">
        <v>1</v>
      </c>
      <c r="H309" s="6">
        <v>1</v>
      </c>
      <c r="I309" s="4">
        <v>0</v>
      </c>
      <c r="J309" s="6">
        <v>0</v>
      </c>
      <c r="K309" s="4">
        <v>0</v>
      </c>
      <c r="L309" s="6">
        <v>1</v>
      </c>
      <c r="M309" s="4" t="s">
        <v>37</v>
      </c>
      <c r="N309" s="6" t="s">
        <v>37</v>
      </c>
      <c r="O309" s="4">
        <v>1</v>
      </c>
      <c r="P309" s="6">
        <v>0</v>
      </c>
      <c r="Q309" s="4">
        <v>0</v>
      </c>
      <c r="R309" s="6">
        <v>0</v>
      </c>
      <c r="S309" s="4">
        <v>0</v>
      </c>
      <c r="T309" s="6">
        <v>0</v>
      </c>
      <c r="U309" s="4">
        <v>0</v>
      </c>
      <c r="V309" s="6">
        <v>0</v>
      </c>
      <c r="W309" s="4">
        <v>0</v>
      </c>
      <c r="X309" s="6">
        <v>0</v>
      </c>
      <c r="Y309" s="4">
        <v>0</v>
      </c>
      <c r="Z309" s="6">
        <v>0</v>
      </c>
    </row>
    <row r="310" spans="1:26" x14ac:dyDescent="0.3">
      <c r="A310" t="str">
        <f>HYPERLINK("c:\Users\dcsj\OneDrive\Formación\Masters &amp; Postgrados\En Curso\UOC-Master en Ciencia de Datos\TFM\Imagenes\Movil-S21\20210827_152134.jpg","20210827_152134.jpg")</f>
        <v>20210827_152134.jpg</v>
      </c>
      <c r="B310" s="6">
        <v>1</v>
      </c>
      <c r="C310" s="9">
        <v>0</v>
      </c>
      <c r="D310" s="6">
        <v>0</v>
      </c>
      <c r="E310" s="9">
        <v>0</v>
      </c>
      <c r="F310" s="6">
        <v>0</v>
      </c>
      <c r="G310" s="4">
        <v>1</v>
      </c>
      <c r="H310" s="6">
        <v>1</v>
      </c>
      <c r="I310" s="4">
        <v>0</v>
      </c>
      <c r="J310" s="6">
        <v>0</v>
      </c>
      <c r="K310" s="4">
        <v>0</v>
      </c>
      <c r="L310" s="6">
        <v>1</v>
      </c>
      <c r="M310" s="4" t="s">
        <v>37</v>
      </c>
      <c r="N310" s="6" t="s">
        <v>37</v>
      </c>
      <c r="O310" s="4">
        <v>1</v>
      </c>
      <c r="P310" s="6">
        <v>0</v>
      </c>
      <c r="Q310" s="4">
        <v>0</v>
      </c>
      <c r="R310" s="6">
        <v>0</v>
      </c>
      <c r="S310" s="4">
        <v>0</v>
      </c>
      <c r="T310" s="6">
        <v>0</v>
      </c>
      <c r="U310" s="4">
        <v>0</v>
      </c>
      <c r="V310" s="6">
        <v>0</v>
      </c>
      <c r="W310" s="4">
        <v>0</v>
      </c>
      <c r="X310" s="6">
        <v>0</v>
      </c>
      <c r="Y310" s="4">
        <v>0</v>
      </c>
      <c r="Z310" s="6">
        <v>0</v>
      </c>
    </row>
    <row r="311" spans="1:26" x14ac:dyDescent="0.3">
      <c r="A311" t="str">
        <f>HYPERLINK("c:\Users\dcsj\OneDrive\Formación\Masters &amp; Postgrados\En Curso\UOC-Master en Ciencia de Datos\TFM\Imagenes\Movil-S21\20210827_152155.jpg","20210827_152155.jpg")</f>
        <v>20210827_152155.jpg</v>
      </c>
      <c r="B311" s="6">
        <v>1</v>
      </c>
      <c r="C311" s="9">
        <v>0</v>
      </c>
      <c r="D311" s="6">
        <v>0</v>
      </c>
      <c r="E311" s="9">
        <v>0</v>
      </c>
      <c r="F311" s="6">
        <v>0</v>
      </c>
      <c r="G311" s="4">
        <v>1</v>
      </c>
      <c r="H311" s="6">
        <v>1</v>
      </c>
      <c r="I311" s="4">
        <v>0</v>
      </c>
      <c r="J311" s="6">
        <v>0</v>
      </c>
      <c r="K311" s="4">
        <v>0</v>
      </c>
      <c r="L311" s="6">
        <v>1</v>
      </c>
      <c r="M311" s="4" t="s">
        <v>37</v>
      </c>
      <c r="N311" s="6" t="s">
        <v>37</v>
      </c>
      <c r="O311" s="4">
        <v>1</v>
      </c>
      <c r="P311" s="6">
        <v>0</v>
      </c>
      <c r="Q311" s="4">
        <v>0</v>
      </c>
      <c r="R311" s="6">
        <v>0</v>
      </c>
      <c r="S311" s="4">
        <v>0</v>
      </c>
      <c r="T311" s="6">
        <v>0</v>
      </c>
      <c r="U311" s="4">
        <v>0</v>
      </c>
      <c r="V311" s="6">
        <v>0</v>
      </c>
      <c r="W311" s="4">
        <v>0</v>
      </c>
      <c r="X311" s="6">
        <v>0</v>
      </c>
      <c r="Y311" s="4">
        <v>0</v>
      </c>
      <c r="Z311" s="6">
        <v>0</v>
      </c>
    </row>
    <row r="312" spans="1:26" x14ac:dyDescent="0.3">
      <c r="A312" t="str">
        <f>HYPERLINK("c:\Users\dcsj\OneDrive\Formación\Masters &amp; Postgrados\En Curso\UOC-Master en Ciencia de Datos\TFM\Imagenes\Movil-S21\20210827_152158.jpg","20210827_152158.jpg")</f>
        <v>20210827_152158.jpg</v>
      </c>
      <c r="B312" s="6">
        <v>1</v>
      </c>
      <c r="C312" s="9">
        <v>0</v>
      </c>
      <c r="D312" s="6">
        <v>0</v>
      </c>
      <c r="E312" s="9">
        <v>0</v>
      </c>
      <c r="F312" s="6">
        <v>0</v>
      </c>
      <c r="G312" s="4">
        <v>1</v>
      </c>
      <c r="H312" s="6">
        <v>1</v>
      </c>
      <c r="I312" s="4">
        <v>0</v>
      </c>
      <c r="J312" s="6">
        <v>0</v>
      </c>
      <c r="K312" s="4">
        <v>0</v>
      </c>
      <c r="L312" s="6">
        <v>1</v>
      </c>
      <c r="M312" s="4" t="s">
        <v>37</v>
      </c>
      <c r="N312" s="6" t="s">
        <v>37</v>
      </c>
      <c r="O312" s="4">
        <v>1</v>
      </c>
      <c r="P312" s="6">
        <v>0</v>
      </c>
      <c r="Q312" s="4">
        <v>0</v>
      </c>
      <c r="R312" s="6">
        <v>0</v>
      </c>
      <c r="S312" s="4">
        <v>0</v>
      </c>
      <c r="T312" s="6">
        <v>0</v>
      </c>
      <c r="U312" s="4">
        <v>0</v>
      </c>
      <c r="V312" s="6">
        <v>0</v>
      </c>
      <c r="W312" s="4">
        <v>0</v>
      </c>
      <c r="X312" s="6">
        <v>0</v>
      </c>
      <c r="Y312" s="4">
        <v>0</v>
      </c>
      <c r="Z312" s="6">
        <v>0</v>
      </c>
    </row>
    <row r="313" spans="1:26" x14ac:dyDescent="0.3">
      <c r="A313" t="str">
        <f>HYPERLINK("c:\Users\dcsj\OneDrive\Formación\Masters &amp; Postgrados\En Curso\UOC-Master en Ciencia de Datos\TFM\Imagenes\Movil-S21\20210827_152220.jpg","20210827_152220.jpg")</f>
        <v>20210827_152220.jpg</v>
      </c>
      <c r="B313" s="6">
        <v>1</v>
      </c>
      <c r="C313" s="9">
        <v>0</v>
      </c>
      <c r="D313" s="6">
        <v>0</v>
      </c>
      <c r="E313" s="9">
        <v>0</v>
      </c>
      <c r="F313" s="6">
        <v>0</v>
      </c>
      <c r="G313" s="4">
        <v>1</v>
      </c>
      <c r="H313" s="6">
        <v>1</v>
      </c>
      <c r="I313" s="4">
        <v>0</v>
      </c>
      <c r="J313" s="6">
        <v>0</v>
      </c>
      <c r="K313" s="4">
        <v>0</v>
      </c>
      <c r="L313" s="6">
        <v>1</v>
      </c>
      <c r="M313" s="4" t="s">
        <v>37</v>
      </c>
      <c r="N313" s="6" t="s">
        <v>37</v>
      </c>
      <c r="O313" s="4">
        <v>1</v>
      </c>
      <c r="P313" s="6">
        <v>0</v>
      </c>
      <c r="Q313" s="4">
        <v>0</v>
      </c>
      <c r="R313" s="6">
        <v>0</v>
      </c>
      <c r="S313" s="4">
        <v>0</v>
      </c>
      <c r="T313" s="6">
        <v>0</v>
      </c>
      <c r="U313" s="4">
        <v>0</v>
      </c>
      <c r="V313" s="6">
        <v>0</v>
      </c>
      <c r="W313" s="4">
        <v>0</v>
      </c>
      <c r="X313" s="6">
        <v>0</v>
      </c>
      <c r="Y313" s="4">
        <v>0</v>
      </c>
      <c r="Z313" s="6">
        <v>0</v>
      </c>
    </row>
    <row r="314" spans="1:26" x14ac:dyDescent="0.3">
      <c r="A314" t="str">
        <f>HYPERLINK("c:\Users\dcsj\OneDrive\Formación\Masters &amp; Postgrados\En Curso\UOC-Master en Ciencia de Datos\TFM\Imagenes\Movil-S21\20210827_152224.jpg","20210827_152224.jpg")</f>
        <v>20210827_152224.jpg</v>
      </c>
      <c r="B314" s="6">
        <v>1</v>
      </c>
      <c r="C314" s="9">
        <v>0</v>
      </c>
      <c r="D314" s="6">
        <v>0</v>
      </c>
      <c r="E314" s="9">
        <v>0</v>
      </c>
      <c r="F314" s="6">
        <v>0</v>
      </c>
      <c r="G314" s="4">
        <v>1</v>
      </c>
      <c r="H314" s="6">
        <v>1</v>
      </c>
      <c r="I314" s="4">
        <v>0</v>
      </c>
      <c r="J314" s="6">
        <v>0</v>
      </c>
      <c r="K314" s="4">
        <v>0</v>
      </c>
      <c r="L314" s="6">
        <v>1</v>
      </c>
      <c r="M314" s="4" t="s">
        <v>37</v>
      </c>
      <c r="N314" s="6" t="s">
        <v>37</v>
      </c>
      <c r="O314" s="4">
        <v>1</v>
      </c>
      <c r="P314" s="6">
        <v>0</v>
      </c>
      <c r="Q314" s="4">
        <v>0</v>
      </c>
      <c r="R314" s="6">
        <v>0</v>
      </c>
      <c r="S314" s="4">
        <v>0</v>
      </c>
      <c r="T314" s="6">
        <v>0</v>
      </c>
      <c r="U314" s="4">
        <v>0</v>
      </c>
      <c r="V314" s="6">
        <v>0</v>
      </c>
      <c r="W314" s="4">
        <v>0</v>
      </c>
      <c r="X314" s="6">
        <v>0</v>
      </c>
      <c r="Y314" s="4">
        <v>0</v>
      </c>
      <c r="Z314" s="6">
        <v>0</v>
      </c>
    </row>
    <row r="315" spans="1:26" x14ac:dyDescent="0.3">
      <c r="A315" t="str">
        <f>HYPERLINK("c:\Users\dcsj\OneDrive\Formación\Masters &amp; Postgrados\En Curso\UOC-Master en Ciencia de Datos\TFM\Imagenes\Movil-S21\20210827_152230.jpg","20210827_152230.jpg")</f>
        <v>20210827_152230.jpg</v>
      </c>
      <c r="B315" s="6">
        <v>1</v>
      </c>
      <c r="C315" s="9">
        <v>0</v>
      </c>
      <c r="D315" s="6">
        <v>0</v>
      </c>
      <c r="E315" s="9">
        <v>0</v>
      </c>
      <c r="F315" s="6">
        <v>0</v>
      </c>
      <c r="G315" s="4">
        <v>1</v>
      </c>
      <c r="H315" s="6">
        <v>1</v>
      </c>
      <c r="I315" s="4">
        <v>0</v>
      </c>
      <c r="J315" s="6">
        <v>0</v>
      </c>
      <c r="K315" s="4">
        <v>0</v>
      </c>
      <c r="L315" s="6">
        <v>1</v>
      </c>
      <c r="M315" s="4" t="s">
        <v>37</v>
      </c>
      <c r="N315" s="6" t="s">
        <v>37</v>
      </c>
      <c r="O315" s="4">
        <v>1</v>
      </c>
      <c r="P315" s="6">
        <v>0</v>
      </c>
      <c r="Q315" s="4">
        <v>0</v>
      </c>
      <c r="R315" s="6">
        <v>0</v>
      </c>
      <c r="S315" s="4">
        <v>0</v>
      </c>
      <c r="T315" s="6">
        <v>0</v>
      </c>
      <c r="U315" s="4">
        <v>0</v>
      </c>
      <c r="V315" s="6">
        <v>0</v>
      </c>
      <c r="W315" s="4">
        <v>0</v>
      </c>
      <c r="X315" s="6">
        <v>0</v>
      </c>
      <c r="Y315" s="4">
        <v>0</v>
      </c>
      <c r="Z315" s="6">
        <v>0</v>
      </c>
    </row>
    <row r="316" spans="1:26" x14ac:dyDescent="0.3">
      <c r="A316" t="str">
        <f>HYPERLINK("c:\Users\dcsj\OneDrive\Formación\Masters &amp; Postgrados\En Curso\UOC-Master en Ciencia de Datos\TFM\Imagenes\Movil-S21\20210827_152844.jpg","20210827_152844.jpg")</f>
        <v>20210827_152844.jpg</v>
      </c>
      <c r="B316" s="6">
        <v>1</v>
      </c>
      <c r="C316" s="9">
        <v>0</v>
      </c>
      <c r="D316" s="6">
        <v>0</v>
      </c>
      <c r="E316" s="9">
        <v>0</v>
      </c>
      <c r="F316" s="6">
        <v>0</v>
      </c>
      <c r="G316" s="4">
        <v>1</v>
      </c>
      <c r="H316" s="6">
        <v>1</v>
      </c>
      <c r="I316" s="4">
        <v>0</v>
      </c>
      <c r="J316" s="6">
        <v>0</v>
      </c>
      <c r="K316" s="4">
        <v>0</v>
      </c>
      <c r="L316" s="6">
        <v>1</v>
      </c>
      <c r="M316" s="4" t="s">
        <v>37</v>
      </c>
      <c r="N316" s="6" t="s">
        <v>37</v>
      </c>
      <c r="O316" s="4">
        <v>1</v>
      </c>
      <c r="P316" s="6">
        <v>0</v>
      </c>
      <c r="Q316" s="4">
        <v>0</v>
      </c>
      <c r="R316" s="6">
        <v>0</v>
      </c>
      <c r="S316" s="4">
        <v>0</v>
      </c>
      <c r="T316" s="6">
        <v>0</v>
      </c>
      <c r="U316" s="4">
        <v>0</v>
      </c>
      <c r="V316" s="6">
        <v>0</v>
      </c>
      <c r="W316" s="4">
        <v>0</v>
      </c>
      <c r="X316" s="6">
        <v>0</v>
      </c>
      <c r="Y316" s="4">
        <v>0</v>
      </c>
      <c r="Z316" s="6">
        <v>0</v>
      </c>
    </row>
    <row r="317" spans="1:26" x14ac:dyDescent="0.3">
      <c r="A317" t="str">
        <f>HYPERLINK("c:\Users\dcsj\OneDrive\Formación\Masters &amp; Postgrados\En Curso\UOC-Master en Ciencia de Datos\TFM\Imagenes\Movil-S21\20210827_152847.jpg","20210827_152847.jpg")</f>
        <v>20210827_152847.jpg</v>
      </c>
      <c r="B317" s="6">
        <v>1</v>
      </c>
      <c r="C317" s="9">
        <v>0</v>
      </c>
      <c r="D317" s="6">
        <v>0</v>
      </c>
      <c r="E317" s="9">
        <v>0</v>
      </c>
      <c r="F317" s="6">
        <v>0</v>
      </c>
      <c r="G317" s="4">
        <v>1</v>
      </c>
      <c r="H317" s="6">
        <v>1</v>
      </c>
      <c r="I317" s="4">
        <v>0</v>
      </c>
      <c r="J317" s="6">
        <v>0</v>
      </c>
      <c r="K317" s="4">
        <v>0</v>
      </c>
      <c r="L317" s="6">
        <v>1</v>
      </c>
      <c r="M317" s="4" t="s">
        <v>37</v>
      </c>
      <c r="N317" s="6" t="s">
        <v>37</v>
      </c>
      <c r="O317" s="4">
        <v>1</v>
      </c>
      <c r="P317" s="6">
        <v>0</v>
      </c>
      <c r="Q317" s="4">
        <v>0</v>
      </c>
      <c r="R317" s="6">
        <v>0</v>
      </c>
      <c r="S317" s="4">
        <v>0</v>
      </c>
      <c r="T317" s="6">
        <v>0</v>
      </c>
      <c r="U317" s="4">
        <v>0</v>
      </c>
      <c r="V317" s="6">
        <v>0</v>
      </c>
      <c r="W317" s="4">
        <v>0</v>
      </c>
      <c r="X317" s="6">
        <v>0</v>
      </c>
      <c r="Y317" s="4">
        <v>0</v>
      </c>
      <c r="Z317" s="6">
        <v>0</v>
      </c>
    </row>
    <row r="318" spans="1:26" x14ac:dyDescent="0.3">
      <c r="A318" t="str">
        <f>HYPERLINK("c:\Users\dcsj\OneDrive\Formación\Masters &amp; Postgrados\En Curso\UOC-Master en Ciencia de Datos\TFM\Imagenes\Movil-S21\20210827_152854.jpg","20210827_152854.jpg")</f>
        <v>20210827_152854.jpg</v>
      </c>
      <c r="B318" s="6">
        <v>1</v>
      </c>
      <c r="C318" s="9">
        <v>0</v>
      </c>
      <c r="D318" s="6">
        <v>0</v>
      </c>
      <c r="E318" s="9">
        <v>0</v>
      </c>
      <c r="F318" s="6">
        <v>0</v>
      </c>
      <c r="G318" s="4">
        <v>0</v>
      </c>
      <c r="H318" s="6">
        <v>0</v>
      </c>
      <c r="I318" s="4">
        <v>0</v>
      </c>
      <c r="J318" s="6">
        <v>0</v>
      </c>
      <c r="K318" s="4">
        <v>0</v>
      </c>
      <c r="L318" s="6">
        <v>1</v>
      </c>
      <c r="M318" s="4" t="s">
        <v>37</v>
      </c>
      <c r="N318" s="6" t="s">
        <v>37</v>
      </c>
      <c r="O318" s="4">
        <v>1</v>
      </c>
      <c r="P318" s="6">
        <v>0</v>
      </c>
      <c r="Q318" s="4">
        <v>0</v>
      </c>
      <c r="R318" s="6">
        <v>0</v>
      </c>
      <c r="S318" s="4">
        <v>0</v>
      </c>
      <c r="T318" s="6">
        <v>0</v>
      </c>
      <c r="U318" s="4">
        <v>0</v>
      </c>
      <c r="V318" s="6">
        <v>0</v>
      </c>
      <c r="W318" s="4">
        <v>0</v>
      </c>
      <c r="X318" s="6">
        <v>0</v>
      </c>
      <c r="Y318" s="4">
        <v>0</v>
      </c>
      <c r="Z318" s="6">
        <v>0</v>
      </c>
    </row>
    <row r="319" spans="1:26" x14ac:dyDescent="0.3">
      <c r="A319" s="3" t="str">
        <f>HYPERLINK("c:\Users\dcsj\OneDrive\Formación\Masters &amp; Postgrados\En Curso\UOC-Master en Ciencia de Datos\TFM\Imagenes\Movil-S21\20210827_153012.jpg","20210827_153012.jpg")</f>
        <v>20210827_153012.jpg</v>
      </c>
      <c r="B319" s="6">
        <v>1</v>
      </c>
      <c r="C319" s="9">
        <v>0</v>
      </c>
      <c r="D319" s="6">
        <v>0</v>
      </c>
      <c r="E319" s="9">
        <v>0</v>
      </c>
      <c r="F319" s="6">
        <v>0</v>
      </c>
      <c r="G319" s="4">
        <v>0</v>
      </c>
      <c r="H319" s="6">
        <v>0</v>
      </c>
      <c r="I319" s="4">
        <v>0</v>
      </c>
      <c r="J319" s="6">
        <v>0</v>
      </c>
      <c r="K319" s="4">
        <v>0</v>
      </c>
      <c r="L319" s="6">
        <v>1</v>
      </c>
      <c r="M319" s="4" t="s">
        <v>37</v>
      </c>
      <c r="N319" s="6" t="s">
        <v>37</v>
      </c>
      <c r="O319" s="4">
        <v>1</v>
      </c>
      <c r="P319" s="6">
        <v>0</v>
      </c>
      <c r="Q319" s="4">
        <v>0</v>
      </c>
      <c r="R319" s="6">
        <v>0</v>
      </c>
      <c r="S319" s="4">
        <v>0</v>
      </c>
      <c r="T319" s="6">
        <v>0</v>
      </c>
      <c r="U319" s="4">
        <v>0</v>
      </c>
      <c r="V319" s="6">
        <v>0</v>
      </c>
      <c r="W319" s="4">
        <v>0</v>
      </c>
      <c r="X319" s="6">
        <v>0</v>
      </c>
      <c r="Y319" s="4">
        <v>0</v>
      </c>
      <c r="Z319" s="6">
        <v>0</v>
      </c>
    </row>
    <row r="320" spans="1:26" x14ac:dyDescent="0.3">
      <c r="A320" s="3" t="str">
        <f>HYPERLINK("c:\Users\dcsj\OneDrive\Formación\Masters &amp; Postgrados\En Curso\UOC-Master en Ciencia de Datos\TFM\Imagenes\Movil-S21\20210827_153019.jpg","20210827_153019.jpg")</f>
        <v>20210827_153019.jpg</v>
      </c>
      <c r="B320" s="6">
        <v>1</v>
      </c>
      <c r="C320" s="9">
        <v>0</v>
      </c>
      <c r="D320" s="6">
        <v>0</v>
      </c>
      <c r="E320" s="9">
        <v>0</v>
      </c>
      <c r="F320" s="6">
        <v>0</v>
      </c>
      <c r="G320" s="4">
        <v>0</v>
      </c>
      <c r="H320" s="6">
        <v>0</v>
      </c>
      <c r="I320" s="4">
        <v>0</v>
      </c>
      <c r="J320" s="6">
        <v>0</v>
      </c>
      <c r="K320" s="4">
        <v>0</v>
      </c>
      <c r="L320" s="6">
        <v>1</v>
      </c>
      <c r="M320" s="4" t="s">
        <v>37</v>
      </c>
      <c r="N320" s="6" t="s">
        <v>37</v>
      </c>
      <c r="O320" s="4">
        <v>0</v>
      </c>
      <c r="P320" s="6">
        <v>0</v>
      </c>
      <c r="Q320" s="4">
        <v>0</v>
      </c>
      <c r="R320" s="6">
        <v>0</v>
      </c>
      <c r="S320" s="4">
        <v>0</v>
      </c>
      <c r="T320" s="6">
        <v>0</v>
      </c>
      <c r="U320" s="4">
        <v>0</v>
      </c>
      <c r="V320" s="6">
        <v>0</v>
      </c>
      <c r="W320" s="4">
        <v>0</v>
      </c>
      <c r="X320" s="6">
        <v>0</v>
      </c>
      <c r="Y320" s="4">
        <v>0</v>
      </c>
      <c r="Z320" s="6">
        <v>0</v>
      </c>
    </row>
    <row r="321" spans="1:26" x14ac:dyDescent="0.3">
      <c r="A321" t="str">
        <f>HYPERLINK("c:\Users\dcsj\OneDrive\Formación\Masters &amp; Postgrados\En Curso\UOC-Master en Ciencia de Datos\TFM\Imagenes\Movil-S21\20210827_153023.jpg","20210827_153023.jpg")</f>
        <v>20210827_153023.jpg</v>
      </c>
      <c r="B321" s="6">
        <v>1</v>
      </c>
      <c r="C321" s="9">
        <v>0</v>
      </c>
      <c r="D321" s="6">
        <v>0</v>
      </c>
      <c r="E321" s="9">
        <v>0</v>
      </c>
      <c r="F321" s="6">
        <v>0</v>
      </c>
      <c r="G321" s="4">
        <v>0</v>
      </c>
      <c r="H321" s="6">
        <v>0</v>
      </c>
      <c r="I321" s="4">
        <v>0</v>
      </c>
      <c r="J321" s="6">
        <v>0</v>
      </c>
      <c r="K321" s="4">
        <v>0</v>
      </c>
      <c r="L321" s="6">
        <v>1</v>
      </c>
      <c r="M321" s="4" t="s">
        <v>37</v>
      </c>
      <c r="N321" s="6" t="s">
        <v>37</v>
      </c>
      <c r="O321" s="4">
        <v>0</v>
      </c>
      <c r="P321" s="6">
        <v>0</v>
      </c>
      <c r="Q321" s="4">
        <v>0</v>
      </c>
      <c r="R321" s="6">
        <v>0</v>
      </c>
      <c r="S321" s="4">
        <v>0</v>
      </c>
      <c r="T321" s="6">
        <v>0</v>
      </c>
      <c r="U321" s="4">
        <v>0</v>
      </c>
      <c r="V321" s="6">
        <v>0</v>
      </c>
      <c r="W321" s="4">
        <v>0</v>
      </c>
      <c r="X321" s="6">
        <v>0</v>
      </c>
      <c r="Y321" s="4">
        <v>0</v>
      </c>
      <c r="Z321" s="6">
        <v>0</v>
      </c>
    </row>
    <row r="322" spans="1:26" x14ac:dyDescent="0.3">
      <c r="A322" t="str">
        <f>HYPERLINK("c:\Users\dcsj\OneDrive\Formación\Masters &amp; Postgrados\En Curso\UOC-Master en Ciencia de Datos\TFM\Imagenes\Movil-S21\20210827_153227.jpg","20210827_153227.jpg")</f>
        <v>20210827_153227.jpg</v>
      </c>
      <c r="B322" s="6">
        <v>1</v>
      </c>
      <c r="C322" s="9">
        <v>0</v>
      </c>
      <c r="D322" s="6">
        <v>0</v>
      </c>
      <c r="E322" s="9">
        <v>0</v>
      </c>
      <c r="F322" s="6">
        <v>0</v>
      </c>
      <c r="G322" s="4">
        <v>0</v>
      </c>
      <c r="H322" s="6">
        <v>0</v>
      </c>
      <c r="I322" s="4">
        <v>1</v>
      </c>
      <c r="J322" s="6">
        <v>0</v>
      </c>
      <c r="K322" s="4">
        <v>0</v>
      </c>
      <c r="L322" s="6">
        <v>0</v>
      </c>
      <c r="M322" s="4" t="s">
        <v>37</v>
      </c>
      <c r="N322" s="6" t="s">
        <v>37</v>
      </c>
      <c r="O322" s="4">
        <v>1</v>
      </c>
      <c r="P322" s="6">
        <v>0</v>
      </c>
      <c r="Q322" s="4">
        <v>0</v>
      </c>
      <c r="R322" s="6">
        <v>0</v>
      </c>
      <c r="S322" s="4">
        <v>0</v>
      </c>
      <c r="T322" s="6">
        <v>0</v>
      </c>
      <c r="U322" s="4">
        <v>0</v>
      </c>
      <c r="V322" s="6">
        <v>0</v>
      </c>
      <c r="W322" s="4">
        <v>0</v>
      </c>
      <c r="X322" s="6">
        <v>0</v>
      </c>
      <c r="Y322" s="4">
        <v>0</v>
      </c>
      <c r="Z322" s="6">
        <v>0</v>
      </c>
    </row>
    <row r="323" spans="1:26" x14ac:dyDescent="0.3">
      <c r="A323" t="str">
        <f>HYPERLINK("c:\Users\dcsj\OneDrive\Formación\Masters &amp; Postgrados\En Curso\UOC-Master en Ciencia de Datos\TFM\Imagenes\Movil-S21\20210827_153242.jpg","20210827_153242.jpg")</f>
        <v>20210827_153242.jpg</v>
      </c>
      <c r="B323" s="6">
        <v>1</v>
      </c>
      <c r="C323" s="9">
        <v>0</v>
      </c>
      <c r="D323" s="6">
        <v>0</v>
      </c>
      <c r="E323" s="9">
        <v>0</v>
      </c>
      <c r="F323" s="6">
        <v>0</v>
      </c>
      <c r="G323" s="4">
        <v>0</v>
      </c>
      <c r="H323" s="6">
        <v>1</v>
      </c>
      <c r="I323" s="4">
        <v>1</v>
      </c>
      <c r="J323" s="6">
        <v>0</v>
      </c>
      <c r="K323" s="4">
        <v>0</v>
      </c>
      <c r="L323" s="6">
        <v>0</v>
      </c>
      <c r="M323" s="4" t="s">
        <v>37</v>
      </c>
      <c r="N323" s="6" t="s">
        <v>37</v>
      </c>
      <c r="O323" s="4">
        <v>1</v>
      </c>
      <c r="P323" s="6">
        <v>0</v>
      </c>
      <c r="Q323" s="4">
        <v>0</v>
      </c>
      <c r="R323" s="6">
        <v>0</v>
      </c>
      <c r="S323" s="4">
        <v>0</v>
      </c>
      <c r="T323" s="6">
        <v>0</v>
      </c>
      <c r="U323" s="4">
        <v>0</v>
      </c>
      <c r="V323" s="6">
        <v>0</v>
      </c>
      <c r="W323" s="4">
        <v>0</v>
      </c>
      <c r="X323" s="6">
        <v>0</v>
      </c>
      <c r="Y323" s="4">
        <v>0</v>
      </c>
      <c r="Z323" s="6">
        <v>0</v>
      </c>
    </row>
    <row r="324" spans="1:26" x14ac:dyDescent="0.3">
      <c r="A324" t="str">
        <f>HYPERLINK("c:\Users\dcsj\OneDrive\Formación\Masters &amp; Postgrados\En Curso\UOC-Master en Ciencia de Datos\TFM\Imagenes\Movil-S21\20210827_153243.jpg","20210827_153243.jpg")</f>
        <v>20210827_153243.jpg</v>
      </c>
      <c r="B324" s="6">
        <v>1</v>
      </c>
      <c r="C324" s="9">
        <v>0</v>
      </c>
      <c r="D324" s="6">
        <v>0</v>
      </c>
      <c r="E324" s="9">
        <v>0</v>
      </c>
      <c r="F324" s="6">
        <v>0</v>
      </c>
      <c r="G324" s="4">
        <v>0</v>
      </c>
      <c r="H324" s="6">
        <v>1</v>
      </c>
      <c r="I324" s="4">
        <v>1</v>
      </c>
      <c r="J324" s="6">
        <v>0</v>
      </c>
      <c r="K324" s="4">
        <v>0</v>
      </c>
      <c r="L324" s="6">
        <v>0</v>
      </c>
      <c r="M324" s="4" t="s">
        <v>37</v>
      </c>
      <c r="N324" s="6" t="s">
        <v>37</v>
      </c>
      <c r="O324" s="4">
        <v>1</v>
      </c>
      <c r="P324" s="6">
        <v>0</v>
      </c>
      <c r="Q324" s="4">
        <v>0</v>
      </c>
      <c r="R324" s="6">
        <v>0</v>
      </c>
      <c r="S324" s="4">
        <v>0</v>
      </c>
      <c r="T324" s="6">
        <v>0</v>
      </c>
      <c r="U324" s="4">
        <v>0</v>
      </c>
      <c r="V324" s="6">
        <v>0</v>
      </c>
      <c r="W324" s="4">
        <v>0</v>
      </c>
      <c r="X324" s="6">
        <v>0</v>
      </c>
      <c r="Y324" s="4">
        <v>0</v>
      </c>
      <c r="Z324" s="6">
        <v>0</v>
      </c>
    </row>
    <row r="325" spans="1:26" x14ac:dyDescent="0.3">
      <c r="A325" t="str">
        <f>HYPERLINK("c:\Users\dcsj\OneDrive\Formación\Masters &amp; Postgrados\En Curso\UOC-Master en Ciencia de Datos\TFM\Imagenes\Movil-S21\20210827_153319.jpg","20210827_153319.jpg")</f>
        <v>20210827_153319.jpg</v>
      </c>
      <c r="B325" s="6">
        <v>1</v>
      </c>
      <c r="C325" s="9">
        <v>0</v>
      </c>
      <c r="D325" s="6">
        <v>0</v>
      </c>
      <c r="E325" s="9">
        <v>0</v>
      </c>
      <c r="F325" s="6">
        <v>0</v>
      </c>
      <c r="G325" s="4">
        <v>0</v>
      </c>
      <c r="H325" s="6">
        <v>1</v>
      </c>
      <c r="I325" s="4">
        <v>1</v>
      </c>
      <c r="J325" s="6">
        <v>0</v>
      </c>
      <c r="K325" s="4">
        <v>0</v>
      </c>
      <c r="L325" s="6">
        <v>1</v>
      </c>
      <c r="M325" s="4" t="s">
        <v>37</v>
      </c>
      <c r="N325" s="6" t="s">
        <v>37</v>
      </c>
      <c r="O325" s="4">
        <v>1</v>
      </c>
      <c r="P325" s="6">
        <v>0</v>
      </c>
      <c r="Q325" s="4">
        <v>0</v>
      </c>
      <c r="R325" s="6">
        <v>0</v>
      </c>
      <c r="S325" s="4">
        <v>0</v>
      </c>
      <c r="T325" s="6">
        <v>0</v>
      </c>
      <c r="U325" s="4">
        <v>0</v>
      </c>
      <c r="V325" s="6">
        <v>0</v>
      </c>
      <c r="W325" s="4">
        <v>0</v>
      </c>
      <c r="X325" s="6">
        <v>0</v>
      </c>
      <c r="Y325" s="4">
        <v>0</v>
      </c>
      <c r="Z325" s="6">
        <v>0</v>
      </c>
    </row>
    <row r="326" spans="1:26" x14ac:dyDescent="0.3">
      <c r="A326" t="str">
        <f>HYPERLINK("c:\Users\dcsj\OneDrive\Formación\Masters &amp; Postgrados\En Curso\UOC-Master en Ciencia de Datos\TFM\Imagenes\Movil-S21\20210827_153322.jpg","20210827_153322.jpg")</f>
        <v>20210827_153322.jpg</v>
      </c>
      <c r="B326" s="6">
        <v>1</v>
      </c>
      <c r="C326" s="9">
        <v>0</v>
      </c>
      <c r="D326" s="6">
        <v>0</v>
      </c>
      <c r="E326" s="9">
        <v>0</v>
      </c>
      <c r="F326" s="6">
        <v>0</v>
      </c>
      <c r="G326" s="4">
        <v>0</v>
      </c>
      <c r="H326" s="6">
        <v>1</v>
      </c>
      <c r="I326" s="4">
        <v>1</v>
      </c>
      <c r="J326" s="6">
        <v>0</v>
      </c>
      <c r="K326" s="4">
        <v>0</v>
      </c>
      <c r="L326" s="6">
        <v>1</v>
      </c>
      <c r="M326" s="4" t="s">
        <v>37</v>
      </c>
      <c r="N326" s="6" t="s">
        <v>37</v>
      </c>
      <c r="O326" s="4">
        <v>1</v>
      </c>
      <c r="P326" s="6">
        <v>0</v>
      </c>
      <c r="Q326" s="4">
        <v>0</v>
      </c>
      <c r="R326" s="6">
        <v>0</v>
      </c>
      <c r="S326" s="4">
        <v>0</v>
      </c>
      <c r="T326" s="6">
        <v>0</v>
      </c>
      <c r="U326" s="4">
        <v>0</v>
      </c>
      <c r="V326" s="6">
        <v>0</v>
      </c>
      <c r="W326" s="4">
        <v>0</v>
      </c>
      <c r="X326" s="6">
        <v>0</v>
      </c>
      <c r="Y326" s="4">
        <v>0</v>
      </c>
      <c r="Z326" s="6">
        <v>0</v>
      </c>
    </row>
    <row r="327" spans="1:26" x14ac:dyDescent="0.3">
      <c r="A327" t="str">
        <f>HYPERLINK("c:\Users\dcsj\OneDrive\Formación\Masters &amp; Postgrados\En Curso\UOC-Master en Ciencia de Datos\TFM\Imagenes\Movil-S21\20210827_153604.jpg","20210827_153604.jpg")</f>
        <v>20210827_153604.jpg</v>
      </c>
      <c r="B327" s="6">
        <v>1</v>
      </c>
      <c r="C327" s="9">
        <v>0</v>
      </c>
      <c r="D327" s="6">
        <v>0</v>
      </c>
      <c r="E327" s="9">
        <v>0</v>
      </c>
      <c r="F327" s="6">
        <v>0</v>
      </c>
      <c r="G327" s="4">
        <v>1</v>
      </c>
      <c r="H327" s="6">
        <v>0</v>
      </c>
      <c r="I327" s="4">
        <v>1</v>
      </c>
      <c r="J327" s="6">
        <v>0</v>
      </c>
      <c r="K327" s="4">
        <v>0</v>
      </c>
      <c r="L327" s="6">
        <v>1</v>
      </c>
      <c r="M327" s="4" t="s">
        <v>37</v>
      </c>
      <c r="N327" s="6" t="s">
        <v>37</v>
      </c>
      <c r="O327" s="4">
        <v>1</v>
      </c>
      <c r="P327" s="6">
        <v>0</v>
      </c>
      <c r="Q327" s="4">
        <v>0</v>
      </c>
      <c r="R327" s="6">
        <v>0</v>
      </c>
      <c r="S327" s="4">
        <v>0</v>
      </c>
      <c r="T327" s="6">
        <v>0</v>
      </c>
      <c r="U327" s="4">
        <v>0</v>
      </c>
      <c r="V327" s="6">
        <v>0</v>
      </c>
      <c r="W327" s="4">
        <v>0</v>
      </c>
      <c r="X327" s="6">
        <v>0</v>
      </c>
      <c r="Y327" s="4">
        <v>0</v>
      </c>
      <c r="Z327" s="6">
        <v>0</v>
      </c>
    </row>
    <row r="328" spans="1:26" x14ac:dyDescent="0.3">
      <c r="A328" t="str">
        <f>HYPERLINK("c:\Users\dcsj\OneDrive\Formación\Masters &amp; Postgrados\En Curso\UOC-Master en Ciencia de Datos\TFM\Imagenes\Movil-S21\20210827_153605.jpg","20210827_153605.jpg")</f>
        <v>20210827_153605.jpg</v>
      </c>
      <c r="B328" s="6">
        <v>1</v>
      </c>
      <c r="C328" s="9">
        <v>0</v>
      </c>
      <c r="D328" s="6">
        <v>0</v>
      </c>
      <c r="E328" s="9">
        <v>0</v>
      </c>
      <c r="F328" s="6">
        <v>0</v>
      </c>
      <c r="G328" s="4">
        <v>1</v>
      </c>
      <c r="H328" s="6">
        <v>0</v>
      </c>
      <c r="I328" s="4">
        <v>1</v>
      </c>
      <c r="J328" s="6">
        <v>0</v>
      </c>
      <c r="K328" s="4">
        <v>0</v>
      </c>
      <c r="L328" s="6">
        <v>1</v>
      </c>
      <c r="M328" s="4" t="s">
        <v>37</v>
      </c>
      <c r="N328" s="6" t="s">
        <v>37</v>
      </c>
      <c r="O328" s="4">
        <v>1</v>
      </c>
      <c r="P328" s="6">
        <v>0</v>
      </c>
      <c r="Q328" s="4">
        <v>0</v>
      </c>
      <c r="R328" s="6">
        <v>0</v>
      </c>
      <c r="S328" s="4">
        <v>0</v>
      </c>
      <c r="T328" s="6">
        <v>0</v>
      </c>
      <c r="U328" s="4">
        <v>0</v>
      </c>
      <c r="V328" s="6">
        <v>0</v>
      </c>
      <c r="W328" s="4">
        <v>0</v>
      </c>
      <c r="X328" s="6">
        <v>0</v>
      </c>
      <c r="Y328" s="4">
        <v>0</v>
      </c>
      <c r="Z328" s="6">
        <v>0</v>
      </c>
    </row>
    <row r="329" spans="1:26" x14ac:dyDescent="0.3">
      <c r="A329" t="str">
        <f>HYPERLINK("c:\Users\dcsj\OneDrive\Formación\Masters &amp; Postgrados\En Curso\UOC-Master en Ciencia de Datos\TFM\Imagenes\Movil-S21\20210827_154014.jpg","20210827_154014.jpg")</f>
        <v>20210827_154014.jpg</v>
      </c>
      <c r="B329" s="6">
        <v>1</v>
      </c>
      <c r="C329" s="9">
        <v>0</v>
      </c>
      <c r="D329" s="6">
        <v>0</v>
      </c>
      <c r="E329" s="9">
        <v>0</v>
      </c>
      <c r="F329" s="6">
        <v>0</v>
      </c>
      <c r="G329" s="4">
        <v>1</v>
      </c>
      <c r="H329" s="6">
        <v>1</v>
      </c>
      <c r="I329" s="4">
        <v>0</v>
      </c>
      <c r="J329" s="6">
        <v>0</v>
      </c>
      <c r="K329" s="4">
        <v>0</v>
      </c>
      <c r="L329" s="6">
        <v>1</v>
      </c>
      <c r="M329" s="4" t="s">
        <v>37</v>
      </c>
      <c r="N329" s="6" t="s">
        <v>37</v>
      </c>
      <c r="O329" s="4">
        <v>1</v>
      </c>
      <c r="P329" s="6">
        <v>0</v>
      </c>
      <c r="Q329" s="4">
        <v>0</v>
      </c>
      <c r="R329" s="6">
        <v>0</v>
      </c>
      <c r="S329" s="4">
        <v>0</v>
      </c>
      <c r="T329" s="6">
        <v>0</v>
      </c>
      <c r="U329" s="4">
        <v>0</v>
      </c>
      <c r="V329" s="6">
        <v>0</v>
      </c>
      <c r="W329" s="4">
        <v>0</v>
      </c>
      <c r="X329" s="6">
        <v>0</v>
      </c>
      <c r="Y329" s="4">
        <v>0</v>
      </c>
      <c r="Z329" s="6">
        <v>0</v>
      </c>
    </row>
    <row r="330" spans="1:26" x14ac:dyDescent="0.3">
      <c r="A330" t="str">
        <f>HYPERLINK("c:\Users\dcsj\OneDrive\Formación\Masters &amp; Postgrados\En Curso\UOC-Master en Ciencia de Datos\TFM\Imagenes\Movil-S21\20210827_154016.jpg","20210827_154016.jpg")</f>
        <v>20210827_154016.jpg</v>
      </c>
      <c r="B330" s="6">
        <v>1</v>
      </c>
      <c r="C330" s="9">
        <v>0</v>
      </c>
      <c r="D330" s="6">
        <v>0</v>
      </c>
      <c r="E330" s="9">
        <v>0</v>
      </c>
      <c r="F330" s="6">
        <v>0</v>
      </c>
      <c r="G330" s="4">
        <v>1</v>
      </c>
      <c r="H330" s="6">
        <v>1</v>
      </c>
      <c r="I330" s="4">
        <v>0</v>
      </c>
      <c r="J330" s="6">
        <v>0</v>
      </c>
      <c r="K330" s="4">
        <v>0</v>
      </c>
      <c r="L330" s="6">
        <v>1</v>
      </c>
      <c r="M330" s="4" t="s">
        <v>37</v>
      </c>
      <c r="N330" s="6" t="s">
        <v>37</v>
      </c>
      <c r="O330" s="4">
        <v>1</v>
      </c>
      <c r="P330" s="6">
        <v>0</v>
      </c>
      <c r="Q330" s="4">
        <v>0</v>
      </c>
      <c r="R330" s="6">
        <v>0</v>
      </c>
      <c r="S330" s="4">
        <v>0</v>
      </c>
      <c r="T330" s="6">
        <v>0</v>
      </c>
      <c r="U330" s="4">
        <v>0</v>
      </c>
      <c r="V330" s="6">
        <v>0</v>
      </c>
      <c r="W330" s="4">
        <v>0</v>
      </c>
      <c r="X330" s="6">
        <v>0</v>
      </c>
      <c r="Y330" s="4">
        <v>0</v>
      </c>
      <c r="Z330" s="6">
        <v>0</v>
      </c>
    </row>
    <row r="331" spans="1:26" x14ac:dyDescent="0.3">
      <c r="A331" t="str">
        <f>HYPERLINK("c:\Users\dcsj\OneDrive\Formación\Masters &amp; Postgrados\En Curso\UOC-Master en Ciencia de Datos\TFM\Imagenes\Movil-S21\20210827_154019.jpg","20210827_154019.jpg")</f>
        <v>20210827_154019.jpg</v>
      </c>
      <c r="B331" s="6">
        <v>1</v>
      </c>
      <c r="C331" s="9">
        <v>0</v>
      </c>
      <c r="D331" s="6">
        <v>0</v>
      </c>
      <c r="E331" s="9">
        <v>0</v>
      </c>
      <c r="F331" s="6">
        <v>0</v>
      </c>
      <c r="G331" s="4">
        <v>1</v>
      </c>
      <c r="H331" s="6">
        <v>1</v>
      </c>
      <c r="I331" s="4">
        <v>0</v>
      </c>
      <c r="J331" s="6">
        <v>0</v>
      </c>
      <c r="K331" s="4">
        <v>0</v>
      </c>
      <c r="L331" s="6">
        <v>1</v>
      </c>
      <c r="M331" s="4" t="s">
        <v>37</v>
      </c>
      <c r="N331" s="6" t="s">
        <v>37</v>
      </c>
      <c r="O331" s="4">
        <v>1</v>
      </c>
      <c r="P331" s="6">
        <v>0</v>
      </c>
      <c r="Q331" s="4">
        <v>0</v>
      </c>
      <c r="R331" s="6">
        <v>0</v>
      </c>
      <c r="S331" s="4">
        <v>0</v>
      </c>
      <c r="T331" s="6">
        <v>0</v>
      </c>
      <c r="U331" s="4">
        <v>0</v>
      </c>
      <c r="V331" s="6">
        <v>0</v>
      </c>
      <c r="W331" s="4">
        <v>0</v>
      </c>
      <c r="X331" s="6">
        <v>0</v>
      </c>
      <c r="Y331" s="4">
        <v>0</v>
      </c>
      <c r="Z331" s="6">
        <v>0</v>
      </c>
    </row>
    <row r="332" spans="1:26" x14ac:dyDescent="0.3">
      <c r="A332" t="str">
        <f>HYPERLINK("c:\Users\dcsj\OneDrive\Formación\Masters &amp; Postgrados\En Curso\UOC-Master en Ciencia de Datos\TFM\Imagenes\Movil-S21\20210827_154025.jpg","20210827_154025.jpg")</f>
        <v>20210827_154025.jpg</v>
      </c>
      <c r="B332" s="6">
        <v>1</v>
      </c>
      <c r="C332" s="9">
        <v>0</v>
      </c>
      <c r="D332" s="6">
        <v>0</v>
      </c>
      <c r="E332" s="9">
        <v>0</v>
      </c>
      <c r="F332" s="6">
        <v>0</v>
      </c>
      <c r="G332" s="4">
        <v>1</v>
      </c>
      <c r="H332" s="6">
        <v>1</v>
      </c>
      <c r="I332" s="4">
        <v>0</v>
      </c>
      <c r="J332" s="6">
        <v>0</v>
      </c>
      <c r="K332" s="4">
        <v>0</v>
      </c>
      <c r="L332" s="6">
        <v>1</v>
      </c>
      <c r="M332" s="4" t="s">
        <v>37</v>
      </c>
      <c r="N332" s="6" t="s">
        <v>37</v>
      </c>
      <c r="O332" s="4">
        <v>1</v>
      </c>
      <c r="P332" s="6">
        <v>0</v>
      </c>
      <c r="Q332" s="4">
        <v>0</v>
      </c>
      <c r="R332" s="6">
        <v>0</v>
      </c>
      <c r="S332" s="4">
        <v>0</v>
      </c>
      <c r="T332" s="6">
        <v>0</v>
      </c>
      <c r="U332" s="4">
        <v>0</v>
      </c>
      <c r="V332" s="6">
        <v>0</v>
      </c>
      <c r="W332" s="4">
        <v>0</v>
      </c>
      <c r="X332" s="6">
        <v>0</v>
      </c>
      <c r="Y332" s="4">
        <v>0</v>
      </c>
      <c r="Z332" s="6">
        <v>0</v>
      </c>
    </row>
    <row r="333" spans="1:26" x14ac:dyDescent="0.3">
      <c r="A333" t="str">
        <f>HYPERLINK("c:\Users\dcsj\OneDrive\Formación\Masters &amp; Postgrados\En Curso\UOC-Master en Ciencia de Datos\TFM\Imagenes\Movil-S21\20210827_154031.jpg","20210827_154031.jpg")</f>
        <v>20210827_154031.jpg</v>
      </c>
      <c r="B333" s="6">
        <v>1</v>
      </c>
      <c r="C333" s="9">
        <v>0</v>
      </c>
      <c r="D333" s="6">
        <v>0</v>
      </c>
      <c r="E333" s="9">
        <v>0</v>
      </c>
      <c r="F333" s="6">
        <v>0</v>
      </c>
      <c r="G333" s="4">
        <v>1</v>
      </c>
      <c r="H333" s="6">
        <v>1</v>
      </c>
      <c r="I333" s="4">
        <v>0</v>
      </c>
      <c r="J333" s="6">
        <v>0</v>
      </c>
      <c r="K333" s="4">
        <v>0</v>
      </c>
      <c r="L333" s="6">
        <v>1</v>
      </c>
      <c r="M333" s="4" t="s">
        <v>37</v>
      </c>
      <c r="N333" s="6" t="s">
        <v>37</v>
      </c>
      <c r="O333" s="4">
        <v>1</v>
      </c>
      <c r="P333" s="6">
        <v>0</v>
      </c>
      <c r="Q333" s="4">
        <v>0</v>
      </c>
      <c r="R333" s="6">
        <v>0</v>
      </c>
      <c r="S333" s="4">
        <v>0</v>
      </c>
      <c r="T333" s="6">
        <v>0</v>
      </c>
      <c r="U333" s="4">
        <v>0</v>
      </c>
      <c r="V333" s="6">
        <v>0</v>
      </c>
      <c r="W333" s="4">
        <v>0</v>
      </c>
      <c r="X333" s="6">
        <v>0</v>
      </c>
      <c r="Y333" s="4">
        <v>0</v>
      </c>
      <c r="Z333" s="6">
        <v>0</v>
      </c>
    </row>
    <row r="334" spans="1:26" x14ac:dyDescent="0.3">
      <c r="A334" t="str">
        <f>HYPERLINK("c:\Users\dcsj\OneDrive\Formación\Masters &amp; Postgrados\En Curso\UOC-Master en Ciencia de Datos\TFM\Imagenes\Movil-S21\20210827_154429.jpg","20210827_154429.jpg")</f>
        <v>20210827_154429.jpg</v>
      </c>
      <c r="B334" s="6">
        <v>1</v>
      </c>
      <c r="C334" s="9">
        <v>0</v>
      </c>
      <c r="D334" s="6">
        <v>0</v>
      </c>
      <c r="E334" s="9">
        <v>0</v>
      </c>
      <c r="F334" s="6">
        <v>0</v>
      </c>
      <c r="G334" s="4">
        <v>0</v>
      </c>
      <c r="H334" s="6">
        <v>1</v>
      </c>
      <c r="I334" s="4">
        <v>1</v>
      </c>
      <c r="J334" s="6">
        <v>0</v>
      </c>
      <c r="K334" s="4">
        <v>0</v>
      </c>
      <c r="L334" s="6">
        <v>1</v>
      </c>
      <c r="M334" s="4" t="s">
        <v>37</v>
      </c>
      <c r="N334" s="6" t="s">
        <v>37</v>
      </c>
      <c r="O334" s="4">
        <v>1</v>
      </c>
      <c r="P334" s="6">
        <v>0</v>
      </c>
      <c r="Q334" s="4">
        <v>0</v>
      </c>
      <c r="R334" s="6">
        <v>0</v>
      </c>
      <c r="S334" s="4">
        <v>0</v>
      </c>
      <c r="T334" s="6">
        <v>0</v>
      </c>
      <c r="U334" s="4">
        <v>0</v>
      </c>
      <c r="V334" s="6">
        <v>0</v>
      </c>
      <c r="W334" s="4">
        <v>0</v>
      </c>
      <c r="X334" s="6">
        <v>0</v>
      </c>
      <c r="Y334" s="4">
        <v>0</v>
      </c>
      <c r="Z334" s="6">
        <v>0</v>
      </c>
    </row>
    <row r="335" spans="1:26" x14ac:dyDescent="0.3">
      <c r="A335" t="str">
        <f>HYPERLINK("c:\Users\dcsj\OneDrive\Formación\Masters &amp; Postgrados\En Curso\UOC-Master en Ciencia de Datos\TFM\Imagenes\Movil-S21\20210827_154433.jpg","20210827_154433.jpg")</f>
        <v>20210827_154433.jpg</v>
      </c>
      <c r="B335" s="6">
        <v>1</v>
      </c>
      <c r="C335" s="9">
        <v>0</v>
      </c>
      <c r="D335" s="6">
        <v>0</v>
      </c>
      <c r="E335" s="9">
        <v>0</v>
      </c>
      <c r="F335" s="6">
        <v>0</v>
      </c>
      <c r="G335" s="4">
        <v>0</v>
      </c>
      <c r="H335" s="6">
        <v>1</v>
      </c>
      <c r="I335" s="4">
        <v>1</v>
      </c>
      <c r="J335" s="6">
        <v>0</v>
      </c>
      <c r="K335" s="4">
        <v>0</v>
      </c>
      <c r="L335" s="6">
        <v>1</v>
      </c>
      <c r="M335" s="4" t="s">
        <v>37</v>
      </c>
      <c r="N335" s="6" t="s">
        <v>37</v>
      </c>
      <c r="O335" s="4">
        <v>1</v>
      </c>
      <c r="P335" s="6">
        <v>0</v>
      </c>
      <c r="Q335" s="4">
        <v>0</v>
      </c>
      <c r="R335" s="6">
        <v>0</v>
      </c>
      <c r="S335" s="4">
        <v>0</v>
      </c>
      <c r="T335" s="6">
        <v>0</v>
      </c>
      <c r="U335" s="4">
        <v>0</v>
      </c>
      <c r="V335" s="6">
        <v>0</v>
      </c>
      <c r="W335" s="4">
        <v>0</v>
      </c>
      <c r="X335" s="6">
        <v>0</v>
      </c>
      <c r="Y335" s="4">
        <v>0</v>
      </c>
      <c r="Z335" s="6">
        <v>0</v>
      </c>
    </row>
    <row r="336" spans="1:26" x14ac:dyDescent="0.3">
      <c r="A336" t="str">
        <f>HYPERLINK("c:\Users\dcsj\OneDrive\Formación\Masters &amp; Postgrados\En Curso\UOC-Master en Ciencia de Datos\TFM\Imagenes\Movil-S21\20210827_154447.jpg","20210827_154447.jpg")</f>
        <v>20210827_154447.jpg</v>
      </c>
      <c r="B336" s="6">
        <v>1</v>
      </c>
      <c r="C336" s="9">
        <v>0</v>
      </c>
      <c r="D336" s="6">
        <v>0</v>
      </c>
      <c r="E336" s="9">
        <v>0</v>
      </c>
      <c r="F336" s="6" t="s">
        <v>39</v>
      </c>
      <c r="G336" s="4">
        <v>1</v>
      </c>
      <c r="H336" s="6">
        <v>1</v>
      </c>
      <c r="I336" s="4">
        <v>1</v>
      </c>
      <c r="J336" s="6">
        <v>0</v>
      </c>
      <c r="K336" s="4">
        <v>0</v>
      </c>
      <c r="L336" s="6">
        <v>1</v>
      </c>
      <c r="M336" s="4" t="s">
        <v>37</v>
      </c>
      <c r="N336" s="6" t="s">
        <v>37</v>
      </c>
      <c r="O336" s="4">
        <v>1</v>
      </c>
      <c r="P336" s="6">
        <v>0</v>
      </c>
      <c r="Q336" s="4">
        <v>0</v>
      </c>
      <c r="R336" s="6">
        <v>0</v>
      </c>
      <c r="S336" s="4">
        <v>0</v>
      </c>
      <c r="T336" s="6">
        <v>0</v>
      </c>
      <c r="U336" s="4">
        <v>0</v>
      </c>
      <c r="V336" s="6">
        <v>0</v>
      </c>
      <c r="W336" s="4">
        <v>0</v>
      </c>
      <c r="X336" s="6">
        <v>0</v>
      </c>
      <c r="Y336" s="4">
        <v>0</v>
      </c>
      <c r="Z336" s="6">
        <v>0</v>
      </c>
    </row>
    <row r="337" spans="1:26" x14ac:dyDescent="0.3">
      <c r="A337" t="str">
        <f>HYPERLINK("c:\Users\dcsj\OneDrive\Formación\Masters &amp; Postgrados\En Curso\UOC-Master en Ciencia de Datos\TFM\Imagenes\Movil-S21\20210827_154455.jpg","20210827_154455.jpg")</f>
        <v>20210827_154455.jpg</v>
      </c>
      <c r="B337" s="6">
        <v>1</v>
      </c>
      <c r="C337" s="9">
        <v>0</v>
      </c>
      <c r="D337" s="6">
        <v>0</v>
      </c>
      <c r="E337" s="9">
        <v>0</v>
      </c>
      <c r="F337" s="6" t="s">
        <v>39</v>
      </c>
      <c r="G337" s="4">
        <v>1</v>
      </c>
      <c r="H337" s="6">
        <v>1</v>
      </c>
      <c r="I337" s="4">
        <v>1</v>
      </c>
      <c r="J337" s="6">
        <v>0</v>
      </c>
      <c r="K337" s="4">
        <v>0</v>
      </c>
      <c r="L337" s="6">
        <v>1</v>
      </c>
      <c r="M337" s="4" t="s">
        <v>37</v>
      </c>
      <c r="N337" s="6" t="s">
        <v>37</v>
      </c>
      <c r="O337" s="4">
        <v>1</v>
      </c>
      <c r="P337" s="6">
        <v>0</v>
      </c>
      <c r="Q337" s="4">
        <v>0</v>
      </c>
      <c r="R337" s="6">
        <v>0</v>
      </c>
      <c r="S337" s="4">
        <v>0</v>
      </c>
      <c r="T337" s="6">
        <v>0</v>
      </c>
      <c r="U337" s="4">
        <v>0</v>
      </c>
      <c r="V337" s="6">
        <v>0</v>
      </c>
      <c r="W337" s="4">
        <v>0</v>
      </c>
      <c r="X337" s="6">
        <v>0</v>
      </c>
      <c r="Y337" s="4">
        <v>0</v>
      </c>
      <c r="Z337" s="6">
        <v>0</v>
      </c>
    </row>
    <row r="338" spans="1:26" x14ac:dyDescent="0.3">
      <c r="A338" t="str">
        <f>HYPERLINK("c:\Users\dcsj\OneDrive\Formación\Masters &amp; Postgrados\En Curso\UOC-Master en Ciencia de Datos\TFM\Imagenes\Movil-S21\20210827_154509.jpg","20210827_154509.jpg")</f>
        <v>20210827_154509.jpg</v>
      </c>
      <c r="B338" s="6">
        <v>1</v>
      </c>
      <c r="C338" s="9">
        <v>0</v>
      </c>
      <c r="D338" s="6">
        <v>0</v>
      </c>
      <c r="E338" s="9">
        <v>0</v>
      </c>
      <c r="F338" s="6">
        <v>0</v>
      </c>
      <c r="G338" s="4">
        <v>0</v>
      </c>
      <c r="H338" s="6">
        <v>1</v>
      </c>
      <c r="I338" s="4">
        <v>1</v>
      </c>
      <c r="J338" s="6">
        <v>0</v>
      </c>
      <c r="K338" s="4">
        <v>0</v>
      </c>
      <c r="L338" s="6">
        <v>1</v>
      </c>
      <c r="M338" s="4" t="s">
        <v>37</v>
      </c>
      <c r="N338" s="6" t="s">
        <v>37</v>
      </c>
      <c r="O338" s="4">
        <v>1</v>
      </c>
      <c r="P338" s="6">
        <v>0</v>
      </c>
      <c r="Q338" s="4">
        <v>0</v>
      </c>
      <c r="R338" s="6">
        <v>0</v>
      </c>
      <c r="S338" s="4">
        <v>0</v>
      </c>
      <c r="T338" s="6">
        <v>0</v>
      </c>
      <c r="U338" s="4">
        <v>0</v>
      </c>
      <c r="V338" s="6">
        <v>0</v>
      </c>
      <c r="W338" s="4">
        <v>0</v>
      </c>
      <c r="X338" s="6">
        <v>0</v>
      </c>
      <c r="Y338" s="4">
        <v>0</v>
      </c>
      <c r="Z338" s="6">
        <v>0</v>
      </c>
    </row>
    <row r="339" spans="1:26" x14ac:dyDescent="0.3">
      <c r="A339" t="str">
        <f>HYPERLINK("c:\Users\dcsj\OneDrive\Formación\Masters &amp; Postgrados\En Curso\UOC-Master en Ciencia de Datos\TFM\Imagenes\Movil-S21\20210827_155701.jpg","20210827_155701.jpg")</f>
        <v>20210827_155701.jpg</v>
      </c>
      <c r="B339" s="6">
        <v>1</v>
      </c>
      <c r="C339" s="9">
        <v>0</v>
      </c>
      <c r="D339" s="6">
        <v>0</v>
      </c>
      <c r="E339" s="9">
        <v>0</v>
      </c>
      <c r="F339" s="6">
        <v>0</v>
      </c>
      <c r="G339" s="4">
        <v>0</v>
      </c>
      <c r="H339" s="6">
        <v>0</v>
      </c>
      <c r="I339" s="4">
        <v>0</v>
      </c>
      <c r="J339" s="6">
        <v>0</v>
      </c>
      <c r="K339" s="4">
        <v>0</v>
      </c>
      <c r="L339" s="6">
        <v>1</v>
      </c>
      <c r="M339" s="4" t="s">
        <v>37</v>
      </c>
      <c r="N339" s="6" t="s">
        <v>37</v>
      </c>
      <c r="O339" s="4">
        <v>0</v>
      </c>
      <c r="P339" s="6">
        <v>0</v>
      </c>
      <c r="Q339" s="4">
        <v>0</v>
      </c>
      <c r="R339" s="6">
        <v>0</v>
      </c>
      <c r="S339" s="4">
        <v>0</v>
      </c>
      <c r="T339" s="6">
        <v>0</v>
      </c>
      <c r="U339" s="4">
        <v>0</v>
      </c>
      <c r="V339" s="6">
        <v>0</v>
      </c>
      <c r="W339" s="4">
        <v>0</v>
      </c>
      <c r="X339" s="6">
        <v>0</v>
      </c>
      <c r="Y339" s="4">
        <v>0</v>
      </c>
      <c r="Z339" s="6">
        <v>0</v>
      </c>
    </row>
    <row r="340" spans="1:26" x14ac:dyDescent="0.3">
      <c r="A340" t="str">
        <f>HYPERLINK("c:\Users\dcsj\OneDrive\Formación\Masters &amp; Postgrados\En Curso\UOC-Master en Ciencia de Datos\TFM\Imagenes\Movil-S21\20210827_155758.jpg","20210827_155758.jpg")</f>
        <v>20210827_155758.jpg</v>
      </c>
      <c r="B340" s="6">
        <v>1</v>
      </c>
      <c r="C340" s="9">
        <v>0</v>
      </c>
      <c r="D340" s="6">
        <v>0</v>
      </c>
      <c r="E340" s="9">
        <v>0</v>
      </c>
      <c r="F340" s="6">
        <v>0</v>
      </c>
      <c r="G340" s="4">
        <v>0</v>
      </c>
      <c r="H340" s="6">
        <v>1</v>
      </c>
      <c r="I340" s="4">
        <v>1</v>
      </c>
      <c r="J340" s="6">
        <v>0</v>
      </c>
      <c r="K340" s="4">
        <v>0</v>
      </c>
      <c r="L340" s="6">
        <v>1</v>
      </c>
      <c r="M340" s="4" t="s">
        <v>37</v>
      </c>
      <c r="N340" s="6" t="s">
        <v>37</v>
      </c>
      <c r="O340" s="4">
        <v>0</v>
      </c>
      <c r="P340" s="6">
        <v>0</v>
      </c>
      <c r="Q340" s="4">
        <v>0</v>
      </c>
      <c r="R340" s="6">
        <v>0</v>
      </c>
      <c r="S340" s="4">
        <v>0</v>
      </c>
      <c r="T340" s="6">
        <v>0</v>
      </c>
      <c r="U340" s="4">
        <v>0</v>
      </c>
      <c r="V340" s="6">
        <v>0</v>
      </c>
      <c r="W340" s="4">
        <v>0</v>
      </c>
      <c r="X340" s="6">
        <v>0</v>
      </c>
      <c r="Y340" s="4">
        <v>0</v>
      </c>
      <c r="Z340" s="6">
        <v>0</v>
      </c>
    </row>
    <row r="341" spans="1:26" x14ac:dyDescent="0.3">
      <c r="A341" s="3" t="str">
        <f>HYPERLINK("c:\Users\dcsj\OneDrive\Formación\Masters &amp; Postgrados\En Curso\UOC-Master en Ciencia de Datos\TFM\Imagenes\Movil-S21\20210827_155818.jpg","20210827_155818.jpg")</f>
        <v>20210827_155818.jpg</v>
      </c>
      <c r="B341" s="6">
        <v>1</v>
      </c>
      <c r="C341" s="9">
        <v>0</v>
      </c>
      <c r="D341" s="6">
        <v>0</v>
      </c>
      <c r="E341" s="9">
        <v>0</v>
      </c>
      <c r="F341" s="6">
        <v>0</v>
      </c>
      <c r="G341" s="4">
        <v>1</v>
      </c>
      <c r="H341" s="6">
        <v>1</v>
      </c>
      <c r="I341" s="4">
        <v>0</v>
      </c>
      <c r="J341" s="6">
        <v>0</v>
      </c>
      <c r="K341" s="4">
        <v>0</v>
      </c>
      <c r="L341" s="6">
        <v>1</v>
      </c>
      <c r="M341" s="4" t="s">
        <v>37</v>
      </c>
      <c r="N341" s="6" t="s">
        <v>37</v>
      </c>
      <c r="O341" s="4">
        <v>0</v>
      </c>
      <c r="P341" s="6">
        <v>0</v>
      </c>
      <c r="Q341" s="4">
        <v>0</v>
      </c>
      <c r="R341" s="6">
        <v>0</v>
      </c>
      <c r="S341" s="4">
        <v>0</v>
      </c>
      <c r="T341" s="6">
        <v>0</v>
      </c>
      <c r="U341" s="4">
        <v>0</v>
      </c>
      <c r="V341" s="6">
        <v>0</v>
      </c>
      <c r="W341" s="4">
        <v>0</v>
      </c>
      <c r="X341" s="6">
        <v>0</v>
      </c>
      <c r="Y341" s="4">
        <v>0</v>
      </c>
      <c r="Z341" s="6">
        <v>0</v>
      </c>
    </row>
    <row r="342" spans="1:26" x14ac:dyDescent="0.3">
      <c r="A342" t="str">
        <f>HYPERLINK("c:\Users\dcsj\OneDrive\Formación\Masters &amp; Postgrados\En Curso\UOC-Master en Ciencia de Datos\TFM\Imagenes\Movil-S21\20210827_161137.jpg","20210827_161137.jpg")</f>
        <v>20210827_161137.jpg</v>
      </c>
      <c r="B342" s="6">
        <v>1</v>
      </c>
      <c r="C342" s="9">
        <v>0</v>
      </c>
      <c r="D342" s="6">
        <v>0</v>
      </c>
      <c r="E342" s="9">
        <v>0</v>
      </c>
      <c r="F342" s="6" t="s">
        <v>40</v>
      </c>
      <c r="G342" s="4">
        <v>0</v>
      </c>
      <c r="H342" s="6">
        <v>1</v>
      </c>
      <c r="I342" s="4">
        <v>1</v>
      </c>
      <c r="J342" s="6">
        <v>0</v>
      </c>
      <c r="K342" s="4">
        <v>0</v>
      </c>
      <c r="L342" s="6">
        <v>1</v>
      </c>
      <c r="M342" s="4" t="s">
        <v>37</v>
      </c>
      <c r="N342" s="6" t="s">
        <v>37</v>
      </c>
      <c r="O342" s="4">
        <v>1</v>
      </c>
      <c r="P342" s="6">
        <v>0</v>
      </c>
      <c r="Q342" s="4">
        <v>0</v>
      </c>
      <c r="R342" s="6">
        <v>0</v>
      </c>
      <c r="S342" s="4">
        <v>0</v>
      </c>
      <c r="T342" s="6">
        <v>0</v>
      </c>
      <c r="U342" s="4">
        <v>0</v>
      </c>
      <c r="V342" s="6">
        <v>0</v>
      </c>
      <c r="W342" s="4">
        <v>0</v>
      </c>
      <c r="X342" s="6">
        <v>0</v>
      </c>
      <c r="Y342" s="4">
        <v>0</v>
      </c>
      <c r="Z342" s="6">
        <v>0</v>
      </c>
    </row>
    <row r="343" spans="1:26" x14ac:dyDescent="0.3">
      <c r="A343" t="str">
        <f>HYPERLINK("c:\Users\dcsj\OneDrive\Formación\Masters &amp; Postgrados\En Curso\UOC-Master en Ciencia de Datos\TFM\Imagenes\Movil-S21\20210827_161140.jpg","20210827_161140.jpg")</f>
        <v>20210827_161140.jpg</v>
      </c>
      <c r="B343" s="6">
        <v>1</v>
      </c>
      <c r="C343" s="9">
        <v>0</v>
      </c>
      <c r="D343" s="6">
        <v>0</v>
      </c>
      <c r="E343" s="9">
        <v>0</v>
      </c>
      <c r="F343" s="6" t="s">
        <v>40</v>
      </c>
      <c r="G343" s="4">
        <v>0</v>
      </c>
      <c r="H343" s="6">
        <v>1</v>
      </c>
      <c r="I343" s="4">
        <v>1</v>
      </c>
      <c r="J343" s="6">
        <v>0</v>
      </c>
      <c r="K343" s="4">
        <v>0</v>
      </c>
      <c r="L343" s="6">
        <v>0</v>
      </c>
      <c r="M343" s="4" t="s">
        <v>37</v>
      </c>
      <c r="N343" s="6" t="s">
        <v>37</v>
      </c>
      <c r="O343" s="4">
        <v>1</v>
      </c>
      <c r="P343" s="6">
        <v>0</v>
      </c>
      <c r="Q343" s="4">
        <v>0</v>
      </c>
      <c r="R343" s="6">
        <v>0</v>
      </c>
      <c r="S343" s="4">
        <v>0</v>
      </c>
      <c r="T343" s="6">
        <v>0</v>
      </c>
      <c r="U343" s="4">
        <v>0</v>
      </c>
      <c r="V343" s="6">
        <v>0</v>
      </c>
      <c r="W343" s="4">
        <v>0</v>
      </c>
      <c r="X343" s="6">
        <v>0</v>
      </c>
      <c r="Y343" s="4">
        <v>0</v>
      </c>
      <c r="Z343" s="6">
        <v>0</v>
      </c>
    </row>
    <row r="344" spans="1:26" x14ac:dyDescent="0.3">
      <c r="A344" t="str">
        <f>HYPERLINK("c:\Users\dcsj\OneDrive\Formación\Masters &amp; Postgrados\En Curso\UOC-Master en Ciencia de Datos\TFM\Imagenes\Movil-S21\20210827_161142.jpg","20210827_161142.jpg")</f>
        <v>20210827_161142.jpg</v>
      </c>
      <c r="B344" s="6">
        <v>1</v>
      </c>
      <c r="C344" s="9">
        <v>0</v>
      </c>
      <c r="D344" s="6">
        <v>0</v>
      </c>
      <c r="E344" s="9">
        <v>0</v>
      </c>
      <c r="F344" s="6" t="s">
        <v>40</v>
      </c>
      <c r="G344" s="4">
        <v>0</v>
      </c>
      <c r="H344" s="6">
        <v>1</v>
      </c>
      <c r="I344" s="4">
        <v>1</v>
      </c>
      <c r="J344" s="6">
        <v>0</v>
      </c>
      <c r="K344" s="4">
        <v>0</v>
      </c>
      <c r="L344" s="6">
        <v>0</v>
      </c>
      <c r="M344" s="4" t="s">
        <v>37</v>
      </c>
      <c r="N344" s="6" t="s">
        <v>37</v>
      </c>
      <c r="O344" s="4">
        <v>1</v>
      </c>
      <c r="P344" s="6">
        <v>0</v>
      </c>
      <c r="Q344" s="4">
        <v>0</v>
      </c>
      <c r="R344" s="6">
        <v>0</v>
      </c>
      <c r="S344" s="4">
        <v>0</v>
      </c>
      <c r="T344" s="6">
        <v>0</v>
      </c>
      <c r="U344" s="4">
        <v>0</v>
      </c>
      <c r="V344" s="6">
        <v>0</v>
      </c>
      <c r="W344" s="4">
        <v>0</v>
      </c>
      <c r="X344" s="6">
        <v>0</v>
      </c>
      <c r="Y344" s="4">
        <v>0</v>
      </c>
      <c r="Z344" s="6">
        <v>0</v>
      </c>
    </row>
    <row r="345" spans="1:26" x14ac:dyDescent="0.3">
      <c r="A345" t="str">
        <f>HYPERLINK("c:\Users\dcsj\OneDrive\Formación\Masters &amp; Postgrados\En Curso\UOC-Master en Ciencia de Datos\TFM\Imagenes\Movil-S21\20210827_161145.jpg","20210827_161145.jpg")</f>
        <v>20210827_161145.jpg</v>
      </c>
      <c r="B345" s="6">
        <v>1</v>
      </c>
      <c r="C345" s="9">
        <v>0</v>
      </c>
      <c r="D345" s="6">
        <v>0</v>
      </c>
      <c r="E345" s="9">
        <v>0</v>
      </c>
      <c r="F345" s="6" t="s">
        <v>40</v>
      </c>
      <c r="G345" s="4">
        <v>0</v>
      </c>
      <c r="H345" s="6">
        <v>1</v>
      </c>
      <c r="I345" s="4">
        <v>1</v>
      </c>
      <c r="J345" s="6">
        <v>0</v>
      </c>
      <c r="K345" s="4">
        <v>0</v>
      </c>
      <c r="L345" s="6">
        <v>0</v>
      </c>
      <c r="M345" s="4" t="s">
        <v>37</v>
      </c>
      <c r="N345" s="6" t="s">
        <v>37</v>
      </c>
      <c r="O345" s="4">
        <v>1</v>
      </c>
      <c r="P345" s="6">
        <v>0</v>
      </c>
      <c r="Q345" s="4">
        <v>0</v>
      </c>
      <c r="R345" s="6">
        <v>0</v>
      </c>
      <c r="S345" s="4">
        <v>0</v>
      </c>
      <c r="T345" s="6">
        <v>0</v>
      </c>
      <c r="U345" s="4">
        <v>0</v>
      </c>
      <c r="V345" s="6">
        <v>0</v>
      </c>
      <c r="W345" s="4">
        <v>0</v>
      </c>
      <c r="X345" s="6">
        <v>0</v>
      </c>
      <c r="Y345" s="4">
        <v>0</v>
      </c>
      <c r="Z345" s="6">
        <v>0</v>
      </c>
    </row>
    <row r="346" spans="1:26" x14ac:dyDescent="0.3">
      <c r="A346" t="str">
        <f>HYPERLINK("c:\Users\dcsj\OneDrive\Formación\Masters &amp; Postgrados\En Curso\UOC-Master en Ciencia de Datos\TFM\Imagenes\Movil-S21\20210827_162023.jpg","20210827_162023.jpg")</f>
        <v>20210827_162023.jpg</v>
      </c>
      <c r="B346" s="6">
        <v>1</v>
      </c>
      <c r="C346" s="9">
        <v>0</v>
      </c>
      <c r="D346" s="6">
        <v>0</v>
      </c>
      <c r="E346" s="9">
        <v>0</v>
      </c>
      <c r="F346" s="6">
        <v>0</v>
      </c>
      <c r="G346" s="4">
        <v>1</v>
      </c>
      <c r="H346" s="6">
        <v>1</v>
      </c>
      <c r="I346" s="4">
        <v>0</v>
      </c>
      <c r="J346" s="6">
        <v>0</v>
      </c>
      <c r="K346" s="4">
        <v>0</v>
      </c>
      <c r="L346" s="6">
        <v>1</v>
      </c>
      <c r="M346" s="4" t="s">
        <v>37</v>
      </c>
      <c r="N346" s="6" t="s">
        <v>37</v>
      </c>
      <c r="O346" s="4">
        <v>1</v>
      </c>
      <c r="P346" s="6">
        <v>0</v>
      </c>
      <c r="Q346" s="4">
        <v>0</v>
      </c>
      <c r="R346" s="6">
        <v>0</v>
      </c>
      <c r="S346" s="4">
        <v>0</v>
      </c>
      <c r="T346" s="6">
        <v>0</v>
      </c>
      <c r="U346" s="4">
        <v>0</v>
      </c>
      <c r="V346" s="6">
        <v>0</v>
      </c>
      <c r="W346" s="4">
        <v>0</v>
      </c>
      <c r="X346" s="6">
        <v>0</v>
      </c>
      <c r="Y346" s="4">
        <v>0</v>
      </c>
      <c r="Z346" s="6">
        <v>0</v>
      </c>
    </row>
    <row r="347" spans="1:26" x14ac:dyDescent="0.3">
      <c r="A347" t="str">
        <f>HYPERLINK("c:\Users\dcsj\OneDrive\Formación\Masters &amp; Postgrados\En Curso\UOC-Master en Ciencia de Datos\TFM\Imagenes\Movil-S21\20210827_162630.jpg","20210827_162630.jpg")</f>
        <v>20210827_162630.jpg</v>
      </c>
      <c r="B347" s="6">
        <v>1</v>
      </c>
      <c r="C347" s="9">
        <v>0</v>
      </c>
      <c r="D347" s="6">
        <v>0</v>
      </c>
      <c r="E347" s="9">
        <v>0</v>
      </c>
      <c r="F347" s="6">
        <v>0</v>
      </c>
      <c r="G347" s="4">
        <v>0</v>
      </c>
      <c r="H347" s="6">
        <v>0</v>
      </c>
      <c r="I347" s="4">
        <v>0</v>
      </c>
      <c r="J347" s="6">
        <v>0</v>
      </c>
      <c r="K347" s="4">
        <v>0</v>
      </c>
      <c r="L347" s="6">
        <v>1</v>
      </c>
      <c r="M347" s="4" t="s">
        <v>37</v>
      </c>
      <c r="N347" s="6" t="s">
        <v>37</v>
      </c>
      <c r="O347" s="4">
        <v>0</v>
      </c>
      <c r="P347" s="6">
        <v>0</v>
      </c>
      <c r="Q347" s="4">
        <v>0</v>
      </c>
      <c r="R347" s="6">
        <v>0</v>
      </c>
      <c r="S347" s="4">
        <v>0</v>
      </c>
      <c r="T347" s="6">
        <v>0</v>
      </c>
      <c r="U347" s="4">
        <v>0</v>
      </c>
      <c r="V347" s="6">
        <v>0</v>
      </c>
      <c r="W347" s="4">
        <v>0</v>
      </c>
      <c r="X347" s="6">
        <v>0</v>
      </c>
      <c r="Y347" s="4">
        <v>0</v>
      </c>
      <c r="Z347" s="6">
        <v>0</v>
      </c>
    </row>
    <row r="348" spans="1:26" x14ac:dyDescent="0.3">
      <c r="A348" t="str">
        <f>HYPERLINK("c:\Users\dcsj\OneDrive\Formación\Masters &amp; Postgrados\En Curso\UOC-Master en Ciencia de Datos\TFM\Imagenes\Movil-S21\20210827_162639.jpg","20210827_162639.jpg")</f>
        <v>20210827_162639.jpg</v>
      </c>
      <c r="B348" s="6">
        <v>1</v>
      </c>
      <c r="C348" s="9">
        <v>0</v>
      </c>
      <c r="D348" s="6">
        <v>0</v>
      </c>
      <c r="E348" s="9">
        <v>0</v>
      </c>
      <c r="F348" s="6">
        <v>0</v>
      </c>
      <c r="G348" s="4">
        <v>0</v>
      </c>
      <c r="H348" s="6">
        <v>0</v>
      </c>
      <c r="I348" s="4">
        <v>1</v>
      </c>
      <c r="J348" s="6">
        <v>0</v>
      </c>
      <c r="K348" s="4">
        <v>0</v>
      </c>
      <c r="L348" s="6">
        <v>1</v>
      </c>
      <c r="M348" s="4" t="s">
        <v>37</v>
      </c>
      <c r="N348" s="6" t="s">
        <v>37</v>
      </c>
      <c r="O348" s="4">
        <v>1</v>
      </c>
      <c r="P348" s="6">
        <v>0</v>
      </c>
      <c r="Q348" s="4">
        <v>0</v>
      </c>
      <c r="R348" s="6">
        <v>0</v>
      </c>
      <c r="S348" s="4">
        <v>0</v>
      </c>
      <c r="T348" s="6">
        <v>0</v>
      </c>
      <c r="U348" s="4">
        <v>0</v>
      </c>
      <c r="V348" s="6">
        <v>0</v>
      </c>
      <c r="W348" s="4">
        <v>0</v>
      </c>
      <c r="X348" s="6">
        <v>0</v>
      </c>
      <c r="Y348" s="4">
        <v>0</v>
      </c>
      <c r="Z348" s="6">
        <v>0</v>
      </c>
    </row>
    <row r="349" spans="1:26" x14ac:dyDescent="0.3">
      <c r="A349" t="str">
        <f>HYPERLINK("c:\Users\dcsj\OneDrive\Formación\Masters &amp; Postgrados\En Curso\UOC-Master en Ciencia de Datos\TFM\Imagenes\Movil-S21\20210827_162826.jpg","20210827_162826.jpg")</f>
        <v>20210827_162826.jpg</v>
      </c>
      <c r="B349" s="6">
        <v>1</v>
      </c>
      <c r="C349" s="9">
        <v>0</v>
      </c>
      <c r="D349" s="6">
        <v>0</v>
      </c>
      <c r="E349" s="9">
        <v>0</v>
      </c>
      <c r="F349" s="6">
        <v>0</v>
      </c>
      <c r="G349" s="4">
        <v>0</v>
      </c>
      <c r="H349" s="6">
        <v>0</v>
      </c>
      <c r="I349" s="4">
        <v>1</v>
      </c>
      <c r="J349" s="6">
        <v>0</v>
      </c>
      <c r="K349" s="4">
        <v>0</v>
      </c>
      <c r="L349" s="6">
        <v>1</v>
      </c>
      <c r="M349" s="4" t="s">
        <v>37</v>
      </c>
      <c r="N349" s="6" t="s">
        <v>37</v>
      </c>
      <c r="O349" s="4">
        <v>1</v>
      </c>
      <c r="P349" s="6">
        <v>0</v>
      </c>
      <c r="Q349" s="4">
        <v>0</v>
      </c>
      <c r="R349" s="6">
        <v>0</v>
      </c>
      <c r="S349" s="4">
        <v>0</v>
      </c>
      <c r="T349" s="6">
        <v>0</v>
      </c>
      <c r="U349" s="4">
        <v>0</v>
      </c>
      <c r="V349" s="6">
        <v>0</v>
      </c>
      <c r="W349" s="4">
        <v>0</v>
      </c>
      <c r="X349" s="6">
        <v>0</v>
      </c>
      <c r="Y349" s="4">
        <v>0</v>
      </c>
      <c r="Z349" s="6">
        <v>0</v>
      </c>
    </row>
    <row r="350" spans="1:26" x14ac:dyDescent="0.3">
      <c r="A350" t="str">
        <f>HYPERLINK("c:\Users\dcsj\OneDrive\Formación\Masters &amp; Postgrados\En Curso\UOC-Master en Ciencia de Datos\TFM\Imagenes\Movil-S21\20210827_162831.jpg","20210827_162831.jpg")</f>
        <v>20210827_162831.jpg</v>
      </c>
      <c r="B350" s="6">
        <v>1</v>
      </c>
      <c r="C350" s="9">
        <v>0</v>
      </c>
      <c r="D350" s="6">
        <v>0</v>
      </c>
      <c r="E350" s="9">
        <v>0</v>
      </c>
      <c r="F350" s="6">
        <v>0</v>
      </c>
      <c r="G350" s="4">
        <v>0</v>
      </c>
      <c r="H350" s="6">
        <v>1</v>
      </c>
      <c r="I350" s="4">
        <v>1</v>
      </c>
      <c r="J350" s="6">
        <v>0</v>
      </c>
      <c r="K350" s="4">
        <v>0</v>
      </c>
      <c r="L350" s="6">
        <v>1</v>
      </c>
      <c r="M350" s="4" t="s">
        <v>37</v>
      </c>
      <c r="N350" s="6" t="s">
        <v>37</v>
      </c>
      <c r="O350" s="4">
        <v>1</v>
      </c>
      <c r="P350" s="6">
        <v>0</v>
      </c>
      <c r="Q350" s="4">
        <v>0</v>
      </c>
      <c r="R350" s="6">
        <v>0</v>
      </c>
      <c r="S350" s="4">
        <v>0</v>
      </c>
      <c r="T350" s="6">
        <v>0</v>
      </c>
      <c r="U350" s="4">
        <v>0</v>
      </c>
      <c r="V350" s="6">
        <v>0</v>
      </c>
      <c r="W350" s="4">
        <v>0</v>
      </c>
      <c r="X350" s="6">
        <v>0</v>
      </c>
      <c r="Y350" s="4">
        <v>0</v>
      </c>
      <c r="Z350" s="6">
        <v>0</v>
      </c>
    </row>
    <row r="351" spans="1:26" x14ac:dyDescent="0.3">
      <c r="A351" t="str">
        <f>HYPERLINK("c:\Users\dcsj\OneDrive\Formación\Masters &amp; Postgrados\En Curso\UOC-Master en Ciencia de Datos\TFM\Imagenes\Movil-S21\20210827_170143.jpg","20210827_170143.jpg")</f>
        <v>20210827_170143.jpg</v>
      </c>
      <c r="B351" s="6">
        <v>1</v>
      </c>
      <c r="C351" s="9">
        <v>0</v>
      </c>
      <c r="D351" s="6">
        <v>0</v>
      </c>
      <c r="E351" s="9">
        <v>0</v>
      </c>
      <c r="F351" s="6">
        <v>0</v>
      </c>
      <c r="G351" s="4">
        <v>0</v>
      </c>
      <c r="H351" s="6">
        <v>0</v>
      </c>
      <c r="I351" s="4">
        <v>1</v>
      </c>
      <c r="J351" s="6">
        <v>0</v>
      </c>
      <c r="K351" s="4">
        <v>0</v>
      </c>
      <c r="L351" s="6">
        <v>1</v>
      </c>
      <c r="M351" s="4" t="s">
        <v>37</v>
      </c>
      <c r="N351" s="6" t="s">
        <v>37</v>
      </c>
      <c r="O351" s="4">
        <v>1</v>
      </c>
      <c r="P351" s="6">
        <v>0</v>
      </c>
      <c r="Q351" s="4">
        <v>0</v>
      </c>
      <c r="R351" s="6">
        <v>0</v>
      </c>
      <c r="S351" s="4">
        <v>0</v>
      </c>
      <c r="T351" s="6">
        <v>0</v>
      </c>
      <c r="U351" s="4">
        <v>0</v>
      </c>
      <c r="V351" s="6">
        <v>0</v>
      </c>
      <c r="W351" s="4">
        <v>0</v>
      </c>
      <c r="X351" s="6">
        <v>0</v>
      </c>
      <c r="Y351" s="4">
        <v>0</v>
      </c>
      <c r="Z351" s="6">
        <v>0</v>
      </c>
    </row>
    <row r="352" spans="1:26" x14ac:dyDescent="0.3">
      <c r="A352" t="str">
        <f>HYPERLINK("c:\Users\dcsj\OneDrive\Formación\Masters &amp; Postgrados\En Curso\UOC-Master en Ciencia de Datos\TFM\Imagenes\Movil-S21\20210827_170150.jpg","20210827_170150.jpg")</f>
        <v>20210827_170150.jpg</v>
      </c>
      <c r="B352" s="6">
        <v>1</v>
      </c>
      <c r="C352" s="9">
        <v>0</v>
      </c>
      <c r="D352" s="6">
        <v>0</v>
      </c>
      <c r="E352" s="9">
        <v>0</v>
      </c>
      <c r="F352" s="6">
        <v>0</v>
      </c>
      <c r="G352" s="4">
        <v>0</v>
      </c>
      <c r="H352" s="6">
        <v>0</v>
      </c>
      <c r="I352" s="4">
        <v>1</v>
      </c>
      <c r="J352" s="6">
        <v>0</v>
      </c>
      <c r="K352" s="4">
        <v>0</v>
      </c>
      <c r="L352" s="6">
        <v>1</v>
      </c>
      <c r="M352" s="4" t="s">
        <v>37</v>
      </c>
      <c r="N352" s="6" t="s">
        <v>37</v>
      </c>
      <c r="O352" s="4">
        <v>1</v>
      </c>
      <c r="P352" s="6">
        <v>0</v>
      </c>
      <c r="Q352" s="4">
        <v>0</v>
      </c>
      <c r="R352" s="6">
        <v>0</v>
      </c>
      <c r="S352" s="4">
        <v>0</v>
      </c>
      <c r="T352" s="6">
        <v>0</v>
      </c>
      <c r="U352" s="4">
        <v>0</v>
      </c>
      <c r="V352" s="6">
        <v>0</v>
      </c>
      <c r="W352" s="4">
        <v>0</v>
      </c>
      <c r="X352" s="6">
        <v>0</v>
      </c>
      <c r="Y352" s="4">
        <v>0</v>
      </c>
      <c r="Z352" s="6">
        <v>0</v>
      </c>
    </row>
    <row r="353" spans="1:26" x14ac:dyDescent="0.3">
      <c r="A353" t="str">
        <f>HYPERLINK("c:\Users\dcsj\OneDrive\Formación\Masters &amp; Postgrados\En Curso\UOC-Master en Ciencia de Datos\TFM\Imagenes\Movil-S21\20210827_170207.jpg","20210827_170207.jpg")</f>
        <v>20210827_170207.jpg</v>
      </c>
      <c r="B353" s="6">
        <v>1</v>
      </c>
      <c r="C353" s="9">
        <v>0</v>
      </c>
      <c r="D353" s="6">
        <v>0</v>
      </c>
      <c r="E353" s="9">
        <v>0</v>
      </c>
      <c r="F353" s="6">
        <v>0</v>
      </c>
      <c r="G353" s="4">
        <v>0</v>
      </c>
      <c r="H353" s="6">
        <v>1</v>
      </c>
      <c r="I353" s="4">
        <v>1</v>
      </c>
      <c r="J353" s="6">
        <v>0</v>
      </c>
      <c r="K353" s="4">
        <v>0</v>
      </c>
      <c r="L353" s="6">
        <v>1</v>
      </c>
      <c r="M353" s="4" t="s">
        <v>37</v>
      </c>
      <c r="N353" s="6" t="s">
        <v>37</v>
      </c>
      <c r="O353" s="4">
        <v>1</v>
      </c>
      <c r="P353" s="6">
        <v>0</v>
      </c>
      <c r="Q353" s="4">
        <v>0</v>
      </c>
      <c r="R353" s="6">
        <v>0</v>
      </c>
      <c r="S353" s="4">
        <v>0</v>
      </c>
      <c r="T353" s="6">
        <v>0</v>
      </c>
      <c r="U353" s="4">
        <v>0</v>
      </c>
      <c r="V353" s="6">
        <v>0</v>
      </c>
      <c r="W353" s="4">
        <v>0</v>
      </c>
      <c r="X353" s="6">
        <v>0</v>
      </c>
      <c r="Y353" s="4">
        <v>0</v>
      </c>
      <c r="Z353" s="6">
        <v>0</v>
      </c>
    </row>
    <row r="354" spans="1:26" x14ac:dyDescent="0.3">
      <c r="A354" t="str">
        <f>HYPERLINK("c:\Users\dcsj\OneDrive\Formación\Masters &amp; Postgrados\En Curso\UOC-Master en Ciencia de Datos\TFM\Imagenes\Movil-S21\20210827_170210.jpg","20210827_170210.jpg")</f>
        <v>20210827_170210.jpg</v>
      </c>
      <c r="B354" s="6">
        <v>1</v>
      </c>
      <c r="C354" s="9">
        <v>0</v>
      </c>
      <c r="D354" s="6">
        <v>0</v>
      </c>
      <c r="E354" s="9">
        <v>0</v>
      </c>
      <c r="F354" s="6">
        <v>0</v>
      </c>
      <c r="G354" s="4">
        <v>0</v>
      </c>
      <c r="H354" s="6">
        <v>1</v>
      </c>
      <c r="I354" s="4">
        <v>1</v>
      </c>
      <c r="J354" s="6">
        <v>0</v>
      </c>
      <c r="K354" s="4">
        <v>0</v>
      </c>
      <c r="L354" s="6">
        <v>1</v>
      </c>
      <c r="M354" s="4" t="s">
        <v>37</v>
      </c>
      <c r="N354" s="6" t="s">
        <v>37</v>
      </c>
      <c r="O354" s="4">
        <v>1</v>
      </c>
      <c r="P354" s="6">
        <v>0</v>
      </c>
      <c r="Q354" s="4">
        <v>0</v>
      </c>
      <c r="R354" s="6">
        <v>0</v>
      </c>
      <c r="S354" s="4">
        <v>0</v>
      </c>
      <c r="T354" s="6">
        <v>0</v>
      </c>
      <c r="U354" s="4">
        <v>0</v>
      </c>
      <c r="V354" s="6">
        <v>0</v>
      </c>
      <c r="W354" s="4">
        <v>0</v>
      </c>
      <c r="X354" s="6">
        <v>0</v>
      </c>
      <c r="Y354" s="4">
        <v>0</v>
      </c>
      <c r="Z354" s="6">
        <v>0</v>
      </c>
    </row>
    <row r="355" spans="1:26" x14ac:dyDescent="0.3">
      <c r="A355" t="str">
        <f>HYPERLINK("c:\Users\dcsj\OneDrive\Formación\Masters &amp; Postgrados\En Curso\UOC-Master en Ciencia de Datos\TFM\Imagenes\Movil-S21\20210827_170226.jpg","20210827_170226.jpg")</f>
        <v>20210827_170226.jpg</v>
      </c>
      <c r="B355" s="6">
        <v>1</v>
      </c>
      <c r="C355" s="9">
        <v>0</v>
      </c>
      <c r="D355" s="6">
        <v>0</v>
      </c>
      <c r="E355" s="9">
        <v>0</v>
      </c>
      <c r="F355" s="6" t="s">
        <v>39</v>
      </c>
      <c r="G355" s="4">
        <v>1</v>
      </c>
      <c r="H355" s="6">
        <v>1</v>
      </c>
      <c r="I355" s="4">
        <v>1</v>
      </c>
      <c r="J355" s="6">
        <v>0</v>
      </c>
      <c r="K355" s="4">
        <v>0</v>
      </c>
      <c r="L355" s="6">
        <v>1</v>
      </c>
      <c r="M355" s="4" t="s">
        <v>37</v>
      </c>
      <c r="N355" s="6" t="s">
        <v>37</v>
      </c>
      <c r="O355" s="4">
        <v>1</v>
      </c>
      <c r="P355" s="6">
        <v>0</v>
      </c>
      <c r="Q355" s="4">
        <v>0</v>
      </c>
      <c r="R355" s="6">
        <v>0</v>
      </c>
      <c r="S355" s="4">
        <v>0</v>
      </c>
      <c r="T355" s="6">
        <v>0</v>
      </c>
      <c r="U355" s="4">
        <v>0</v>
      </c>
      <c r="V355" s="6">
        <v>0</v>
      </c>
      <c r="W355" s="4">
        <v>0</v>
      </c>
      <c r="X355" s="6">
        <v>0</v>
      </c>
      <c r="Y355" s="4">
        <v>0</v>
      </c>
      <c r="Z355" s="6">
        <v>0</v>
      </c>
    </row>
    <row r="356" spans="1:26" x14ac:dyDescent="0.3">
      <c r="A356" t="str">
        <f>HYPERLINK("c:\Users\dcsj\OneDrive\Formación\Masters &amp; Postgrados\En Curso\UOC-Master en Ciencia de Datos\TFM\Imagenes\Movil-S21\20210827_170236.jpg","20210827_170236.jpg")</f>
        <v>20210827_170236.jpg</v>
      </c>
      <c r="B356" s="6">
        <v>1</v>
      </c>
      <c r="C356" s="9">
        <v>0</v>
      </c>
      <c r="D356" s="6">
        <v>0</v>
      </c>
      <c r="E356" s="9">
        <v>0</v>
      </c>
      <c r="F356" s="6" t="s">
        <v>39</v>
      </c>
      <c r="G356" s="4">
        <v>1</v>
      </c>
      <c r="H356" s="6">
        <v>1</v>
      </c>
      <c r="I356" s="4">
        <v>1</v>
      </c>
      <c r="J356" s="6">
        <v>0</v>
      </c>
      <c r="K356" s="4">
        <v>0</v>
      </c>
      <c r="L356" s="6">
        <v>1</v>
      </c>
      <c r="M356" s="4" t="s">
        <v>37</v>
      </c>
      <c r="N356" s="6" t="s">
        <v>37</v>
      </c>
      <c r="O356" s="4">
        <v>1</v>
      </c>
      <c r="P356" s="6">
        <v>0</v>
      </c>
      <c r="Q356" s="4">
        <v>0</v>
      </c>
      <c r="R356" s="6">
        <v>0</v>
      </c>
      <c r="S356" s="4">
        <v>0</v>
      </c>
      <c r="T356" s="6">
        <v>0</v>
      </c>
      <c r="U356" s="4">
        <v>0</v>
      </c>
      <c r="V356" s="6">
        <v>0</v>
      </c>
      <c r="W356" s="4">
        <v>0</v>
      </c>
      <c r="X356" s="6">
        <v>0</v>
      </c>
      <c r="Y356" s="4">
        <v>0</v>
      </c>
      <c r="Z356" s="6">
        <v>0</v>
      </c>
    </row>
    <row r="357" spans="1:26" x14ac:dyDescent="0.3">
      <c r="A357" t="str">
        <f>HYPERLINK("c:\Users\dcsj\OneDrive\Formación\Masters &amp; Postgrados\En Curso\UOC-Master en Ciencia de Datos\TFM\Imagenes\Movil-S21\20210827_170253.jpg","20210827_170253.jpg")</f>
        <v>20210827_170253.jpg</v>
      </c>
      <c r="B357" s="6">
        <v>1</v>
      </c>
      <c r="C357" s="9">
        <v>0</v>
      </c>
      <c r="D357" s="6">
        <v>0</v>
      </c>
      <c r="E357" s="9">
        <v>0</v>
      </c>
      <c r="F357" s="6" t="s">
        <v>39</v>
      </c>
      <c r="G357" s="4">
        <v>1</v>
      </c>
      <c r="H357" s="6">
        <v>1</v>
      </c>
      <c r="I357" s="4">
        <v>1</v>
      </c>
      <c r="J357" s="6">
        <v>0</v>
      </c>
      <c r="K357" s="4">
        <v>0</v>
      </c>
      <c r="L357" s="6">
        <v>1</v>
      </c>
      <c r="M357" s="4" t="s">
        <v>37</v>
      </c>
      <c r="N357" s="6" t="s">
        <v>37</v>
      </c>
      <c r="O357" s="4">
        <v>1</v>
      </c>
      <c r="P357" s="6">
        <v>0</v>
      </c>
      <c r="Q357" s="4">
        <v>0</v>
      </c>
      <c r="R357" s="6">
        <v>0</v>
      </c>
      <c r="S357" s="4">
        <v>0</v>
      </c>
      <c r="T357" s="6">
        <v>0</v>
      </c>
      <c r="U357" s="4">
        <v>0</v>
      </c>
      <c r="V357" s="6">
        <v>0</v>
      </c>
      <c r="W357" s="4">
        <v>0</v>
      </c>
      <c r="X357" s="6">
        <v>0</v>
      </c>
      <c r="Y357" s="4">
        <v>0</v>
      </c>
      <c r="Z357" s="6">
        <v>0</v>
      </c>
    </row>
    <row r="358" spans="1:26" x14ac:dyDescent="0.3">
      <c r="A358" t="str">
        <f>HYPERLINK("c:\Users\dcsj\OneDrive\Formación\Masters &amp; Postgrados\En Curso\UOC-Master en Ciencia de Datos\TFM\Imagenes\Movil-S21\20210827_170312.jpg","20210827_170312.jpg")</f>
        <v>20210827_170312.jpg</v>
      </c>
      <c r="B358" s="6">
        <v>1</v>
      </c>
      <c r="C358" s="9">
        <v>0</v>
      </c>
      <c r="D358" s="6">
        <v>0</v>
      </c>
      <c r="E358" s="9">
        <v>0</v>
      </c>
      <c r="F358" s="6" t="s">
        <v>41</v>
      </c>
      <c r="G358" s="4">
        <v>1</v>
      </c>
      <c r="H358" s="6">
        <v>1</v>
      </c>
      <c r="I358" s="4">
        <v>1</v>
      </c>
      <c r="J358" s="6">
        <v>0</v>
      </c>
      <c r="K358" s="4">
        <v>0</v>
      </c>
      <c r="L358" s="6">
        <v>1</v>
      </c>
      <c r="M358" s="4" t="s">
        <v>37</v>
      </c>
      <c r="N358" s="6" t="s">
        <v>37</v>
      </c>
      <c r="O358" s="4">
        <v>1</v>
      </c>
      <c r="P358" s="6">
        <v>0</v>
      </c>
      <c r="Q358" s="4">
        <v>0</v>
      </c>
      <c r="R358" s="6">
        <v>0</v>
      </c>
      <c r="S358" s="4">
        <v>0</v>
      </c>
      <c r="T358" s="6">
        <v>0</v>
      </c>
      <c r="U358" s="4">
        <v>0</v>
      </c>
      <c r="V358" s="6">
        <v>0</v>
      </c>
      <c r="W358" s="4">
        <v>0</v>
      </c>
      <c r="X358" s="6">
        <v>0</v>
      </c>
      <c r="Y358" s="4">
        <v>0</v>
      </c>
      <c r="Z358" s="6">
        <v>0</v>
      </c>
    </row>
    <row r="359" spans="1:26" x14ac:dyDescent="0.3">
      <c r="A359" t="str">
        <f>HYPERLINK("c:\Users\dcsj\OneDrive\Formación\Masters &amp; Postgrados\En Curso\UOC-Master en Ciencia de Datos\TFM\Imagenes\Movil-S21\20210827_172305.jpg","20210827_172305.jpg")</f>
        <v>20210827_172305.jpg</v>
      </c>
      <c r="B359" s="6">
        <v>1</v>
      </c>
      <c r="C359" s="9">
        <v>0</v>
      </c>
      <c r="D359" s="6">
        <v>0</v>
      </c>
      <c r="E359" s="9">
        <v>0</v>
      </c>
      <c r="F359" s="6">
        <v>0</v>
      </c>
      <c r="G359" s="4">
        <v>0</v>
      </c>
      <c r="H359" s="6">
        <v>0</v>
      </c>
      <c r="I359" s="4">
        <v>0</v>
      </c>
      <c r="J359" s="6">
        <v>0</v>
      </c>
      <c r="K359" s="4">
        <v>0</v>
      </c>
      <c r="L359" s="6">
        <v>1</v>
      </c>
      <c r="M359" s="4" t="s">
        <v>37</v>
      </c>
      <c r="N359" s="6" t="s">
        <v>37</v>
      </c>
      <c r="O359" s="4">
        <v>0</v>
      </c>
      <c r="P359" s="6">
        <v>0</v>
      </c>
      <c r="Q359" s="4">
        <v>0</v>
      </c>
      <c r="R359" s="6">
        <v>0</v>
      </c>
      <c r="S359" s="4">
        <v>0</v>
      </c>
      <c r="T359" s="6">
        <v>0</v>
      </c>
      <c r="U359" s="4">
        <v>0</v>
      </c>
      <c r="V359" s="6">
        <v>0</v>
      </c>
      <c r="W359" s="4">
        <v>0</v>
      </c>
      <c r="X359" s="6">
        <v>0</v>
      </c>
      <c r="Y359" s="4">
        <v>0</v>
      </c>
      <c r="Z359" s="6">
        <v>0</v>
      </c>
    </row>
    <row r="360" spans="1:26" x14ac:dyDescent="0.3">
      <c r="A360" t="str">
        <f>HYPERLINK("c:\Users\dcsj\OneDrive\Formación\Masters &amp; Postgrados\En Curso\UOC-Master en Ciencia de Datos\TFM\Imagenes\Movil-S21\20210827_172313.jpg","20210827_172313.jpg")</f>
        <v>20210827_172313.jpg</v>
      </c>
      <c r="B360" s="6">
        <v>1</v>
      </c>
      <c r="C360" s="9">
        <v>0</v>
      </c>
      <c r="D360" s="6">
        <v>0</v>
      </c>
      <c r="E360" s="9">
        <v>0</v>
      </c>
      <c r="F360" s="6">
        <v>0</v>
      </c>
      <c r="G360" s="4">
        <v>0</v>
      </c>
      <c r="H360" s="6">
        <v>0</v>
      </c>
      <c r="I360" s="4">
        <v>0</v>
      </c>
      <c r="J360" s="6">
        <v>0</v>
      </c>
      <c r="K360" s="4">
        <v>0</v>
      </c>
      <c r="L360" s="6">
        <v>1</v>
      </c>
      <c r="M360" s="4" t="s">
        <v>37</v>
      </c>
      <c r="N360" s="6" t="s">
        <v>37</v>
      </c>
      <c r="O360" s="4">
        <v>0</v>
      </c>
      <c r="P360" s="6">
        <v>0</v>
      </c>
      <c r="Q360" s="4">
        <v>0</v>
      </c>
      <c r="R360" s="6">
        <v>0</v>
      </c>
      <c r="S360" s="4">
        <v>0</v>
      </c>
      <c r="T360" s="6">
        <v>0</v>
      </c>
      <c r="U360" s="4">
        <v>0</v>
      </c>
      <c r="V360" s="6">
        <v>0</v>
      </c>
      <c r="W360" s="4">
        <v>0</v>
      </c>
      <c r="X360" s="6">
        <v>0</v>
      </c>
      <c r="Y360" s="4">
        <v>0</v>
      </c>
      <c r="Z360" s="6">
        <v>0</v>
      </c>
    </row>
    <row r="361" spans="1:26" x14ac:dyDescent="0.3">
      <c r="A361" t="str">
        <f>HYPERLINK("c:\Users\dcsj\OneDrive\Formación\Masters &amp; Postgrados\En Curso\UOC-Master en Ciencia de Datos\TFM\Imagenes\Movil-S21\20210827_173213.jpg","20210827_173213.jpg")</f>
        <v>20210827_173213.jpg</v>
      </c>
      <c r="B361" s="6">
        <v>1</v>
      </c>
      <c r="C361" s="9">
        <v>0</v>
      </c>
      <c r="D361" s="6">
        <v>0</v>
      </c>
      <c r="E361" s="9">
        <v>0</v>
      </c>
      <c r="F361" s="6">
        <v>0</v>
      </c>
      <c r="G361" s="4">
        <v>1</v>
      </c>
      <c r="H361" s="6">
        <v>1</v>
      </c>
      <c r="I361" s="4">
        <v>0</v>
      </c>
      <c r="J361" s="6">
        <v>0</v>
      </c>
      <c r="K361" s="4">
        <v>0</v>
      </c>
      <c r="L361" s="6">
        <v>0</v>
      </c>
      <c r="M361" s="4" t="s">
        <v>37</v>
      </c>
      <c r="N361" s="6" t="s">
        <v>37</v>
      </c>
      <c r="O361" s="4">
        <v>1</v>
      </c>
      <c r="P361" s="6">
        <v>0</v>
      </c>
      <c r="Q361" s="4">
        <v>0</v>
      </c>
      <c r="R361" s="6">
        <v>0</v>
      </c>
      <c r="S361" s="4">
        <v>0</v>
      </c>
      <c r="T361" s="6">
        <v>0</v>
      </c>
      <c r="U361" s="4">
        <v>0</v>
      </c>
      <c r="V361" s="6">
        <v>0</v>
      </c>
      <c r="W361" s="4">
        <v>0</v>
      </c>
      <c r="X361" s="6">
        <v>0</v>
      </c>
      <c r="Y361" s="4">
        <v>0</v>
      </c>
      <c r="Z361" s="6">
        <v>0</v>
      </c>
    </row>
    <row r="362" spans="1:26" x14ac:dyDescent="0.3">
      <c r="A362" t="str">
        <f>HYPERLINK("c:\Users\dcsj\OneDrive\Formación\Masters &amp; Postgrados\En Curso\UOC-Master en Ciencia de Datos\TFM\Imagenes\Movil-S21\20210827_173217.jpg","20210827_173217.jpg")</f>
        <v>20210827_173217.jpg</v>
      </c>
      <c r="B362" s="6">
        <v>1</v>
      </c>
      <c r="C362" s="9">
        <v>0</v>
      </c>
      <c r="D362" s="6">
        <v>0</v>
      </c>
      <c r="E362" s="9">
        <v>0</v>
      </c>
      <c r="F362" s="6">
        <v>0</v>
      </c>
      <c r="G362" s="4">
        <v>1</v>
      </c>
      <c r="H362" s="6">
        <v>1</v>
      </c>
      <c r="I362" s="4">
        <v>0</v>
      </c>
      <c r="J362" s="6">
        <v>0</v>
      </c>
      <c r="K362" s="4">
        <v>0</v>
      </c>
      <c r="L362" s="6">
        <v>0</v>
      </c>
      <c r="M362" s="4" t="s">
        <v>37</v>
      </c>
      <c r="N362" s="6" t="s">
        <v>37</v>
      </c>
      <c r="O362" s="4">
        <v>1</v>
      </c>
      <c r="P362" s="6">
        <v>0</v>
      </c>
      <c r="Q362" s="4">
        <v>0</v>
      </c>
      <c r="R362" s="6">
        <v>0</v>
      </c>
      <c r="S362" s="4">
        <v>0</v>
      </c>
      <c r="T362" s="6">
        <v>0</v>
      </c>
      <c r="U362" s="4">
        <v>0</v>
      </c>
      <c r="V362" s="6">
        <v>0</v>
      </c>
      <c r="W362" s="4">
        <v>0</v>
      </c>
      <c r="X362" s="6">
        <v>0</v>
      </c>
      <c r="Y362" s="4">
        <v>0</v>
      </c>
      <c r="Z362" s="6">
        <v>0</v>
      </c>
    </row>
    <row r="363" spans="1:26" x14ac:dyDescent="0.3">
      <c r="A363" t="str">
        <f>HYPERLINK("c:\Users\dcsj\OneDrive\Formación\Masters &amp; Postgrados\En Curso\UOC-Master en Ciencia de Datos\TFM\Imagenes\Movil-S21\20210827_204214.jpg","20210827_204214.jpg")</f>
        <v>20210827_204214.jpg</v>
      </c>
      <c r="B363" s="6">
        <v>1</v>
      </c>
      <c r="C363" s="9">
        <v>0</v>
      </c>
      <c r="D363" s="6">
        <v>0</v>
      </c>
      <c r="E363" s="9">
        <v>0</v>
      </c>
      <c r="F363" s="6">
        <v>0</v>
      </c>
      <c r="G363" s="4">
        <v>0</v>
      </c>
      <c r="H363" s="6">
        <v>1</v>
      </c>
      <c r="I363" s="4">
        <v>0</v>
      </c>
      <c r="J363" s="6">
        <v>0</v>
      </c>
      <c r="K363" s="4">
        <v>0</v>
      </c>
      <c r="L363" s="6">
        <v>0</v>
      </c>
      <c r="M363" s="4" t="s">
        <v>37</v>
      </c>
      <c r="N363" s="6" t="s">
        <v>37</v>
      </c>
      <c r="O363" s="4">
        <v>1</v>
      </c>
      <c r="P363" s="6">
        <v>0</v>
      </c>
      <c r="Q363" s="4">
        <v>0</v>
      </c>
      <c r="R363" s="6">
        <v>0</v>
      </c>
      <c r="S363" s="4">
        <v>0</v>
      </c>
      <c r="T363" s="6">
        <v>0</v>
      </c>
      <c r="U363" s="4">
        <v>0</v>
      </c>
      <c r="V363" s="6">
        <v>0</v>
      </c>
      <c r="W363" s="4">
        <v>0</v>
      </c>
      <c r="X363" s="6">
        <v>0</v>
      </c>
      <c r="Y363" s="4">
        <v>0</v>
      </c>
      <c r="Z363" s="6">
        <v>0</v>
      </c>
    </row>
    <row r="364" spans="1:26" x14ac:dyDescent="0.3">
      <c r="A364" t="str">
        <f>HYPERLINK("c:\Users\dcsj\OneDrive\Formación\Masters &amp; Postgrados\En Curso\UOC-Master en Ciencia de Datos\TFM\Imagenes\Movil-S21\20210827_210237.jpg","20210827_210237.jpg")</f>
        <v>20210827_210237.jpg</v>
      </c>
      <c r="B364" s="6">
        <v>1</v>
      </c>
      <c r="C364" s="9">
        <v>0</v>
      </c>
      <c r="D364" s="6">
        <v>0</v>
      </c>
      <c r="E364" s="9">
        <v>0</v>
      </c>
      <c r="F364" s="6">
        <v>0</v>
      </c>
      <c r="G364" s="4">
        <v>0</v>
      </c>
      <c r="H364" s="6">
        <v>0</v>
      </c>
      <c r="I364" s="4">
        <v>0</v>
      </c>
      <c r="J364" s="6">
        <v>0</v>
      </c>
      <c r="K364" s="4">
        <v>0</v>
      </c>
      <c r="L364" s="6">
        <v>0</v>
      </c>
      <c r="M364" s="4" t="s">
        <v>37</v>
      </c>
      <c r="N364" s="6" t="s">
        <v>37</v>
      </c>
      <c r="O364" s="4">
        <v>0</v>
      </c>
      <c r="P364" s="6">
        <v>0</v>
      </c>
      <c r="Q364" s="4">
        <v>0</v>
      </c>
      <c r="R364" s="6">
        <v>0</v>
      </c>
      <c r="S364" s="4">
        <v>0</v>
      </c>
      <c r="T364" s="6">
        <v>0</v>
      </c>
      <c r="U364" s="4">
        <v>0</v>
      </c>
      <c r="V364" s="6">
        <v>0</v>
      </c>
      <c r="W364" s="4">
        <v>0</v>
      </c>
      <c r="X364" s="6">
        <v>0</v>
      </c>
      <c r="Y364" s="4">
        <v>0</v>
      </c>
      <c r="Z364" s="6">
        <v>0</v>
      </c>
    </row>
    <row r="365" spans="1:26" x14ac:dyDescent="0.3">
      <c r="A365" t="str">
        <f>HYPERLINK("c:\Users\dcsj\OneDrive\Formación\Masters &amp; Postgrados\En Curso\UOC-Master en Ciencia de Datos\TFM\Imagenes\Movil-S21\20210827_210246.jpg","20210827_210246.jpg")</f>
        <v>20210827_210246.jpg</v>
      </c>
      <c r="B365" s="6">
        <v>1</v>
      </c>
      <c r="C365" s="9">
        <v>0</v>
      </c>
      <c r="D365" s="6">
        <v>0</v>
      </c>
      <c r="E365" s="9">
        <v>0</v>
      </c>
      <c r="F365" s="6">
        <v>0</v>
      </c>
      <c r="G365" s="4">
        <v>0</v>
      </c>
      <c r="H365" s="6">
        <v>0</v>
      </c>
      <c r="I365" s="4">
        <v>0</v>
      </c>
      <c r="J365" s="6">
        <v>0</v>
      </c>
      <c r="K365" s="4">
        <v>0</v>
      </c>
      <c r="L365" s="6">
        <v>0</v>
      </c>
      <c r="M365" s="4" t="s">
        <v>37</v>
      </c>
      <c r="N365" s="6" t="s">
        <v>37</v>
      </c>
      <c r="O365" s="4">
        <v>0</v>
      </c>
      <c r="P365" s="6">
        <v>0</v>
      </c>
      <c r="Q365" s="4">
        <v>0</v>
      </c>
      <c r="R365" s="6">
        <v>0</v>
      </c>
      <c r="S365" s="4">
        <v>0</v>
      </c>
      <c r="T365" s="6">
        <v>0</v>
      </c>
      <c r="U365" s="4">
        <v>0</v>
      </c>
      <c r="V365" s="6">
        <v>0</v>
      </c>
      <c r="W365" s="4">
        <v>0</v>
      </c>
      <c r="X365" s="6">
        <v>0</v>
      </c>
      <c r="Y365" s="4">
        <v>0</v>
      </c>
      <c r="Z365" s="6">
        <v>0</v>
      </c>
    </row>
    <row r="366" spans="1:26" x14ac:dyDescent="0.3">
      <c r="A366" t="str">
        <f>HYPERLINK("c:\Users\dcsj\OneDrive\Formación\Masters &amp; Postgrados\En Curso\UOC-Master en Ciencia de Datos\TFM\Imagenes\Movil-S21\20210827_210250.jpg","20210827_210250.jpg")</f>
        <v>20210827_210250.jpg</v>
      </c>
      <c r="B366" s="6">
        <v>1</v>
      </c>
      <c r="C366" s="9">
        <v>0</v>
      </c>
      <c r="D366" s="6">
        <v>0</v>
      </c>
      <c r="E366" s="9">
        <v>0</v>
      </c>
      <c r="F366" s="6">
        <v>0</v>
      </c>
      <c r="G366" s="4">
        <v>0</v>
      </c>
      <c r="H366" s="6">
        <v>0</v>
      </c>
      <c r="I366" s="4">
        <v>0</v>
      </c>
      <c r="J366" s="6">
        <v>0</v>
      </c>
      <c r="K366" s="4">
        <v>0</v>
      </c>
      <c r="L366" s="6">
        <v>0</v>
      </c>
      <c r="M366" s="4" t="s">
        <v>37</v>
      </c>
      <c r="N366" s="6" t="s">
        <v>37</v>
      </c>
      <c r="O366" s="4">
        <v>0</v>
      </c>
      <c r="P366" s="6">
        <v>0</v>
      </c>
      <c r="Q366" s="4">
        <v>0</v>
      </c>
      <c r="R366" s="6">
        <v>0</v>
      </c>
      <c r="S366" s="4">
        <v>0</v>
      </c>
      <c r="T366" s="6">
        <v>0</v>
      </c>
      <c r="U366" s="4">
        <v>0</v>
      </c>
      <c r="V366" s="6">
        <v>0</v>
      </c>
      <c r="W366" s="4">
        <v>0</v>
      </c>
      <c r="X366" s="6">
        <v>0</v>
      </c>
      <c r="Y366" s="4">
        <v>0</v>
      </c>
      <c r="Z366" s="6">
        <v>0</v>
      </c>
    </row>
    <row r="367" spans="1:26" x14ac:dyDescent="0.3">
      <c r="A367" t="str">
        <f>HYPERLINK("c:\Users\dcsj\OneDrive\Formación\Masters &amp; Postgrados\En Curso\UOC-Master en Ciencia de Datos\TFM\Imagenes\Movil-S21\20210827_213136.jpg","20210827_213136.jpg")</f>
        <v>20210827_213136.jpg</v>
      </c>
      <c r="B367" s="6">
        <v>1</v>
      </c>
      <c r="C367" s="9">
        <v>0</v>
      </c>
      <c r="D367" s="6">
        <v>0</v>
      </c>
      <c r="E367" s="9">
        <v>0</v>
      </c>
      <c r="F367" s="6">
        <v>0</v>
      </c>
      <c r="G367" s="4">
        <v>0</v>
      </c>
      <c r="H367" s="6">
        <v>1</v>
      </c>
      <c r="I367" s="4">
        <v>0</v>
      </c>
      <c r="J367" s="6">
        <v>0</v>
      </c>
      <c r="K367" s="4">
        <v>0</v>
      </c>
      <c r="L367" s="6">
        <v>0</v>
      </c>
      <c r="M367" s="4" t="s">
        <v>37</v>
      </c>
      <c r="N367" s="6" t="s">
        <v>37</v>
      </c>
      <c r="O367" s="4">
        <v>1</v>
      </c>
      <c r="P367" s="6">
        <v>0</v>
      </c>
      <c r="Q367" s="4">
        <v>0</v>
      </c>
      <c r="R367" s="6">
        <v>0</v>
      </c>
      <c r="S367" s="4">
        <v>0</v>
      </c>
      <c r="T367" s="6">
        <v>0</v>
      </c>
      <c r="U367" s="4">
        <v>0</v>
      </c>
      <c r="V367" s="6">
        <v>0</v>
      </c>
      <c r="W367" s="4">
        <v>0</v>
      </c>
      <c r="X367" s="6">
        <v>0</v>
      </c>
      <c r="Y367" s="4">
        <v>0</v>
      </c>
      <c r="Z367" s="6">
        <v>0</v>
      </c>
    </row>
    <row r="368" spans="1:26" x14ac:dyDescent="0.3">
      <c r="A368" t="str">
        <f>HYPERLINK("c:\Users\dcsj\OneDrive\Formación\Masters &amp; Postgrados\En Curso\UOC-Master en Ciencia de Datos\TFM\Imagenes\Movil-S21\20210827_213144.jpg","20210827_213144.jpg")</f>
        <v>20210827_213144.jpg</v>
      </c>
      <c r="B368" s="6">
        <v>1</v>
      </c>
      <c r="C368" s="9">
        <v>0</v>
      </c>
      <c r="D368" s="6">
        <v>0</v>
      </c>
      <c r="E368" s="9">
        <v>0</v>
      </c>
      <c r="F368" s="6">
        <v>0</v>
      </c>
      <c r="G368" s="4">
        <v>0</v>
      </c>
      <c r="H368" s="6">
        <v>1</v>
      </c>
      <c r="I368" s="4">
        <v>0</v>
      </c>
      <c r="J368" s="6">
        <v>0</v>
      </c>
      <c r="K368" s="4">
        <v>0</v>
      </c>
      <c r="L368" s="6">
        <v>0</v>
      </c>
      <c r="M368" s="4" t="s">
        <v>37</v>
      </c>
      <c r="N368" s="6" t="s">
        <v>37</v>
      </c>
      <c r="O368" s="4">
        <v>1</v>
      </c>
      <c r="P368" s="6">
        <v>0</v>
      </c>
      <c r="Q368" s="4">
        <v>0</v>
      </c>
      <c r="R368" s="6">
        <v>0</v>
      </c>
      <c r="S368" s="4">
        <v>0</v>
      </c>
      <c r="T368" s="6">
        <v>0</v>
      </c>
      <c r="U368" s="4">
        <v>0</v>
      </c>
      <c r="V368" s="6">
        <v>0</v>
      </c>
      <c r="W368" s="4">
        <v>0</v>
      </c>
      <c r="X368" s="6">
        <v>0</v>
      </c>
      <c r="Y368" s="4">
        <v>0</v>
      </c>
      <c r="Z368" s="6">
        <v>0</v>
      </c>
    </row>
    <row r="369" spans="1:26" x14ac:dyDescent="0.3">
      <c r="A369" t="str">
        <f>HYPERLINK("c:\Users\dcsj\OneDrive\Formación\Masters &amp; Postgrados\En Curso\UOC-Master en Ciencia de Datos\TFM\Imagenes\Movil-S21\20210827_213150.jpg","20210827_213150.jpg")</f>
        <v>20210827_213150.jpg</v>
      </c>
      <c r="B369" s="6">
        <v>1</v>
      </c>
      <c r="C369" s="9">
        <v>0</v>
      </c>
      <c r="D369" s="6">
        <v>0</v>
      </c>
      <c r="E369" s="9">
        <v>0</v>
      </c>
      <c r="F369" s="6">
        <v>0</v>
      </c>
      <c r="G369" s="4">
        <v>0</v>
      </c>
      <c r="H369" s="6">
        <v>1</v>
      </c>
      <c r="I369" s="4">
        <v>0</v>
      </c>
      <c r="J369" s="6">
        <v>0</v>
      </c>
      <c r="K369" s="4">
        <v>0</v>
      </c>
      <c r="L369" s="6">
        <v>0</v>
      </c>
      <c r="M369" s="4" t="s">
        <v>37</v>
      </c>
      <c r="N369" s="6" t="s">
        <v>37</v>
      </c>
      <c r="O369" s="4">
        <v>1</v>
      </c>
      <c r="P369" s="6">
        <v>0</v>
      </c>
      <c r="Q369" s="4">
        <v>0</v>
      </c>
      <c r="R369" s="6">
        <v>0</v>
      </c>
      <c r="S369" s="4">
        <v>0</v>
      </c>
      <c r="T369" s="6">
        <v>0</v>
      </c>
      <c r="U369" s="4">
        <v>0</v>
      </c>
      <c r="V369" s="6">
        <v>0</v>
      </c>
      <c r="W369" s="4">
        <v>0</v>
      </c>
      <c r="X369" s="6">
        <v>0</v>
      </c>
      <c r="Y369" s="4">
        <v>0</v>
      </c>
      <c r="Z369" s="6">
        <v>0</v>
      </c>
    </row>
    <row r="370" spans="1:26" x14ac:dyDescent="0.3">
      <c r="A370" t="str">
        <f>HYPERLINK("c:\Users\dcsj\OneDrive\Formación\Masters &amp; Postgrados\En Curso\UOC-Master en Ciencia de Datos\TFM\Imagenes\Movil-S21\20210827_213201.jpg","20210827_213201.jpg")</f>
        <v>20210827_213201.jpg</v>
      </c>
      <c r="B370" s="6">
        <v>1</v>
      </c>
      <c r="C370" s="9">
        <v>0</v>
      </c>
      <c r="D370" s="6">
        <v>0</v>
      </c>
      <c r="E370" s="9">
        <v>0</v>
      </c>
      <c r="F370" s="6">
        <v>0</v>
      </c>
      <c r="G370" s="4">
        <v>0</v>
      </c>
      <c r="H370" s="6">
        <v>1</v>
      </c>
      <c r="I370" s="4">
        <v>0</v>
      </c>
      <c r="J370" s="6">
        <v>0</v>
      </c>
      <c r="K370" s="4">
        <v>0</v>
      </c>
      <c r="L370" s="6">
        <v>0</v>
      </c>
      <c r="M370" s="4" t="s">
        <v>37</v>
      </c>
      <c r="N370" s="6" t="s">
        <v>37</v>
      </c>
      <c r="O370" s="4">
        <v>1</v>
      </c>
      <c r="P370" s="6">
        <v>0</v>
      </c>
      <c r="Q370" s="4">
        <v>0</v>
      </c>
      <c r="R370" s="6">
        <v>0</v>
      </c>
      <c r="S370" s="4">
        <v>0</v>
      </c>
      <c r="T370" s="6">
        <v>0</v>
      </c>
      <c r="U370" s="4">
        <v>0</v>
      </c>
      <c r="V370" s="6">
        <v>0</v>
      </c>
      <c r="W370" s="4">
        <v>0</v>
      </c>
      <c r="X370" s="6">
        <v>0</v>
      </c>
      <c r="Y370" s="4">
        <v>0</v>
      </c>
      <c r="Z370" s="6">
        <v>0</v>
      </c>
    </row>
    <row r="371" spans="1:26" x14ac:dyDescent="0.3">
      <c r="A371" t="str">
        <f>HYPERLINK("c:\Users\dcsj\OneDrive\Formación\Masters &amp; Postgrados\En Curso\UOC-Master en Ciencia de Datos\TFM\Imagenes\Movil-S21\20210828_142122.jpg","20210828_142122.jpg")</f>
        <v>20210828_142122.jpg</v>
      </c>
      <c r="B371" s="6">
        <v>1</v>
      </c>
      <c r="C371" s="9">
        <v>0</v>
      </c>
      <c r="D371" s="6">
        <v>0</v>
      </c>
      <c r="E371" s="9">
        <v>0</v>
      </c>
      <c r="F371" s="6">
        <v>0</v>
      </c>
      <c r="G371" s="4">
        <v>0</v>
      </c>
      <c r="H371" s="6">
        <v>0</v>
      </c>
      <c r="I371" s="4">
        <v>0</v>
      </c>
      <c r="J371" s="6">
        <v>0</v>
      </c>
      <c r="K371" s="4">
        <v>0</v>
      </c>
      <c r="L371" s="6">
        <v>0</v>
      </c>
      <c r="M371" s="4" t="s">
        <v>37</v>
      </c>
      <c r="N371" s="6" t="s">
        <v>37</v>
      </c>
      <c r="O371" s="4">
        <v>0</v>
      </c>
      <c r="P371" s="6">
        <v>0</v>
      </c>
      <c r="Q371" s="4">
        <v>0</v>
      </c>
      <c r="R371" s="6">
        <v>0</v>
      </c>
      <c r="S371" s="4">
        <v>0</v>
      </c>
      <c r="T371" s="6">
        <v>1</v>
      </c>
      <c r="U371" s="4">
        <v>0</v>
      </c>
      <c r="V371" s="6">
        <v>0</v>
      </c>
      <c r="W371" s="4">
        <v>0</v>
      </c>
      <c r="X371" s="6">
        <v>0</v>
      </c>
      <c r="Y371" s="4">
        <v>1</v>
      </c>
      <c r="Z371" s="6">
        <v>0</v>
      </c>
    </row>
    <row r="372" spans="1:26" x14ac:dyDescent="0.3">
      <c r="A372" t="str">
        <f>HYPERLINK("c:\Users\dcsj\OneDrive\Formación\Masters &amp; Postgrados\En Curso\UOC-Master en Ciencia de Datos\TFM\Imagenes\Movil-S21\20210828_201533.jpg","20210828_201533.jpg")</f>
        <v>20210828_201533.jpg</v>
      </c>
      <c r="B372" s="6">
        <v>1</v>
      </c>
      <c r="C372" s="9">
        <v>0</v>
      </c>
      <c r="D372" s="6">
        <v>0</v>
      </c>
      <c r="E372" s="9">
        <v>0</v>
      </c>
      <c r="F372" s="6">
        <v>0</v>
      </c>
      <c r="G372" s="4">
        <v>0</v>
      </c>
      <c r="H372" s="6">
        <v>0</v>
      </c>
      <c r="I372" s="4">
        <v>0</v>
      </c>
      <c r="J372" s="6">
        <v>0</v>
      </c>
      <c r="K372" s="4">
        <v>0</v>
      </c>
      <c r="L372" s="6">
        <v>0</v>
      </c>
      <c r="M372" s="4" t="s">
        <v>37</v>
      </c>
      <c r="N372" s="6" t="s">
        <v>37</v>
      </c>
      <c r="O372" s="4">
        <v>0</v>
      </c>
      <c r="P372" s="6">
        <v>0</v>
      </c>
      <c r="Q372" s="4">
        <v>0</v>
      </c>
      <c r="R372" s="6">
        <v>0</v>
      </c>
      <c r="S372" s="4">
        <v>0</v>
      </c>
      <c r="T372" s="6">
        <v>0</v>
      </c>
      <c r="U372" s="4">
        <v>0</v>
      </c>
      <c r="V372" s="6">
        <v>0</v>
      </c>
      <c r="W372" s="4">
        <v>0</v>
      </c>
      <c r="X372" s="6">
        <v>0</v>
      </c>
      <c r="Y372" s="4">
        <v>0</v>
      </c>
      <c r="Z372" s="6">
        <v>0</v>
      </c>
    </row>
    <row r="373" spans="1:26" x14ac:dyDescent="0.3">
      <c r="A373" t="str">
        <f>HYPERLINK("c:\Users\dcsj\OneDrive\Formación\Masters &amp; Postgrados\En Curso\UOC-Master en Ciencia de Datos\TFM\Imagenes\Movil-S21\20210828_201637.jpg","20210828_201637.jpg")</f>
        <v>20210828_201637.jpg</v>
      </c>
      <c r="B373" s="6">
        <v>1</v>
      </c>
      <c r="C373" s="9">
        <v>0</v>
      </c>
      <c r="D373" s="6">
        <v>0</v>
      </c>
      <c r="E373" s="9">
        <v>0</v>
      </c>
      <c r="F373" s="6">
        <v>0</v>
      </c>
      <c r="G373" s="4">
        <v>0</v>
      </c>
      <c r="H373" s="6">
        <v>0</v>
      </c>
      <c r="I373" s="4">
        <v>0</v>
      </c>
      <c r="J373" s="6">
        <v>0</v>
      </c>
      <c r="K373" s="4">
        <v>0</v>
      </c>
      <c r="L373" s="6">
        <v>0</v>
      </c>
      <c r="M373" s="4" t="s">
        <v>37</v>
      </c>
      <c r="N373" s="6" t="s">
        <v>37</v>
      </c>
      <c r="O373" s="4">
        <v>0</v>
      </c>
      <c r="P373" s="6">
        <v>0</v>
      </c>
      <c r="Q373" s="4">
        <v>0</v>
      </c>
      <c r="R373" s="6">
        <v>0</v>
      </c>
      <c r="S373" s="4">
        <v>0</v>
      </c>
      <c r="T373" s="6">
        <v>0</v>
      </c>
      <c r="U373" s="4">
        <v>0</v>
      </c>
      <c r="V373" s="6">
        <v>0</v>
      </c>
      <c r="W373" s="4">
        <v>0</v>
      </c>
      <c r="X373" s="6">
        <v>0</v>
      </c>
      <c r="Y373" s="4">
        <v>0</v>
      </c>
      <c r="Z373" s="6">
        <v>0</v>
      </c>
    </row>
    <row r="374" spans="1:26" x14ac:dyDescent="0.3">
      <c r="A374" t="str">
        <f>HYPERLINK("c:\Users\dcsj\OneDrive\Formación\Masters &amp; Postgrados\En Curso\UOC-Master en Ciencia de Datos\TFM\Imagenes\Movil-S21\20210828_201653.jpg","20210828_201653.jpg")</f>
        <v>20210828_201653.jpg</v>
      </c>
      <c r="B374" s="6">
        <v>1</v>
      </c>
      <c r="C374" s="9">
        <v>0</v>
      </c>
      <c r="D374" s="6">
        <v>0</v>
      </c>
      <c r="E374" s="9">
        <v>0</v>
      </c>
      <c r="F374" s="6">
        <v>0</v>
      </c>
      <c r="G374" s="4">
        <v>1</v>
      </c>
      <c r="H374" s="6">
        <v>1</v>
      </c>
      <c r="I374" s="4">
        <v>0</v>
      </c>
      <c r="J374" s="6">
        <v>0</v>
      </c>
      <c r="K374" s="4">
        <v>0</v>
      </c>
      <c r="L374" s="6">
        <v>0</v>
      </c>
      <c r="M374" s="4" t="s">
        <v>37</v>
      </c>
      <c r="N374" s="6" t="s">
        <v>37</v>
      </c>
      <c r="O374" s="4">
        <v>1</v>
      </c>
      <c r="P374" s="6">
        <v>0</v>
      </c>
      <c r="Q374" s="4">
        <v>0</v>
      </c>
      <c r="R374" s="6">
        <v>0</v>
      </c>
      <c r="S374" s="4">
        <v>0</v>
      </c>
      <c r="T374" s="6">
        <v>0</v>
      </c>
      <c r="U374" s="4">
        <v>0</v>
      </c>
      <c r="V374" s="6">
        <v>0</v>
      </c>
      <c r="W374" s="4">
        <v>0</v>
      </c>
      <c r="X374" s="6">
        <v>0</v>
      </c>
      <c r="Y374" s="4">
        <v>0</v>
      </c>
      <c r="Z374" s="6">
        <v>0</v>
      </c>
    </row>
    <row r="375" spans="1:26" x14ac:dyDescent="0.3">
      <c r="A375" t="str">
        <f>HYPERLINK("c:\Users\dcsj\OneDrive\Formación\Masters &amp; Postgrados\En Curso\UOC-Master en Ciencia de Datos\TFM\Imagenes\Movil-S21\20210828_201703.jpg","20210828_201703.jpg")</f>
        <v>20210828_201703.jpg</v>
      </c>
      <c r="B375" s="6">
        <v>1</v>
      </c>
      <c r="C375" s="9">
        <v>0</v>
      </c>
      <c r="D375" s="6">
        <v>0</v>
      </c>
      <c r="E375" s="9">
        <v>0</v>
      </c>
      <c r="F375" s="6">
        <v>0</v>
      </c>
      <c r="G375" s="4">
        <v>1</v>
      </c>
      <c r="H375" s="6">
        <v>1</v>
      </c>
      <c r="I375" s="4">
        <v>0</v>
      </c>
      <c r="J375" s="6">
        <v>0</v>
      </c>
      <c r="K375" s="4">
        <v>0</v>
      </c>
      <c r="L375" s="6">
        <v>0</v>
      </c>
      <c r="M375" s="4" t="s">
        <v>37</v>
      </c>
      <c r="N375" s="6" t="s">
        <v>37</v>
      </c>
      <c r="O375" s="4">
        <v>1</v>
      </c>
      <c r="P375" s="6">
        <v>0</v>
      </c>
      <c r="Q375" s="4">
        <v>0</v>
      </c>
      <c r="R375" s="6">
        <v>0</v>
      </c>
      <c r="S375" s="4">
        <v>0</v>
      </c>
      <c r="T375" s="6">
        <v>0</v>
      </c>
      <c r="U375" s="4">
        <v>0</v>
      </c>
      <c r="V375" s="6">
        <v>0</v>
      </c>
      <c r="W375" s="4">
        <v>0</v>
      </c>
      <c r="X375" s="6">
        <v>0</v>
      </c>
      <c r="Y375" s="4">
        <v>0</v>
      </c>
      <c r="Z375" s="6">
        <v>0</v>
      </c>
    </row>
    <row r="376" spans="1:26" x14ac:dyDescent="0.3">
      <c r="A376" t="str">
        <f>HYPERLINK("c:\Users\dcsj\OneDrive\Formación\Masters &amp; Postgrados\En Curso\UOC-Master en Ciencia de Datos\TFM\Imagenes\Movil-S21\20210829_123832.jpg","20210829_123832.jpg")</f>
        <v>20210829_123832.jpg</v>
      </c>
      <c r="B376" s="6">
        <v>1</v>
      </c>
      <c r="C376" s="9">
        <v>0</v>
      </c>
      <c r="D376" s="6">
        <v>0</v>
      </c>
      <c r="E376" s="9">
        <v>0</v>
      </c>
      <c r="F376" s="6">
        <v>0</v>
      </c>
      <c r="G376" s="4">
        <v>0</v>
      </c>
      <c r="H376" s="6">
        <v>1</v>
      </c>
      <c r="I376" s="4">
        <v>0</v>
      </c>
      <c r="J376" s="6">
        <v>0</v>
      </c>
      <c r="K376" s="4">
        <v>1</v>
      </c>
      <c r="L376" s="6">
        <v>1</v>
      </c>
      <c r="M376" s="4" t="s">
        <v>37</v>
      </c>
      <c r="N376" s="6" t="s">
        <v>37</v>
      </c>
      <c r="O376" s="4">
        <v>1</v>
      </c>
      <c r="P376" s="6">
        <v>0</v>
      </c>
      <c r="Q376" s="4">
        <v>0</v>
      </c>
      <c r="R376" s="6">
        <v>0</v>
      </c>
      <c r="S376" s="4">
        <v>0</v>
      </c>
      <c r="T376" s="6">
        <v>0</v>
      </c>
      <c r="U376" s="4">
        <v>0</v>
      </c>
      <c r="V376" s="6">
        <v>0</v>
      </c>
      <c r="W376" s="4">
        <v>0</v>
      </c>
      <c r="X376" s="6">
        <v>0</v>
      </c>
      <c r="Y376" s="4">
        <v>0</v>
      </c>
      <c r="Z376" s="6">
        <v>0</v>
      </c>
    </row>
    <row r="377" spans="1:26" x14ac:dyDescent="0.3">
      <c r="A377" t="str">
        <f>HYPERLINK("c:\Users\dcsj\OneDrive\Formación\Masters &amp; Postgrados\En Curso\UOC-Master en Ciencia de Datos\TFM\Imagenes\Movil-S21\20210829_124053.jpg","20210829_124053.jpg")</f>
        <v>20210829_124053.jpg</v>
      </c>
      <c r="B377" s="6">
        <v>1</v>
      </c>
      <c r="C377" s="9">
        <v>0</v>
      </c>
      <c r="D377" s="6">
        <v>0</v>
      </c>
      <c r="E377" s="9">
        <v>0</v>
      </c>
      <c r="F377" s="6" t="s">
        <v>42</v>
      </c>
      <c r="G377" s="4">
        <v>0</v>
      </c>
      <c r="H377" s="6">
        <v>0</v>
      </c>
      <c r="I377" s="4">
        <v>1</v>
      </c>
      <c r="J377" s="6">
        <v>0</v>
      </c>
      <c r="K377" s="4">
        <v>1</v>
      </c>
      <c r="L377" s="6">
        <v>1</v>
      </c>
      <c r="M377" s="4" t="s">
        <v>37</v>
      </c>
      <c r="N377" s="6" t="s">
        <v>37</v>
      </c>
      <c r="O377" s="4">
        <v>1</v>
      </c>
      <c r="P377" s="6">
        <v>0</v>
      </c>
      <c r="Q377" s="4">
        <v>0</v>
      </c>
      <c r="R377" s="6">
        <v>0</v>
      </c>
      <c r="S377" s="4">
        <v>0</v>
      </c>
      <c r="T377" s="6">
        <v>0</v>
      </c>
      <c r="U377" s="4">
        <v>0</v>
      </c>
      <c r="V377" s="6">
        <v>0</v>
      </c>
      <c r="W377" s="4">
        <v>0</v>
      </c>
      <c r="X377" s="6">
        <v>0</v>
      </c>
      <c r="Y377" s="4">
        <v>0</v>
      </c>
      <c r="Z377" s="6">
        <v>0</v>
      </c>
    </row>
    <row r="378" spans="1:26" x14ac:dyDescent="0.3">
      <c r="A378" t="str">
        <f>HYPERLINK("c:\Users\dcsj\OneDrive\Formación\Masters &amp; Postgrados\En Curso\UOC-Master en Ciencia de Datos\TFM\Imagenes\Movil-S21\20210829_124106.jpg","20210829_124106.jpg")</f>
        <v>20210829_124106.jpg</v>
      </c>
      <c r="B378" s="6">
        <v>1</v>
      </c>
      <c r="C378" s="9">
        <v>0</v>
      </c>
      <c r="D378" s="6">
        <v>0</v>
      </c>
      <c r="E378" s="9">
        <v>0</v>
      </c>
      <c r="F378" s="6">
        <v>0</v>
      </c>
      <c r="G378" s="4">
        <v>0</v>
      </c>
      <c r="H378" s="6">
        <v>0</v>
      </c>
      <c r="I378" s="4">
        <v>0</v>
      </c>
      <c r="J378" s="6">
        <v>0</v>
      </c>
      <c r="K378" s="4">
        <v>1</v>
      </c>
      <c r="L378" s="6">
        <v>1</v>
      </c>
      <c r="M378" s="4" t="s">
        <v>37</v>
      </c>
      <c r="N378" s="6" t="s">
        <v>37</v>
      </c>
      <c r="O378" s="4">
        <v>0</v>
      </c>
      <c r="P378" s="6">
        <v>0</v>
      </c>
      <c r="Q378" s="4">
        <v>0</v>
      </c>
      <c r="R378" s="6">
        <v>0</v>
      </c>
      <c r="S378" s="4">
        <v>0</v>
      </c>
      <c r="T378" s="6">
        <v>0</v>
      </c>
      <c r="U378" s="4">
        <v>0</v>
      </c>
      <c r="V378" s="6">
        <v>0</v>
      </c>
      <c r="W378" s="4">
        <v>0</v>
      </c>
      <c r="X378" s="6">
        <v>0</v>
      </c>
      <c r="Y378" s="4">
        <v>0</v>
      </c>
      <c r="Z378" s="6">
        <v>0</v>
      </c>
    </row>
    <row r="379" spans="1:26" x14ac:dyDescent="0.3">
      <c r="A379" t="str">
        <f>HYPERLINK("c:\Users\dcsj\OneDrive\Formación\Masters &amp; Postgrados\En Curso\UOC-Master en Ciencia de Datos\TFM\Imagenes\Movil-S21\20210829_124422.jpg","20210829_124422.jpg")</f>
        <v>20210829_124422.jpg</v>
      </c>
      <c r="B379" s="6">
        <v>1</v>
      </c>
      <c r="C379" s="9">
        <v>0</v>
      </c>
      <c r="D379" s="6">
        <v>0</v>
      </c>
      <c r="E379" s="9">
        <v>0</v>
      </c>
      <c r="F379" s="6">
        <v>0</v>
      </c>
      <c r="G379" s="4">
        <v>0</v>
      </c>
      <c r="H379" s="6">
        <v>1</v>
      </c>
      <c r="I379" s="4">
        <v>1</v>
      </c>
      <c r="J379" s="6">
        <v>0</v>
      </c>
      <c r="K379" s="4">
        <v>1</v>
      </c>
      <c r="L379" s="6">
        <v>1</v>
      </c>
      <c r="M379" s="4" t="s">
        <v>37</v>
      </c>
      <c r="N379" s="6" t="s">
        <v>37</v>
      </c>
      <c r="O379" s="4">
        <v>1</v>
      </c>
      <c r="P379" s="6">
        <v>0</v>
      </c>
      <c r="Q379" s="4">
        <v>0</v>
      </c>
      <c r="R379" s="6">
        <v>0</v>
      </c>
      <c r="S379" s="4">
        <v>0</v>
      </c>
      <c r="T379" s="6">
        <v>0</v>
      </c>
      <c r="U379" s="4">
        <v>0</v>
      </c>
      <c r="V379" s="6">
        <v>0</v>
      </c>
      <c r="W379" s="4">
        <v>0</v>
      </c>
      <c r="X379" s="6">
        <v>0</v>
      </c>
      <c r="Y379" s="4">
        <v>0</v>
      </c>
      <c r="Z379" s="6">
        <v>0</v>
      </c>
    </row>
    <row r="380" spans="1:26" x14ac:dyDescent="0.3">
      <c r="A380" t="str">
        <f>HYPERLINK("c:\Users\dcsj\OneDrive\Formación\Masters &amp; Postgrados\En Curso\UOC-Master en Ciencia de Datos\TFM\Imagenes\Movil-S21\20210829_124428.jpg","20210829_124428.jpg")</f>
        <v>20210829_124428.jpg</v>
      </c>
      <c r="B380" s="6">
        <v>1</v>
      </c>
      <c r="C380" s="9">
        <v>0</v>
      </c>
      <c r="D380" s="6">
        <v>0</v>
      </c>
      <c r="E380" s="9">
        <v>0</v>
      </c>
      <c r="F380" s="6">
        <v>0</v>
      </c>
      <c r="G380" s="4">
        <v>0</v>
      </c>
      <c r="H380" s="6">
        <v>1</v>
      </c>
      <c r="I380" s="4">
        <v>1</v>
      </c>
      <c r="J380" s="6">
        <v>0</v>
      </c>
      <c r="K380" s="4">
        <v>1</v>
      </c>
      <c r="L380" s="6">
        <v>1</v>
      </c>
      <c r="M380" s="4" t="s">
        <v>37</v>
      </c>
      <c r="N380" s="6" t="s">
        <v>37</v>
      </c>
      <c r="O380" s="4">
        <v>1</v>
      </c>
      <c r="P380" s="6">
        <v>0</v>
      </c>
      <c r="Q380" s="4">
        <v>0</v>
      </c>
      <c r="R380" s="6">
        <v>0</v>
      </c>
      <c r="S380" s="4">
        <v>0</v>
      </c>
      <c r="T380" s="6">
        <v>0</v>
      </c>
      <c r="U380" s="4">
        <v>0</v>
      </c>
      <c r="V380" s="6">
        <v>0</v>
      </c>
      <c r="W380" s="4">
        <v>0</v>
      </c>
      <c r="X380" s="6">
        <v>0</v>
      </c>
      <c r="Y380" s="4">
        <v>0</v>
      </c>
      <c r="Z380" s="6">
        <v>0</v>
      </c>
    </row>
    <row r="381" spans="1:26" x14ac:dyDescent="0.3">
      <c r="A381" t="str">
        <f>HYPERLINK("c:\Users\dcsj\OneDrive\Formación\Masters &amp; Postgrados\En Curso\UOC-Master en Ciencia de Datos\TFM\Imagenes\Movil-S21\20210829_124435.jpg","20210829_124435.jpg")</f>
        <v>20210829_124435.jpg</v>
      </c>
      <c r="B381" s="6">
        <v>1</v>
      </c>
      <c r="C381" s="9">
        <v>0</v>
      </c>
      <c r="D381" s="6">
        <v>0</v>
      </c>
      <c r="E381" s="9">
        <v>0</v>
      </c>
      <c r="F381" s="6">
        <v>0</v>
      </c>
      <c r="G381" s="4">
        <v>0</v>
      </c>
      <c r="H381" s="6">
        <v>1</v>
      </c>
      <c r="I381" s="4">
        <v>1</v>
      </c>
      <c r="J381" s="6">
        <v>0</v>
      </c>
      <c r="K381" s="4">
        <v>1</v>
      </c>
      <c r="L381" s="6">
        <v>1</v>
      </c>
      <c r="M381" s="4" t="s">
        <v>37</v>
      </c>
      <c r="N381" s="6" t="s">
        <v>37</v>
      </c>
      <c r="O381" s="4">
        <v>1</v>
      </c>
      <c r="P381" s="6">
        <v>0</v>
      </c>
      <c r="Q381" s="4">
        <v>0</v>
      </c>
      <c r="R381" s="6">
        <v>0</v>
      </c>
      <c r="S381" s="4">
        <v>0</v>
      </c>
      <c r="T381" s="6">
        <v>0</v>
      </c>
      <c r="U381" s="4">
        <v>0</v>
      </c>
      <c r="V381" s="6">
        <v>0</v>
      </c>
      <c r="W381" s="4">
        <v>0</v>
      </c>
      <c r="X381" s="6">
        <v>0</v>
      </c>
      <c r="Y381" s="4">
        <v>0</v>
      </c>
      <c r="Z381" s="6">
        <v>0</v>
      </c>
    </row>
    <row r="382" spans="1:26" x14ac:dyDescent="0.3">
      <c r="A382" t="str">
        <f>HYPERLINK("c:\Users\dcsj\OneDrive\Formación\Masters &amp; Postgrados\En Curso\UOC-Master en Ciencia de Datos\TFM\Imagenes\Movil-S21\20210829_124450.jpg","20210829_124450.jpg")</f>
        <v>20210829_124450.jpg</v>
      </c>
      <c r="B382" s="6">
        <v>1</v>
      </c>
      <c r="C382" s="9">
        <v>0</v>
      </c>
      <c r="D382" s="6">
        <v>0</v>
      </c>
      <c r="E382" s="9">
        <v>0</v>
      </c>
      <c r="F382" s="6">
        <v>0</v>
      </c>
      <c r="G382" s="4">
        <v>0</v>
      </c>
      <c r="H382" s="6">
        <v>0</v>
      </c>
      <c r="I382" s="4">
        <v>0</v>
      </c>
      <c r="J382" s="6">
        <v>0</v>
      </c>
      <c r="K382" s="4">
        <v>1</v>
      </c>
      <c r="L382" s="6">
        <v>1</v>
      </c>
      <c r="M382" s="4" t="s">
        <v>37</v>
      </c>
      <c r="N382" s="6" t="s">
        <v>37</v>
      </c>
      <c r="O382" s="4">
        <v>0</v>
      </c>
      <c r="P382" s="6">
        <v>0</v>
      </c>
      <c r="Q382" s="4">
        <v>0</v>
      </c>
      <c r="R382" s="6">
        <v>0</v>
      </c>
      <c r="S382" s="4">
        <v>0</v>
      </c>
      <c r="T382" s="6">
        <v>0</v>
      </c>
      <c r="U382" s="4">
        <v>0</v>
      </c>
      <c r="V382" s="6">
        <v>0</v>
      </c>
      <c r="W382" s="4">
        <v>0</v>
      </c>
      <c r="X382" s="6">
        <v>0</v>
      </c>
      <c r="Y382" s="4">
        <v>0</v>
      </c>
      <c r="Z382" s="6">
        <v>0</v>
      </c>
    </row>
    <row r="383" spans="1:26" x14ac:dyDescent="0.3">
      <c r="A383" t="str">
        <f>HYPERLINK("c:\Users\dcsj\OneDrive\Formación\Masters &amp; Postgrados\En Curso\UOC-Master en Ciencia de Datos\TFM\Imagenes\Movil-S21\20210829_124453.jpg","20210829_124453.jpg")</f>
        <v>20210829_124453.jpg</v>
      </c>
      <c r="B383" s="6">
        <v>1</v>
      </c>
      <c r="C383" s="9">
        <v>0</v>
      </c>
      <c r="D383" s="6">
        <v>0</v>
      </c>
      <c r="E383" s="9">
        <v>0</v>
      </c>
      <c r="F383" s="6">
        <v>0</v>
      </c>
      <c r="G383" s="4">
        <v>0</v>
      </c>
      <c r="H383" s="6">
        <v>0</v>
      </c>
      <c r="I383" s="4">
        <v>0</v>
      </c>
      <c r="J383" s="6">
        <v>0</v>
      </c>
      <c r="K383" s="4">
        <v>0</v>
      </c>
      <c r="L383" s="6">
        <v>0</v>
      </c>
      <c r="M383" s="4" t="s">
        <v>37</v>
      </c>
      <c r="N383" s="6" t="s">
        <v>37</v>
      </c>
      <c r="O383" s="4">
        <v>0</v>
      </c>
      <c r="P383" s="6">
        <v>0</v>
      </c>
      <c r="Q383" s="4">
        <v>0</v>
      </c>
      <c r="R383" s="6">
        <v>0</v>
      </c>
      <c r="S383" s="4">
        <v>0</v>
      </c>
      <c r="T383" s="6">
        <v>0</v>
      </c>
      <c r="U383" s="4">
        <v>0</v>
      </c>
      <c r="V383" s="6">
        <v>0</v>
      </c>
      <c r="W383" s="4">
        <v>0</v>
      </c>
      <c r="X383" s="6">
        <v>0</v>
      </c>
      <c r="Y383" s="4">
        <v>0</v>
      </c>
      <c r="Z383" s="6">
        <v>0</v>
      </c>
    </row>
    <row r="384" spans="1:26" x14ac:dyDescent="0.3">
      <c r="A384" t="str">
        <f>HYPERLINK("c:\Users\dcsj\OneDrive\Formación\Masters &amp; Postgrados\En Curso\UOC-Master en Ciencia de Datos\TFM\Imagenes\Movil-S21\20210829_124659.jpg","20210829_124659.jpg")</f>
        <v>20210829_124659.jpg</v>
      </c>
      <c r="B384" s="6">
        <v>1</v>
      </c>
      <c r="C384" s="9">
        <v>0</v>
      </c>
      <c r="D384" s="6">
        <v>0</v>
      </c>
      <c r="E384" s="9">
        <v>0</v>
      </c>
      <c r="F384" s="6">
        <v>0</v>
      </c>
      <c r="G384" s="4">
        <v>0</v>
      </c>
      <c r="H384" s="6">
        <v>1</v>
      </c>
      <c r="I384" s="4">
        <v>1</v>
      </c>
      <c r="J384" s="6">
        <v>0</v>
      </c>
      <c r="K384" s="4">
        <v>1</v>
      </c>
      <c r="L384" s="6">
        <v>1</v>
      </c>
      <c r="M384" s="4" t="s">
        <v>37</v>
      </c>
      <c r="N384" s="6" t="s">
        <v>37</v>
      </c>
      <c r="O384" s="4">
        <v>1</v>
      </c>
      <c r="P384" s="6">
        <v>0</v>
      </c>
      <c r="Q384" s="4">
        <v>0</v>
      </c>
      <c r="R384" s="6">
        <v>0</v>
      </c>
      <c r="S384" s="4">
        <v>0</v>
      </c>
      <c r="T384" s="6">
        <v>0</v>
      </c>
      <c r="U384" s="4">
        <v>0</v>
      </c>
      <c r="V384" s="6">
        <v>0</v>
      </c>
      <c r="W384" s="4">
        <v>0</v>
      </c>
      <c r="X384" s="6">
        <v>0</v>
      </c>
      <c r="Y384" s="4">
        <v>0</v>
      </c>
      <c r="Z384" s="6">
        <v>0</v>
      </c>
    </row>
    <row r="385" spans="1:26" x14ac:dyDescent="0.3">
      <c r="A385" t="str">
        <f>HYPERLINK("c:\Users\dcsj\OneDrive\Formación\Masters &amp; Postgrados\En Curso\UOC-Master en Ciencia de Datos\TFM\Imagenes\Movil-S21\20210829_124718.jpg","20210829_124718.jpg")</f>
        <v>20210829_124718.jpg</v>
      </c>
      <c r="B385" s="6">
        <v>1</v>
      </c>
      <c r="C385" s="9">
        <v>0</v>
      </c>
      <c r="D385" s="6">
        <v>0</v>
      </c>
      <c r="E385" s="9">
        <v>0</v>
      </c>
      <c r="F385" s="6" t="s">
        <v>39</v>
      </c>
      <c r="G385" s="4">
        <v>1</v>
      </c>
      <c r="H385" s="6">
        <v>1</v>
      </c>
      <c r="I385" s="4">
        <v>1</v>
      </c>
      <c r="J385" s="6">
        <v>0</v>
      </c>
      <c r="K385" s="4">
        <v>1</v>
      </c>
      <c r="L385" s="6">
        <v>1</v>
      </c>
      <c r="M385" s="4" t="s">
        <v>37</v>
      </c>
      <c r="N385" s="6" t="s">
        <v>37</v>
      </c>
      <c r="O385" s="4">
        <v>1</v>
      </c>
      <c r="P385" s="6">
        <v>0</v>
      </c>
      <c r="Q385" s="4">
        <v>0</v>
      </c>
      <c r="R385" s="6">
        <v>0</v>
      </c>
      <c r="S385" s="4">
        <v>0</v>
      </c>
      <c r="T385" s="6">
        <v>0</v>
      </c>
      <c r="U385" s="4">
        <v>0</v>
      </c>
      <c r="V385" s="6">
        <v>0</v>
      </c>
      <c r="W385" s="4">
        <v>0</v>
      </c>
      <c r="X385" s="6">
        <v>0</v>
      </c>
      <c r="Y385" s="4">
        <v>0</v>
      </c>
      <c r="Z385" s="6">
        <v>0</v>
      </c>
    </row>
    <row r="386" spans="1:26" x14ac:dyDescent="0.3">
      <c r="A386" t="str">
        <f>HYPERLINK("c:\Users\dcsj\OneDrive\Formación\Masters &amp; Postgrados\En Curso\UOC-Master en Ciencia de Datos\TFM\Imagenes\Movil-S21\20210829_131433.jpg","20210829_131433.jpg")</f>
        <v>20210829_131433.jpg</v>
      </c>
      <c r="B386" s="6">
        <v>1</v>
      </c>
      <c r="C386" s="9">
        <v>0</v>
      </c>
      <c r="D386" s="6">
        <v>0</v>
      </c>
      <c r="E386" s="9">
        <v>0</v>
      </c>
      <c r="F386" s="6">
        <v>0</v>
      </c>
      <c r="G386" s="4">
        <v>0</v>
      </c>
      <c r="H386" s="6">
        <v>1</v>
      </c>
      <c r="I386" s="4">
        <v>0</v>
      </c>
      <c r="J386" s="6">
        <v>0</v>
      </c>
      <c r="K386" s="4">
        <v>1</v>
      </c>
      <c r="L386" s="6">
        <v>1</v>
      </c>
      <c r="M386" s="4" t="s">
        <v>37</v>
      </c>
      <c r="N386" s="6" t="s">
        <v>37</v>
      </c>
      <c r="O386" s="4">
        <v>1</v>
      </c>
      <c r="P386" s="6">
        <v>0</v>
      </c>
      <c r="Q386" s="4">
        <v>0</v>
      </c>
      <c r="R386" s="6">
        <v>0</v>
      </c>
      <c r="S386" s="4">
        <v>0</v>
      </c>
      <c r="T386" s="6">
        <v>0</v>
      </c>
      <c r="U386" s="4">
        <v>0</v>
      </c>
      <c r="V386" s="6">
        <v>0</v>
      </c>
      <c r="W386" s="4">
        <v>0</v>
      </c>
      <c r="X386" s="6">
        <v>0</v>
      </c>
      <c r="Y386" s="4">
        <v>0</v>
      </c>
      <c r="Z386" s="6">
        <v>0</v>
      </c>
    </row>
    <row r="387" spans="1:26" x14ac:dyDescent="0.3">
      <c r="A387" t="str">
        <f>HYPERLINK("c:\Users\dcsj\OneDrive\Formación\Masters &amp; Postgrados\En Curso\UOC-Master en Ciencia de Datos\TFM\Imagenes\Movil-S21\20210829_131436.jpg","20210829_131436.jpg")</f>
        <v>20210829_131436.jpg</v>
      </c>
      <c r="B387" s="6">
        <v>1</v>
      </c>
      <c r="C387" s="9">
        <v>0</v>
      </c>
      <c r="D387" s="6">
        <v>0</v>
      </c>
      <c r="E387" s="9">
        <v>0</v>
      </c>
      <c r="F387" s="6">
        <v>0</v>
      </c>
      <c r="G387" s="4">
        <v>0</v>
      </c>
      <c r="H387" s="6">
        <v>1</v>
      </c>
      <c r="I387" s="4">
        <v>0</v>
      </c>
      <c r="J387" s="6">
        <v>0</v>
      </c>
      <c r="K387" s="4">
        <v>1</v>
      </c>
      <c r="L387" s="6">
        <v>1</v>
      </c>
      <c r="M387" s="4" t="s">
        <v>37</v>
      </c>
      <c r="N387" s="6" t="s">
        <v>37</v>
      </c>
      <c r="O387" s="4">
        <v>1</v>
      </c>
      <c r="P387" s="6">
        <v>0</v>
      </c>
      <c r="Q387" s="4">
        <v>0</v>
      </c>
      <c r="R387" s="6">
        <v>0</v>
      </c>
      <c r="S387" s="4">
        <v>0</v>
      </c>
      <c r="T387" s="6">
        <v>0</v>
      </c>
      <c r="U387" s="4">
        <v>0</v>
      </c>
      <c r="V387" s="6">
        <v>0</v>
      </c>
      <c r="W387" s="4">
        <v>0</v>
      </c>
      <c r="X387" s="6">
        <v>0</v>
      </c>
      <c r="Y387" s="4">
        <v>0</v>
      </c>
      <c r="Z387" s="6">
        <v>0</v>
      </c>
    </row>
    <row r="388" spans="1:26" x14ac:dyDescent="0.3">
      <c r="A388" t="str">
        <f>HYPERLINK("c:\Users\dcsj\OneDrive\Formación\Masters &amp; Postgrados\En Curso\UOC-Master en Ciencia de Datos\TFM\Imagenes\Movil-S21\20210829_131440.jpg","20210829_131440.jpg")</f>
        <v>20210829_131440.jpg</v>
      </c>
      <c r="B388" s="6">
        <v>1</v>
      </c>
      <c r="C388" s="9">
        <v>0</v>
      </c>
      <c r="D388" s="6">
        <v>0</v>
      </c>
      <c r="E388" s="9">
        <v>0</v>
      </c>
      <c r="F388" s="6">
        <v>0</v>
      </c>
      <c r="G388" s="4">
        <v>0</v>
      </c>
      <c r="H388" s="6">
        <v>1</v>
      </c>
      <c r="I388" s="4">
        <v>0</v>
      </c>
      <c r="J388" s="6">
        <v>0</v>
      </c>
      <c r="K388" s="4">
        <v>1</v>
      </c>
      <c r="L388" s="6">
        <v>1</v>
      </c>
      <c r="M388" s="4" t="s">
        <v>37</v>
      </c>
      <c r="N388" s="6" t="s">
        <v>37</v>
      </c>
      <c r="O388" s="4">
        <v>1</v>
      </c>
      <c r="P388" s="6">
        <v>0</v>
      </c>
      <c r="Q388" s="4">
        <v>0</v>
      </c>
      <c r="R388" s="6">
        <v>0</v>
      </c>
      <c r="S388" s="4">
        <v>0</v>
      </c>
      <c r="T388" s="6">
        <v>0</v>
      </c>
      <c r="U388" s="4">
        <v>0</v>
      </c>
      <c r="V388" s="6">
        <v>0</v>
      </c>
      <c r="W388" s="4">
        <v>0</v>
      </c>
      <c r="X388" s="6">
        <v>0</v>
      </c>
      <c r="Y388" s="4">
        <v>0</v>
      </c>
      <c r="Z388" s="6">
        <v>0</v>
      </c>
    </row>
    <row r="389" spans="1:26" x14ac:dyDescent="0.3">
      <c r="A389" t="str">
        <f>HYPERLINK("c:\Users\dcsj\OneDrive\Formación\Masters &amp; Postgrados\En Curso\UOC-Master en Ciencia de Datos\TFM\Imagenes\Movil-S21\20210829_131444.jpg","20210829_131444.jpg")</f>
        <v>20210829_131444.jpg</v>
      </c>
      <c r="B389" s="6">
        <v>1</v>
      </c>
      <c r="C389" s="9">
        <v>0</v>
      </c>
      <c r="D389" s="6">
        <v>0</v>
      </c>
      <c r="E389" s="9">
        <v>0</v>
      </c>
      <c r="F389" s="6">
        <v>0</v>
      </c>
      <c r="G389" s="4">
        <v>0</v>
      </c>
      <c r="H389" s="6">
        <v>1</v>
      </c>
      <c r="I389" s="4">
        <v>0</v>
      </c>
      <c r="J389" s="6">
        <v>0</v>
      </c>
      <c r="K389" s="4">
        <v>1</v>
      </c>
      <c r="L389" s="6">
        <v>1</v>
      </c>
      <c r="M389" s="4" t="s">
        <v>37</v>
      </c>
      <c r="N389" s="6" t="s">
        <v>37</v>
      </c>
      <c r="O389" s="4">
        <v>1</v>
      </c>
      <c r="P389" s="6">
        <v>0</v>
      </c>
      <c r="Q389" s="4">
        <v>0</v>
      </c>
      <c r="R389" s="6">
        <v>0</v>
      </c>
      <c r="S389" s="4">
        <v>0</v>
      </c>
      <c r="T389" s="6">
        <v>0</v>
      </c>
      <c r="U389" s="4">
        <v>0</v>
      </c>
      <c r="V389" s="6">
        <v>0</v>
      </c>
      <c r="W389" s="4">
        <v>0</v>
      </c>
      <c r="X389" s="6">
        <v>0</v>
      </c>
      <c r="Y389" s="4">
        <v>0</v>
      </c>
      <c r="Z389" s="6">
        <v>0</v>
      </c>
    </row>
    <row r="390" spans="1:26" x14ac:dyDescent="0.3">
      <c r="A390" t="str">
        <f>HYPERLINK("c:\Users\dcsj\OneDrive\Formación\Masters &amp; Postgrados\En Curso\UOC-Master en Ciencia de Datos\TFM\Imagenes\Movil-S21\20210829_131504.jpg","20210829_131504.jpg")</f>
        <v>20210829_131504.jpg</v>
      </c>
      <c r="B390" s="6">
        <v>1</v>
      </c>
      <c r="C390" s="9">
        <v>0</v>
      </c>
      <c r="D390" s="6">
        <v>0</v>
      </c>
      <c r="E390" s="9">
        <v>0</v>
      </c>
      <c r="F390" s="6">
        <v>0</v>
      </c>
      <c r="G390" s="4">
        <v>0</v>
      </c>
      <c r="H390" s="6">
        <v>1</v>
      </c>
      <c r="I390" s="4">
        <v>1</v>
      </c>
      <c r="J390" s="6">
        <v>0</v>
      </c>
      <c r="K390" s="4">
        <v>1</v>
      </c>
      <c r="L390" s="6">
        <v>1</v>
      </c>
      <c r="M390" s="4" t="s">
        <v>37</v>
      </c>
      <c r="N390" s="6" t="s">
        <v>37</v>
      </c>
      <c r="O390" s="4">
        <v>1</v>
      </c>
      <c r="P390" s="6">
        <v>0</v>
      </c>
      <c r="Q390" s="4">
        <v>0</v>
      </c>
      <c r="R390" s="6">
        <v>0</v>
      </c>
      <c r="S390" s="4">
        <v>0</v>
      </c>
      <c r="T390" s="6">
        <v>0</v>
      </c>
      <c r="U390" s="4">
        <v>0</v>
      </c>
      <c r="V390" s="6">
        <v>0</v>
      </c>
      <c r="W390" s="4">
        <v>0</v>
      </c>
      <c r="X390" s="6">
        <v>0</v>
      </c>
      <c r="Y390" s="4">
        <v>0</v>
      </c>
      <c r="Z390" s="6">
        <v>0</v>
      </c>
    </row>
    <row r="391" spans="1:26" x14ac:dyDescent="0.3">
      <c r="A391" t="str">
        <f>HYPERLINK("c:\Users\dcsj\OneDrive\Formación\Masters &amp; Postgrados\En Curso\UOC-Master en Ciencia de Datos\TFM\Imagenes\Movil-S21\20210829_132625.jpg","20210829_132625.jpg")</f>
        <v>20210829_132625.jpg</v>
      </c>
      <c r="B391" s="6">
        <v>1</v>
      </c>
      <c r="C391" s="9">
        <v>0</v>
      </c>
      <c r="D391" s="6">
        <v>0</v>
      </c>
      <c r="E391" s="9">
        <v>0</v>
      </c>
      <c r="F391" s="6" t="s">
        <v>39</v>
      </c>
      <c r="G391" s="4">
        <v>1</v>
      </c>
      <c r="H391" s="6">
        <v>1</v>
      </c>
      <c r="I391" s="4">
        <v>0</v>
      </c>
      <c r="J391" s="6">
        <v>0</v>
      </c>
      <c r="K391" s="4">
        <v>1</v>
      </c>
      <c r="L391" s="6">
        <v>1</v>
      </c>
      <c r="M391" s="4" t="s">
        <v>37</v>
      </c>
      <c r="N391" s="6" t="s">
        <v>37</v>
      </c>
      <c r="O391" s="4">
        <v>1</v>
      </c>
      <c r="P391" s="6">
        <v>0</v>
      </c>
      <c r="Q391" s="4">
        <v>0</v>
      </c>
      <c r="R391" s="6">
        <v>0</v>
      </c>
      <c r="S391" s="4">
        <v>0</v>
      </c>
      <c r="T391" s="6">
        <v>0</v>
      </c>
      <c r="U391" s="4">
        <v>0</v>
      </c>
      <c r="V391" s="6">
        <v>0</v>
      </c>
      <c r="W391" s="4">
        <v>0</v>
      </c>
      <c r="X391" s="6">
        <v>0</v>
      </c>
      <c r="Y391" s="4">
        <v>0</v>
      </c>
      <c r="Z391" s="6">
        <v>0</v>
      </c>
    </row>
    <row r="392" spans="1:26" x14ac:dyDescent="0.3">
      <c r="A392" t="str">
        <f>HYPERLINK("c:\Users\dcsj\OneDrive\Formación\Masters &amp; Postgrados\En Curso\UOC-Master en Ciencia de Datos\TFM\Imagenes\Movil-S21\20210829_132629.jpg","20210829_132629.jpg")</f>
        <v>20210829_132629.jpg</v>
      </c>
      <c r="B392" s="6">
        <v>1</v>
      </c>
      <c r="C392" s="9">
        <v>0</v>
      </c>
      <c r="D392" s="6">
        <v>0</v>
      </c>
      <c r="E392" s="9">
        <v>0</v>
      </c>
      <c r="F392" s="6" t="s">
        <v>39</v>
      </c>
      <c r="G392" s="4">
        <v>1</v>
      </c>
      <c r="H392" s="6">
        <v>1</v>
      </c>
      <c r="I392" s="4">
        <v>0</v>
      </c>
      <c r="J392" s="6">
        <v>0</v>
      </c>
      <c r="K392" s="4">
        <v>1</v>
      </c>
      <c r="L392" s="6">
        <v>1</v>
      </c>
      <c r="M392" s="4" t="s">
        <v>37</v>
      </c>
      <c r="N392" s="6" t="s">
        <v>37</v>
      </c>
      <c r="O392" s="4">
        <v>1</v>
      </c>
      <c r="P392" s="6">
        <v>0</v>
      </c>
      <c r="Q392" s="4">
        <v>0</v>
      </c>
      <c r="R392" s="6">
        <v>0</v>
      </c>
      <c r="S392" s="4">
        <v>0</v>
      </c>
      <c r="T392" s="6">
        <v>0</v>
      </c>
      <c r="U392" s="4">
        <v>0</v>
      </c>
      <c r="V392" s="6">
        <v>0</v>
      </c>
      <c r="W392" s="4">
        <v>0</v>
      </c>
      <c r="X392" s="6">
        <v>0</v>
      </c>
      <c r="Y392" s="4">
        <v>0</v>
      </c>
      <c r="Z392" s="6">
        <v>0</v>
      </c>
    </row>
    <row r="393" spans="1:26" x14ac:dyDescent="0.3">
      <c r="A393" t="str">
        <f>HYPERLINK("c:\Users\dcsj\OneDrive\Formación\Masters &amp; Postgrados\En Curso\UOC-Master en Ciencia de Datos\TFM\Imagenes\Movil-S21\20210829_132634.jpg","20210829_132634.jpg")</f>
        <v>20210829_132634.jpg</v>
      </c>
      <c r="B393" s="6">
        <v>1</v>
      </c>
      <c r="C393" s="9">
        <v>0</v>
      </c>
      <c r="D393" s="6">
        <v>0</v>
      </c>
      <c r="E393" s="9">
        <v>0</v>
      </c>
      <c r="F393" s="6" t="s">
        <v>39</v>
      </c>
      <c r="G393" s="4">
        <v>1</v>
      </c>
      <c r="H393" s="6">
        <v>1</v>
      </c>
      <c r="I393" s="4">
        <v>0</v>
      </c>
      <c r="J393" s="6">
        <v>0</v>
      </c>
      <c r="K393" s="4">
        <v>1</v>
      </c>
      <c r="L393" s="6">
        <v>1</v>
      </c>
      <c r="M393" s="4" t="s">
        <v>37</v>
      </c>
      <c r="N393" s="6" t="s">
        <v>37</v>
      </c>
      <c r="O393" s="4">
        <v>1</v>
      </c>
      <c r="P393" s="6">
        <v>0</v>
      </c>
      <c r="Q393" s="4">
        <v>0</v>
      </c>
      <c r="R393" s="6">
        <v>0</v>
      </c>
      <c r="S393" s="4">
        <v>0</v>
      </c>
      <c r="T393" s="6">
        <v>0</v>
      </c>
      <c r="U393" s="4">
        <v>0</v>
      </c>
      <c r="V393" s="6">
        <v>0</v>
      </c>
      <c r="W393" s="4">
        <v>0</v>
      </c>
      <c r="X393" s="6">
        <v>0</v>
      </c>
      <c r="Y393" s="4">
        <v>0</v>
      </c>
      <c r="Z393" s="6">
        <v>0</v>
      </c>
    </row>
    <row r="394" spans="1:26" x14ac:dyDescent="0.3">
      <c r="A394" t="str">
        <f>HYPERLINK("c:\Users\dcsj\OneDrive\Formación\Masters &amp; Postgrados\En Curso\UOC-Master en Ciencia de Datos\TFM\Imagenes\Movil-S21\20210829_132758.jpg","20210829_132758.jpg")</f>
        <v>20210829_132758.jpg</v>
      </c>
      <c r="B394" s="6">
        <v>1</v>
      </c>
      <c r="C394" s="9">
        <v>0</v>
      </c>
      <c r="D394" s="6">
        <v>0</v>
      </c>
      <c r="E394" s="9">
        <v>0</v>
      </c>
      <c r="F394" s="6">
        <v>0</v>
      </c>
      <c r="G394" s="4">
        <v>1</v>
      </c>
      <c r="H394" s="6">
        <v>1</v>
      </c>
      <c r="I394" s="4">
        <v>0</v>
      </c>
      <c r="J394" s="6">
        <v>0</v>
      </c>
      <c r="K394" s="4">
        <v>1</v>
      </c>
      <c r="L394" s="6">
        <v>1</v>
      </c>
      <c r="M394" s="4" t="s">
        <v>37</v>
      </c>
      <c r="N394" s="6" t="s">
        <v>37</v>
      </c>
      <c r="O394" s="4">
        <v>1</v>
      </c>
      <c r="P394" s="6">
        <v>0</v>
      </c>
      <c r="Q394" s="4">
        <v>0</v>
      </c>
      <c r="R394" s="6">
        <v>0</v>
      </c>
      <c r="S394" s="4">
        <v>0</v>
      </c>
      <c r="T394" s="6">
        <v>0</v>
      </c>
      <c r="U394" s="4">
        <v>0</v>
      </c>
      <c r="V394" s="6">
        <v>0</v>
      </c>
      <c r="W394" s="4">
        <v>0</v>
      </c>
      <c r="X394" s="6">
        <v>0</v>
      </c>
      <c r="Y394" s="4">
        <v>0</v>
      </c>
      <c r="Z394" s="6">
        <v>0</v>
      </c>
    </row>
    <row r="395" spans="1:26" x14ac:dyDescent="0.3">
      <c r="A395" t="str">
        <f>HYPERLINK("c:\Users\dcsj\OneDrive\Formación\Masters &amp; Postgrados\En Curso\UOC-Master en Ciencia de Datos\TFM\Imagenes\Movil-S21\20210829_132803.jpg","20210829_132803.jpg")</f>
        <v>20210829_132803.jpg</v>
      </c>
      <c r="B395" s="6">
        <v>1</v>
      </c>
      <c r="C395" s="9">
        <v>0</v>
      </c>
      <c r="D395" s="6">
        <v>0</v>
      </c>
      <c r="E395" s="9">
        <v>0</v>
      </c>
      <c r="F395" s="6">
        <v>0</v>
      </c>
      <c r="G395" s="4">
        <v>1</v>
      </c>
      <c r="H395" s="6">
        <v>1</v>
      </c>
      <c r="I395" s="4">
        <v>0</v>
      </c>
      <c r="J395" s="6">
        <v>0</v>
      </c>
      <c r="K395" s="4">
        <v>1</v>
      </c>
      <c r="L395" s="6">
        <v>1</v>
      </c>
      <c r="M395" s="4" t="s">
        <v>37</v>
      </c>
      <c r="N395" s="6" t="s">
        <v>37</v>
      </c>
      <c r="O395" s="4">
        <v>1</v>
      </c>
      <c r="P395" s="6">
        <v>0</v>
      </c>
      <c r="Q395" s="4">
        <v>0</v>
      </c>
      <c r="R395" s="6">
        <v>0</v>
      </c>
      <c r="S395" s="4">
        <v>0</v>
      </c>
      <c r="T395" s="6">
        <v>0</v>
      </c>
      <c r="U395" s="4">
        <v>0</v>
      </c>
      <c r="V395" s="6">
        <v>0</v>
      </c>
      <c r="W395" s="4">
        <v>0</v>
      </c>
      <c r="X395" s="6">
        <v>0</v>
      </c>
      <c r="Y395" s="4">
        <v>0</v>
      </c>
      <c r="Z395" s="6">
        <v>0</v>
      </c>
    </row>
    <row r="396" spans="1:26" x14ac:dyDescent="0.3">
      <c r="A396" t="str">
        <f>HYPERLINK("c:\Users\dcsj\OneDrive\Formación\Masters &amp; Postgrados\En Curso\UOC-Master en Ciencia de Datos\TFM\Imagenes\Movil-S21\20210829_193450.jpg","20210829_193450.jpg")</f>
        <v>20210829_193450.jpg</v>
      </c>
      <c r="B396" s="6">
        <v>1</v>
      </c>
      <c r="C396" s="9">
        <v>0</v>
      </c>
      <c r="D396" s="6">
        <v>0</v>
      </c>
      <c r="E396" s="9">
        <v>0</v>
      </c>
      <c r="F396" s="6">
        <v>0</v>
      </c>
      <c r="G396" s="4">
        <v>0</v>
      </c>
      <c r="H396" s="6">
        <v>0</v>
      </c>
      <c r="I396" s="4">
        <v>0</v>
      </c>
      <c r="J396" s="6">
        <v>0</v>
      </c>
      <c r="K396" s="4">
        <v>0</v>
      </c>
      <c r="L396" s="6">
        <v>0</v>
      </c>
      <c r="M396" s="4" t="s">
        <v>37</v>
      </c>
      <c r="N396" s="6" t="s">
        <v>37</v>
      </c>
      <c r="O396" s="4">
        <v>0</v>
      </c>
      <c r="P396" s="6">
        <v>0</v>
      </c>
      <c r="Q396" s="4">
        <v>0</v>
      </c>
      <c r="R396" s="6">
        <v>0</v>
      </c>
      <c r="S396" s="4">
        <v>0</v>
      </c>
      <c r="T396" s="6">
        <v>0</v>
      </c>
      <c r="U396" s="4">
        <v>0</v>
      </c>
      <c r="V396" s="6">
        <v>0</v>
      </c>
      <c r="W396" s="4">
        <v>0</v>
      </c>
      <c r="X396" s="6">
        <v>0</v>
      </c>
      <c r="Y396" s="4">
        <v>0</v>
      </c>
      <c r="Z396" s="6">
        <v>0</v>
      </c>
    </row>
    <row r="397" spans="1:26" x14ac:dyDescent="0.3">
      <c r="A397" t="str">
        <f>HYPERLINK("c:\Users\dcsj\OneDrive\Formación\Masters &amp; Postgrados\En Curso\UOC-Master en Ciencia de Datos\TFM\Imagenes\Movil-S21\20210830_124358.jpg","20210830_124358.jpg")</f>
        <v>20210830_124358.jpg</v>
      </c>
      <c r="B397" s="6">
        <v>1</v>
      </c>
      <c r="C397" s="9">
        <v>0</v>
      </c>
      <c r="D397" s="6">
        <v>0</v>
      </c>
      <c r="E397" s="9">
        <v>0</v>
      </c>
      <c r="F397" s="6">
        <v>0</v>
      </c>
      <c r="G397" s="4">
        <v>1</v>
      </c>
      <c r="H397" s="6">
        <v>1</v>
      </c>
      <c r="I397" s="4">
        <v>1</v>
      </c>
      <c r="J397" s="6">
        <v>0</v>
      </c>
      <c r="K397" s="4">
        <v>0</v>
      </c>
      <c r="L397" s="6">
        <v>1</v>
      </c>
      <c r="M397" s="4" t="s">
        <v>37</v>
      </c>
      <c r="N397" s="6" t="s">
        <v>37</v>
      </c>
      <c r="O397" s="4">
        <v>1</v>
      </c>
      <c r="P397" s="6">
        <v>0</v>
      </c>
      <c r="Q397" s="4">
        <v>0</v>
      </c>
      <c r="R397" s="6">
        <v>0</v>
      </c>
      <c r="S397" s="4">
        <v>0</v>
      </c>
      <c r="T397" s="6">
        <v>0</v>
      </c>
      <c r="U397" s="4">
        <v>0</v>
      </c>
      <c r="V397" s="6">
        <v>0</v>
      </c>
      <c r="W397" s="4">
        <v>0</v>
      </c>
      <c r="X397" s="6">
        <v>0</v>
      </c>
      <c r="Y397" s="4">
        <v>0</v>
      </c>
      <c r="Z397" s="6">
        <v>0</v>
      </c>
    </row>
    <row r="398" spans="1:26" x14ac:dyDescent="0.3">
      <c r="A398" t="str">
        <f>HYPERLINK("c:\Users\dcsj\OneDrive\Formación\Masters &amp; Postgrados\En Curso\UOC-Master en Ciencia de Datos\TFM\Imagenes\Movil-S21\20210830_124400.jpg","20210830_124400.jpg")</f>
        <v>20210830_124400.jpg</v>
      </c>
      <c r="B398" s="6">
        <v>1</v>
      </c>
      <c r="C398" s="9">
        <v>0</v>
      </c>
      <c r="D398" s="6">
        <v>0</v>
      </c>
      <c r="E398" s="9">
        <v>0</v>
      </c>
      <c r="F398" s="6">
        <v>0</v>
      </c>
      <c r="G398" s="4">
        <v>1</v>
      </c>
      <c r="H398" s="6">
        <v>1</v>
      </c>
      <c r="I398" s="4">
        <v>1</v>
      </c>
      <c r="J398" s="6">
        <v>0</v>
      </c>
      <c r="K398" s="4">
        <v>0</v>
      </c>
      <c r="L398" s="6">
        <v>1</v>
      </c>
      <c r="M398" s="4" t="s">
        <v>37</v>
      </c>
      <c r="N398" s="6" t="s">
        <v>37</v>
      </c>
      <c r="O398" s="4">
        <v>1</v>
      </c>
      <c r="P398" s="6">
        <v>0</v>
      </c>
      <c r="Q398" s="4">
        <v>0</v>
      </c>
      <c r="R398" s="6">
        <v>0</v>
      </c>
      <c r="S398" s="4">
        <v>0</v>
      </c>
      <c r="T398" s="6">
        <v>0</v>
      </c>
      <c r="U398" s="4">
        <v>0</v>
      </c>
      <c r="V398" s="6">
        <v>0</v>
      </c>
      <c r="W398" s="4">
        <v>0</v>
      </c>
      <c r="X398" s="6">
        <v>0</v>
      </c>
      <c r="Y398" s="4">
        <v>0</v>
      </c>
      <c r="Z398" s="6">
        <v>0</v>
      </c>
    </row>
    <row r="399" spans="1:26" x14ac:dyDescent="0.3">
      <c r="A399" t="str">
        <f>HYPERLINK("c:\Users\dcsj\OneDrive\Formación\Masters &amp; Postgrados\En Curso\UOC-Master en Ciencia de Datos\TFM\Imagenes\Movil-S21\20210830_124406.jpg","20210830_124406.jpg")</f>
        <v>20210830_124406.jpg</v>
      </c>
      <c r="B399" s="6">
        <v>1</v>
      </c>
      <c r="C399" s="9">
        <v>0</v>
      </c>
      <c r="D399" s="6">
        <v>0</v>
      </c>
      <c r="E399" s="9">
        <v>0</v>
      </c>
      <c r="F399" s="6">
        <v>0</v>
      </c>
      <c r="G399" s="4">
        <v>1</v>
      </c>
      <c r="H399" s="6">
        <v>1</v>
      </c>
      <c r="I399" s="4">
        <v>1</v>
      </c>
      <c r="J399" s="6">
        <v>0</v>
      </c>
      <c r="K399" s="4">
        <v>0</v>
      </c>
      <c r="L399" s="6">
        <v>1</v>
      </c>
      <c r="M399" s="4" t="s">
        <v>37</v>
      </c>
      <c r="N399" s="6" t="s">
        <v>37</v>
      </c>
      <c r="O399" s="4">
        <v>1</v>
      </c>
      <c r="P399" s="6">
        <v>0</v>
      </c>
      <c r="Q399" s="4">
        <v>0</v>
      </c>
      <c r="R399" s="6">
        <v>0</v>
      </c>
      <c r="S399" s="4">
        <v>0</v>
      </c>
      <c r="T399" s="6">
        <v>0</v>
      </c>
      <c r="U399" s="4">
        <v>0</v>
      </c>
      <c r="V399" s="6">
        <v>0</v>
      </c>
      <c r="W399" s="4">
        <v>0</v>
      </c>
      <c r="X399" s="6">
        <v>0</v>
      </c>
      <c r="Y399" s="4">
        <v>0</v>
      </c>
      <c r="Z399" s="6">
        <v>0</v>
      </c>
    </row>
    <row r="400" spans="1:26" x14ac:dyDescent="0.3">
      <c r="A400" t="str">
        <f>HYPERLINK("c:\Users\dcsj\OneDrive\Formación\Masters &amp; Postgrados\En Curso\UOC-Master en Ciencia de Datos\TFM\Imagenes\Movil-S21\20210830_124457_01.jpg","20210830_124457_01.jpg")</f>
        <v>20210830_124457_01.jpg</v>
      </c>
      <c r="B400" s="6">
        <v>1</v>
      </c>
      <c r="C400" s="9">
        <v>0</v>
      </c>
      <c r="D400" s="6">
        <v>0</v>
      </c>
      <c r="E400" s="9">
        <v>0</v>
      </c>
      <c r="F400" s="6">
        <v>0</v>
      </c>
      <c r="G400" s="4">
        <v>0</v>
      </c>
      <c r="H400" s="6">
        <v>1</v>
      </c>
      <c r="I400" s="4">
        <v>1</v>
      </c>
      <c r="J400" s="6">
        <v>0</v>
      </c>
      <c r="K400" s="4">
        <v>0</v>
      </c>
      <c r="L400" s="6">
        <v>1</v>
      </c>
      <c r="M400" s="4" t="s">
        <v>47</v>
      </c>
      <c r="N400" s="6" t="s">
        <v>44</v>
      </c>
      <c r="O400" s="4">
        <v>1</v>
      </c>
      <c r="P400" s="6">
        <v>0</v>
      </c>
      <c r="Q400" s="4">
        <v>0</v>
      </c>
      <c r="R400" s="6">
        <v>0</v>
      </c>
      <c r="S400" s="4">
        <v>0</v>
      </c>
      <c r="T400" s="6">
        <v>0</v>
      </c>
      <c r="U400" s="4">
        <v>0</v>
      </c>
      <c r="V400" s="6">
        <v>0</v>
      </c>
      <c r="W400" s="4">
        <v>0</v>
      </c>
      <c r="X400" s="6">
        <v>0</v>
      </c>
      <c r="Y400" s="4">
        <v>0</v>
      </c>
      <c r="Z400" s="6">
        <v>0</v>
      </c>
    </row>
    <row r="401" spans="1:26" x14ac:dyDescent="0.3">
      <c r="A401" t="str">
        <f>HYPERLINK("c:\Users\dcsj\OneDrive\Formación\Masters &amp; Postgrados\En Curso\UOC-Master en Ciencia de Datos\TFM\Imagenes\Movil-S21\20210830_124457_02.jpg","20210830_124457_02.jpg")</f>
        <v>20210830_124457_02.jpg</v>
      </c>
      <c r="B401" s="6">
        <v>1</v>
      </c>
      <c r="C401" s="9">
        <v>0</v>
      </c>
      <c r="D401" s="6">
        <v>0</v>
      </c>
      <c r="E401" s="9">
        <v>0</v>
      </c>
      <c r="F401" s="6">
        <v>0</v>
      </c>
      <c r="G401" s="4">
        <v>0</v>
      </c>
      <c r="H401" s="6">
        <v>1</v>
      </c>
      <c r="I401" s="4">
        <v>1</v>
      </c>
      <c r="J401" s="6">
        <v>0</v>
      </c>
      <c r="K401" s="4">
        <v>0</v>
      </c>
      <c r="L401" s="6">
        <v>1</v>
      </c>
      <c r="M401" s="4" t="s">
        <v>47</v>
      </c>
      <c r="N401" s="6" t="s">
        <v>44</v>
      </c>
      <c r="O401" s="4">
        <v>1</v>
      </c>
      <c r="P401" s="6">
        <v>0</v>
      </c>
      <c r="Q401" s="4">
        <v>0</v>
      </c>
      <c r="R401" s="6">
        <v>0</v>
      </c>
      <c r="S401" s="4">
        <v>0</v>
      </c>
      <c r="T401" s="6">
        <v>0</v>
      </c>
      <c r="U401" s="4">
        <v>0</v>
      </c>
      <c r="V401" s="6">
        <v>0</v>
      </c>
      <c r="W401" s="4">
        <v>0</v>
      </c>
      <c r="X401" s="6">
        <v>0</v>
      </c>
      <c r="Y401" s="4">
        <v>0</v>
      </c>
      <c r="Z401" s="6">
        <v>0</v>
      </c>
    </row>
    <row r="402" spans="1:26" x14ac:dyDescent="0.3">
      <c r="A402" t="str">
        <f>HYPERLINK("c:\Users\dcsj\OneDrive\Formación\Masters &amp; Postgrados\En Curso\UOC-Master en Ciencia de Datos\TFM\Imagenes\Movil-S21\20210830_124457_03.jpg","20210830_124457_03.jpg")</f>
        <v>20210830_124457_03.jpg</v>
      </c>
      <c r="B402" s="6">
        <v>1</v>
      </c>
      <c r="C402" s="9">
        <v>0</v>
      </c>
      <c r="D402" s="6">
        <v>0</v>
      </c>
      <c r="E402" s="9">
        <v>0</v>
      </c>
      <c r="F402" s="6">
        <v>0</v>
      </c>
      <c r="G402" s="4">
        <v>0</v>
      </c>
      <c r="H402" s="6">
        <v>1</v>
      </c>
      <c r="I402" s="4">
        <v>1</v>
      </c>
      <c r="J402" s="6">
        <v>0</v>
      </c>
      <c r="K402" s="4">
        <v>0</v>
      </c>
      <c r="L402" s="6">
        <v>1</v>
      </c>
      <c r="M402" s="4" t="s">
        <v>47</v>
      </c>
      <c r="N402" s="6" t="s">
        <v>44</v>
      </c>
      <c r="O402" s="4">
        <v>1</v>
      </c>
      <c r="P402" s="6">
        <v>0</v>
      </c>
      <c r="Q402" s="4">
        <v>0</v>
      </c>
      <c r="R402" s="6">
        <v>0</v>
      </c>
      <c r="S402" s="4">
        <v>0</v>
      </c>
      <c r="T402" s="6">
        <v>0</v>
      </c>
      <c r="U402" s="4">
        <v>0</v>
      </c>
      <c r="V402" s="6">
        <v>0</v>
      </c>
      <c r="W402" s="4">
        <v>0</v>
      </c>
      <c r="X402" s="6">
        <v>0</v>
      </c>
      <c r="Y402" s="4">
        <v>0</v>
      </c>
      <c r="Z402" s="6">
        <v>0</v>
      </c>
    </row>
    <row r="403" spans="1:26" x14ac:dyDescent="0.3">
      <c r="A403" t="str">
        <f>HYPERLINK("c:\Users\dcsj\OneDrive\Formación\Masters &amp; Postgrados\En Curso\UOC-Master en Ciencia de Datos\TFM\Imagenes\Movil-S21\20210830_124457_04.jpg","20210830_124457_04.jpg")</f>
        <v>20210830_124457_04.jpg</v>
      </c>
      <c r="B403" s="6">
        <v>1</v>
      </c>
      <c r="C403" s="9">
        <v>0</v>
      </c>
      <c r="D403" s="6">
        <v>0</v>
      </c>
      <c r="E403" s="9">
        <v>0</v>
      </c>
      <c r="F403" s="6">
        <v>0</v>
      </c>
      <c r="G403" s="4">
        <v>0</v>
      </c>
      <c r="H403" s="6">
        <v>1</v>
      </c>
      <c r="I403" s="4">
        <v>1</v>
      </c>
      <c r="J403" s="6">
        <v>0</v>
      </c>
      <c r="K403" s="4">
        <v>0</v>
      </c>
      <c r="L403" s="6">
        <v>1</v>
      </c>
      <c r="M403" s="4" t="s">
        <v>47</v>
      </c>
      <c r="N403" s="6" t="s">
        <v>44</v>
      </c>
      <c r="O403" s="4">
        <v>1</v>
      </c>
      <c r="P403" s="6">
        <v>0</v>
      </c>
      <c r="Q403" s="4">
        <v>0</v>
      </c>
      <c r="R403" s="6">
        <v>0</v>
      </c>
      <c r="S403" s="4">
        <v>0</v>
      </c>
      <c r="T403" s="6">
        <v>0</v>
      </c>
      <c r="U403" s="4">
        <v>0</v>
      </c>
      <c r="V403" s="6">
        <v>0</v>
      </c>
      <c r="W403" s="4">
        <v>0</v>
      </c>
      <c r="X403" s="6">
        <v>0</v>
      </c>
      <c r="Y403" s="4">
        <v>0</v>
      </c>
      <c r="Z403" s="6">
        <v>0</v>
      </c>
    </row>
    <row r="404" spans="1:26" x14ac:dyDescent="0.3">
      <c r="A404" t="str">
        <f>HYPERLINK("c:\Users\dcsj\OneDrive\Formación\Masters &amp; Postgrados\En Curso\UOC-Master en Ciencia de Datos\TFM\Imagenes\Movil-S21\20210830_124516.jpg","20210830_124516.jpg")</f>
        <v>20210830_124516.jpg</v>
      </c>
      <c r="B404" s="6">
        <v>1</v>
      </c>
      <c r="C404" s="9">
        <v>0</v>
      </c>
      <c r="D404" s="6">
        <v>0</v>
      </c>
      <c r="E404" s="9">
        <v>0</v>
      </c>
      <c r="F404" s="6">
        <v>0</v>
      </c>
      <c r="G404" s="4">
        <v>0</v>
      </c>
      <c r="H404" s="6">
        <v>1</v>
      </c>
      <c r="I404" s="4">
        <v>1</v>
      </c>
      <c r="J404" s="6">
        <v>0</v>
      </c>
      <c r="K404" s="4">
        <v>0</v>
      </c>
      <c r="L404" s="6">
        <v>1</v>
      </c>
      <c r="M404" s="4" t="s">
        <v>47</v>
      </c>
      <c r="N404" s="6" t="s">
        <v>44</v>
      </c>
      <c r="O404" s="4">
        <v>1</v>
      </c>
      <c r="P404" s="6">
        <v>0</v>
      </c>
      <c r="Q404" s="4">
        <v>0</v>
      </c>
      <c r="R404" s="6">
        <v>0</v>
      </c>
      <c r="S404" s="4">
        <v>0</v>
      </c>
      <c r="T404" s="6">
        <v>0</v>
      </c>
      <c r="U404" s="4">
        <v>0</v>
      </c>
      <c r="V404" s="6">
        <v>0</v>
      </c>
      <c r="W404" s="4">
        <v>0</v>
      </c>
      <c r="X404" s="6">
        <v>0</v>
      </c>
      <c r="Y404" s="4">
        <v>0</v>
      </c>
      <c r="Z404" s="6">
        <v>0</v>
      </c>
    </row>
    <row r="405" spans="1:26" x14ac:dyDescent="0.3">
      <c r="A405" t="str">
        <f>HYPERLINK("c:\Users\dcsj\OneDrive\Formación\Masters &amp; Postgrados\En Curso\UOC-Master en Ciencia de Datos\TFM\Imagenes\Movil-S21\20210830_124525.jpg","20210830_124525.jpg")</f>
        <v>20210830_124525.jpg</v>
      </c>
      <c r="B405" s="6">
        <v>1</v>
      </c>
      <c r="C405" s="9">
        <v>0</v>
      </c>
      <c r="D405" s="6">
        <v>0</v>
      </c>
      <c r="E405" s="9">
        <v>0</v>
      </c>
      <c r="F405" s="6">
        <v>0</v>
      </c>
      <c r="G405" s="4">
        <v>0</v>
      </c>
      <c r="H405" s="6">
        <v>1</v>
      </c>
      <c r="I405" s="4">
        <v>1</v>
      </c>
      <c r="J405" s="6">
        <v>0</v>
      </c>
      <c r="K405" s="4">
        <v>0</v>
      </c>
      <c r="L405" s="6">
        <v>1</v>
      </c>
      <c r="M405" s="4" t="s">
        <v>47</v>
      </c>
      <c r="N405" s="6" t="s">
        <v>44</v>
      </c>
      <c r="O405" s="4">
        <v>1</v>
      </c>
      <c r="P405" s="6">
        <v>0</v>
      </c>
      <c r="Q405" s="4">
        <v>0</v>
      </c>
      <c r="R405" s="6">
        <v>0</v>
      </c>
      <c r="S405" s="4">
        <v>0</v>
      </c>
      <c r="T405" s="6">
        <v>0</v>
      </c>
      <c r="U405" s="4">
        <v>0</v>
      </c>
      <c r="V405" s="6">
        <v>0</v>
      </c>
      <c r="W405" s="4">
        <v>0</v>
      </c>
      <c r="X405" s="6">
        <v>0</v>
      </c>
      <c r="Y405" s="4">
        <v>0</v>
      </c>
      <c r="Z405" s="6">
        <v>0</v>
      </c>
    </row>
    <row r="406" spans="1:26" x14ac:dyDescent="0.3">
      <c r="A406" t="str">
        <f>HYPERLINK("c:\Users\dcsj\OneDrive\Formación\Masters &amp; Postgrados\En Curso\UOC-Master en Ciencia de Datos\TFM\Imagenes\Movil-S21\20210830_124530.jpg","20210830_124530.jpg")</f>
        <v>20210830_124530.jpg</v>
      </c>
      <c r="B406" s="6">
        <v>1</v>
      </c>
      <c r="C406" s="9">
        <v>0</v>
      </c>
      <c r="D406" s="6">
        <v>0</v>
      </c>
      <c r="E406" s="9">
        <v>0</v>
      </c>
      <c r="F406" s="6">
        <v>0</v>
      </c>
      <c r="G406" s="4">
        <v>0</v>
      </c>
      <c r="H406" s="6">
        <v>1</v>
      </c>
      <c r="I406" s="4">
        <v>1</v>
      </c>
      <c r="J406" s="6">
        <v>0</v>
      </c>
      <c r="K406" s="4">
        <v>0</v>
      </c>
      <c r="L406" s="6">
        <v>1</v>
      </c>
      <c r="M406" s="4" t="s">
        <v>47</v>
      </c>
      <c r="N406" s="6" t="s">
        <v>44</v>
      </c>
      <c r="O406" s="4">
        <v>1</v>
      </c>
      <c r="P406" s="6">
        <v>0</v>
      </c>
      <c r="Q406" s="4">
        <v>0</v>
      </c>
      <c r="R406" s="6">
        <v>0</v>
      </c>
      <c r="S406" s="4">
        <v>0</v>
      </c>
      <c r="T406" s="6">
        <v>0</v>
      </c>
      <c r="U406" s="4">
        <v>0</v>
      </c>
      <c r="V406" s="6">
        <v>0</v>
      </c>
      <c r="W406" s="4">
        <v>0</v>
      </c>
      <c r="X406" s="6">
        <v>0</v>
      </c>
      <c r="Y406" s="4">
        <v>0</v>
      </c>
      <c r="Z406" s="6">
        <v>0</v>
      </c>
    </row>
    <row r="407" spans="1:26" x14ac:dyDescent="0.3">
      <c r="A407" t="str">
        <f>HYPERLINK("c:\Users\dcsj\OneDrive\Formación\Masters &amp; Postgrados\En Curso\UOC-Master en Ciencia de Datos\TFM\Imagenes\Movil-S21\20210830_124753.jpg","20210830_124753.jpg")</f>
        <v>20210830_124753.jpg</v>
      </c>
      <c r="B407" s="6">
        <v>1</v>
      </c>
      <c r="C407" s="9">
        <v>0</v>
      </c>
      <c r="D407" s="6">
        <v>0</v>
      </c>
      <c r="E407" s="9">
        <v>0</v>
      </c>
      <c r="F407" s="6">
        <v>0</v>
      </c>
      <c r="G407" s="4">
        <v>0</v>
      </c>
      <c r="H407" s="6">
        <v>0</v>
      </c>
      <c r="I407" s="4">
        <v>0</v>
      </c>
      <c r="J407" s="6">
        <v>0</v>
      </c>
      <c r="K407" s="4">
        <v>0</v>
      </c>
      <c r="L407" s="6">
        <v>1</v>
      </c>
      <c r="M407" s="4" t="s">
        <v>47</v>
      </c>
      <c r="N407" s="6" t="s">
        <v>44</v>
      </c>
      <c r="O407" s="4">
        <v>1</v>
      </c>
      <c r="P407" s="6">
        <v>0</v>
      </c>
      <c r="Q407" s="4">
        <v>0</v>
      </c>
      <c r="R407" s="6">
        <v>0</v>
      </c>
      <c r="S407" s="4">
        <v>0</v>
      </c>
      <c r="T407" s="6">
        <v>0</v>
      </c>
      <c r="U407" s="4">
        <v>0</v>
      </c>
      <c r="V407" s="6">
        <v>0</v>
      </c>
      <c r="W407" s="4">
        <v>0</v>
      </c>
      <c r="X407" s="6">
        <v>0</v>
      </c>
      <c r="Y407" s="4">
        <v>0</v>
      </c>
      <c r="Z407" s="6">
        <v>0</v>
      </c>
    </row>
    <row r="408" spans="1:26" x14ac:dyDescent="0.3">
      <c r="A408" t="str">
        <f>HYPERLINK("c:\Users\dcsj\OneDrive\Formación\Masters &amp; Postgrados\En Curso\UOC-Master en Ciencia de Datos\TFM\Imagenes\Movil-S21\20210830_124803.jpg","20210830_124803.jpg")</f>
        <v>20210830_124803.jpg</v>
      </c>
      <c r="B408" s="6">
        <v>1</v>
      </c>
      <c r="C408" s="9">
        <v>0</v>
      </c>
      <c r="D408" s="6">
        <v>0</v>
      </c>
      <c r="E408" s="9">
        <v>0</v>
      </c>
      <c r="F408" s="6">
        <v>0</v>
      </c>
      <c r="G408" s="4">
        <v>0</v>
      </c>
      <c r="H408" s="6">
        <v>0</v>
      </c>
      <c r="I408" s="4">
        <v>0</v>
      </c>
      <c r="J408" s="6">
        <v>0</v>
      </c>
      <c r="K408" s="4">
        <v>0</v>
      </c>
      <c r="L408" s="6">
        <v>1</v>
      </c>
      <c r="M408" s="4" t="s">
        <v>47</v>
      </c>
      <c r="N408" s="6" t="s">
        <v>44</v>
      </c>
      <c r="O408" s="4">
        <v>1</v>
      </c>
      <c r="P408" s="6">
        <v>0</v>
      </c>
      <c r="Q408" s="4">
        <v>0</v>
      </c>
      <c r="R408" s="6">
        <v>0</v>
      </c>
      <c r="S408" s="4">
        <v>0</v>
      </c>
      <c r="T408" s="6">
        <v>0</v>
      </c>
      <c r="U408" s="4">
        <v>0</v>
      </c>
      <c r="V408" s="6">
        <v>0</v>
      </c>
      <c r="W408" s="4">
        <v>0</v>
      </c>
      <c r="X408" s="6">
        <v>0</v>
      </c>
      <c r="Y408" s="4">
        <v>0</v>
      </c>
      <c r="Z408" s="6">
        <v>0</v>
      </c>
    </row>
    <row r="409" spans="1:26" x14ac:dyDescent="0.3">
      <c r="A409" t="str">
        <f>HYPERLINK("c:\Users\dcsj\OneDrive\Formación\Masters &amp; Postgrados\En Curso\UOC-Master en Ciencia de Datos\TFM\Imagenes\Movil-S21\20210830_124806.jpg","20210830_124806.jpg")</f>
        <v>20210830_124806.jpg</v>
      </c>
      <c r="B409" s="6">
        <v>1</v>
      </c>
      <c r="C409" s="9">
        <v>0</v>
      </c>
      <c r="D409" s="6">
        <v>0</v>
      </c>
      <c r="E409" s="9">
        <v>0</v>
      </c>
      <c r="F409" s="6">
        <v>0</v>
      </c>
      <c r="G409" s="4">
        <v>0</v>
      </c>
      <c r="H409" s="6">
        <v>0</v>
      </c>
      <c r="I409" s="4">
        <v>0</v>
      </c>
      <c r="J409" s="6">
        <v>0</v>
      </c>
      <c r="K409" s="4">
        <v>0</v>
      </c>
      <c r="L409" s="6">
        <v>1</v>
      </c>
      <c r="M409" s="4" t="s">
        <v>47</v>
      </c>
      <c r="N409" s="6" t="s">
        <v>44</v>
      </c>
      <c r="O409" s="4">
        <v>0</v>
      </c>
      <c r="P409" s="6">
        <v>0</v>
      </c>
      <c r="Q409" s="4">
        <v>0</v>
      </c>
      <c r="R409" s="6">
        <v>0</v>
      </c>
      <c r="S409" s="4">
        <v>0</v>
      </c>
      <c r="T409" s="6">
        <v>0</v>
      </c>
      <c r="U409" s="4">
        <v>0</v>
      </c>
      <c r="V409" s="6">
        <v>0</v>
      </c>
      <c r="W409" s="4">
        <v>0</v>
      </c>
      <c r="X409" s="6">
        <v>0</v>
      </c>
      <c r="Y409" s="4">
        <v>0</v>
      </c>
      <c r="Z409" s="6">
        <v>0</v>
      </c>
    </row>
    <row r="410" spans="1:26" x14ac:dyDescent="0.3">
      <c r="A410" t="str">
        <f>HYPERLINK("c:\Users\dcsj\OneDrive\Formación\Masters &amp; Postgrados\En Curso\UOC-Master en Ciencia de Datos\TFM\Imagenes\Movil-S21\20210830_124829.jpg","20210830_124829.jpg")</f>
        <v>20210830_124829.jpg</v>
      </c>
      <c r="B410" s="6">
        <v>1</v>
      </c>
      <c r="C410" s="9">
        <v>0</v>
      </c>
      <c r="D410" s="6">
        <v>0</v>
      </c>
      <c r="E410" s="9">
        <v>0</v>
      </c>
      <c r="F410" s="6">
        <v>0</v>
      </c>
      <c r="G410" s="4">
        <v>0</v>
      </c>
      <c r="H410" s="6">
        <v>0</v>
      </c>
      <c r="I410" s="4">
        <v>0</v>
      </c>
      <c r="J410" s="6">
        <v>0</v>
      </c>
      <c r="K410" s="4">
        <v>0</v>
      </c>
      <c r="L410" s="6">
        <v>1</v>
      </c>
      <c r="M410" s="4" t="s">
        <v>47</v>
      </c>
      <c r="N410" s="6" t="s">
        <v>44</v>
      </c>
      <c r="O410" s="4">
        <v>0</v>
      </c>
      <c r="P410" s="6">
        <v>0</v>
      </c>
      <c r="Q410" s="4">
        <v>0</v>
      </c>
      <c r="R410" s="6">
        <v>0</v>
      </c>
      <c r="S410" s="4">
        <v>0</v>
      </c>
      <c r="T410" s="6">
        <v>0</v>
      </c>
      <c r="U410" s="4">
        <v>0</v>
      </c>
      <c r="V410" s="6">
        <v>0</v>
      </c>
      <c r="W410" s="4">
        <v>0</v>
      </c>
      <c r="X410" s="6">
        <v>0</v>
      </c>
      <c r="Y410" s="4">
        <v>0</v>
      </c>
      <c r="Z410" s="6">
        <v>0</v>
      </c>
    </row>
    <row r="411" spans="1:26" x14ac:dyDescent="0.3">
      <c r="A411" t="str">
        <f>HYPERLINK("c:\Users\dcsj\OneDrive\Formación\Masters &amp; Postgrados\En Curso\UOC-Master en Ciencia de Datos\TFM\Imagenes\Movil-S21\20210830_124845.jpg","20210830_124845.jpg")</f>
        <v>20210830_124845.jpg</v>
      </c>
      <c r="B411" s="6">
        <v>1</v>
      </c>
      <c r="C411" s="9">
        <v>0</v>
      </c>
      <c r="D411" s="6">
        <v>0</v>
      </c>
      <c r="E411" s="9">
        <v>0</v>
      </c>
      <c r="F411" s="6">
        <v>0</v>
      </c>
      <c r="G411" s="4">
        <v>0</v>
      </c>
      <c r="H411" s="6">
        <v>0</v>
      </c>
      <c r="I411" s="4">
        <v>0</v>
      </c>
      <c r="J411" s="6">
        <v>0</v>
      </c>
      <c r="K411" s="4">
        <v>0</v>
      </c>
      <c r="L411" s="6">
        <v>1</v>
      </c>
      <c r="M411" s="4" t="s">
        <v>47</v>
      </c>
      <c r="N411" s="6" t="s">
        <v>44</v>
      </c>
      <c r="O411" s="4">
        <v>0</v>
      </c>
      <c r="P411" s="6">
        <v>0</v>
      </c>
      <c r="Q411" s="4">
        <v>0</v>
      </c>
      <c r="R411" s="6">
        <v>0</v>
      </c>
      <c r="S411" s="4">
        <v>0</v>
      </c>
      <c r="T411" s="6">
        <v>0</v>
      </c>
      <c r="U411" s="4">
        <v>0</v>
      </c>
      <c r="V411" s="6">
        <v>0</v>
      </c>
      <c r="W411" s="4">
        <v>0</v>
      </c>
      <c r="X411" s="6">
        <v>0</v>
      </c>
      <c r="Y411" s="4">
        <v>0</v>
      </c>
      <c r="Z411" s="6">
        <v>0</v>
      </c>
    </row>
    <row r="412" spans="1:26" x14ac:dyDescent="0.3">
      <c r="A412" t="str">
        <f>HYPERLINK("c:\Users\dcsj\OneDrive\Formación\Masters &amp; Postgrados\En Curso\UOC-Master en Ciencia de Datos\TFM\Imagenes\Movil-S21\20210830_124909.jpg","20210830_124909.jpg")</f>
        <v>20210830_124909.jpg</v>
      </c>
      <c r="B412" s="6">
        <v>1</v>
      </c>
      <c r="C412" s="9">
        <v>0</v>
      </c>
      <c r="D412" s="6">
        <v>0</v>
      </c>
      <c r="E412" s="9">
        <v>0</v>
      </c>
      <c r="F412" s="6">
        <v>0</v>
      </c>
      <c r="G412" s="4">
        <v>0</v>
      </c>
      <c r="H412" s="6">
        <v>0</v>
      </c>
      <c r="I412" s="4">
        <v>0</v>
      </c>
      <c r="J412" s="6">
        <v>0</v>
      </c>
      <c r="K412" s="4">
        <v>0</v>
      </c>
      <c r="L412" s="6">
        <v>1</v>
      </c>
      <c r="M412" s="4" t="s">
        <v>47</v>
      </c>
      <c r="N412" s="6" t="s">
        <v>44</v>
      </c>
      <c r="O412" s="4">
        <v>0</v>
      </c>
      <c r="P412" s="6">
        <v>0</v>
      </c>
      <c r="Q412" s="4">
        <v>0</v>
      </c>
      <c r="R412" s="6">
        <v>0</v>
      </c>
      <c r="S412" s="4">
        <v>0</v>
      </c>
      <c r="T412" s="6">
        <v>0</v>
      </c>
      <c r="U412" s="4">
        <v>0</v>
      </c>
      <c r="V412" s="6">
        <v>0</v>
      </c>
      <c r="W412" s="4">
        <v>0</v>
      </c>
      <c r="X412" s="6">
        <v>0</v>
      </c>
      <c r="Y412" s="4">
        <v>0</v>
      </c>
      <c r="Z412" s="6">
        <v>0</v>
      </c>
    </row>
    <row r="413" spans="1:26" x14ac:dyDescent="0.3">
      <c r="A413" t="str">
        <f>HYPERLINK("c:\Users\dcsj\OneDrive\Formación\Masters &amp; Postgrados\En Curso\UOC-Master en Ciencia de Datos\TFM\Imagenes\Movil-S21\20210830_125313.jpg","20210830_125313.jpg")</f>
        <v>20210830_125313.jpg</v>
      </c>
      <c r="B413" s="6">
        <v>1</v>
      </c>
      <c r="C413" s="9">
        <v>0</v>
      </c>
      <c r="D413" s="6">
        <v>0</v>
      </c>
      <c r="E413" s="9">
        <v>0</v>
      </c>
      <c r="F413" s="6">
        <v>0</v>
      </c>
      <c r="G413" s="4">
        <v>0</v>
      </c>
      <c r="H413" s="6">
        <v>1</v>
      </c>
      <c r="I413" s="4">
        <v>0</v>
      </c>
      <c r="J413" s="6">
        <v>0</v>
      </c>
      <c r="K413" s="4">
        <v>0</v>
      </c>
      <c r="L413" s="6">
        <v>1</v>
      </c>
      <c r="M413" s="4" t="s">
        <v>47</v>
      </c>
      <c r="N413" s="6" t="s">
        <v>44</v>
      </c>
      <c r="O413" s="4">
        <v>1</v>
      </c>
      <c r="P413" s="6">
        <v>0</v>
      </c>
      <c r="Q413" s="4">
        <v>0</v>
      </c>
      <c r="R413" s="6">
        <v>0</v>
      </c>
      <c r="S413" s="4">
        <v>0</v>
      </c>
      <c r="T413" s="6">
        <v>0</v>
      </c>
      <c r="U413" s="4">
        <v>0</v>
      </c>
      <c r="V413" s="6">
        <v>0</v>
      </c>
      <c r="W413" s="4">
        <v>0</v>
      </c>
      <c r="X413" s="6">
        <v>0</v>
      </c>
      <c r="Y413" s="4">
        <v>0</v>
      </c>
      <c r="Z413" s="6">
        <v>0</v>
      </c>
    </row>
    <row r="414" spans="1:26" x14ac:dyDescent="0.3">
      <c r="A414" t="str">
        <f>HYPERLINK("c:\Users\dcsj\OneDrive\Formación\Masters &amp; Postgrados\En Curso\UOC-Master en Ciencia de Datos\TFM\Imagenes\Movil-S21\20210830_125316.jpg","20210830_125316.jpg")</f>
        <v>20210830_125316.jpg</v>
      </c>
      <c r="B414" s="6">
        <v>1</v>
      </c>
      <c r="C414" s="9">
        <v>0</v>
      </c>
      <c r="D414" s="6">
        <v>0</v>
      </c>
      <c r="E414" s="9">
        <v>0</v>
      </c>
      <c r="F414" s="6">
        <v>0</v>
      </c>
      <c r="G414" s="4">
        <v>0</v>
      </c>
      <c r="H414" s="6">
        <v>1</v>
      </c>
      <c r="I414" s="4">
        <v>0</v>
      </c>
      <c r="J414" s="6">
        <v>0</v>
      </c>
      <c r="K414" s="4">
        <v>0</v>
      </c>
      <c r="L414" s="6">
        <v>1</v>
      </c>
      <c r="M414" s="4" t="s">
        <v>47</v>
      </c>
      <c r="N414" s="6" t="s">
        <v>44</v>
      </c>
      <c r="O414" s="4">
        <v>1</v>
      </c>
      <c r="P414" s="6">
        <v>0</v>
      </c>
      <c r="Q414" s="4">
        <v>0</v>
      </c>
      <c r="R414" s="6">
        <v>0</v>
      </c>
      <c r="S414" s="4">
        <v>0</v>
      </c>
      <c r="T414" s="6">
        <v>0</v>
      </c>
      <c r="U414" s="4">
        <v>0</v>
      </c>
      <c r="V414" s="6">
        <v>0</v>
      </c>
      <c r="W414" s="4">
        <v>0</v>
      </c>
      <c r="X414" s="6">
        <v>0</v>
      </c>
      <c r="Y414" s="4">
        <v>0</v>
      </c>
      <c r="Z414" s="6">
        <v>0</v>
      </c>
    </row>
    <row r="415" spans="1:26" x14ac:dyDescent="0.3">
      <c r="A415" t="str">
        <f>HYPERLINK("c:\Users\dcsj\OneDrive\Formación\Masters &amp; Postgrados\En Curso\UOC-Master en Ciencia de Datos\TFM\Imagenes\Movil-S21\20210830_125936.jpg","20210830_125936.jpg")</f>
        <v>20210830_125936.jpg</v>
      </c>
      <c r="B415" s="6">
        <v>1</v>
      </c>
      <c r="C415" s="9">
        <v>0</v>
      </c>
      <c r="D415" s="6">
        <v>0</v>
      </c>
      <c r="E415" s="9">
        <v>0</v>
      </c>
      <c r="F415" s="6">
        <v>0</v>
      </c>
      <c r="G415" s="4">
        <v>1</v>
      </c>
      <c r="H415" s="6">
        <v>1</v>
      </c>
      <c r="I415" s="4">
        <v>0</v>
      </c>
      <c r="J415" s="6">
        <v>0</v>
      </c>
      <c r="K415" s="4">
        <v>0</v>
      </c>
      <c r="L415" s="6">
        <v>1</v>
      </c>
      <c r="M415" s="4" t="s">
        <v>47</v>
      </c>
      <c r="N415" s="6" t="s">
        <v>44</v>
      </c>
      <c r="O415" s="4">
        <v>1</v>
      </c>
      <c r="P415" s="6">
        <v>0</v>
      </c>
      <c r="Q415" s="4">
        <v>0</v>
      </c>
      <c r="R415" s="6">
        <v>0</v>
      </c>
      <c r="S415" s="4">
        <v>0</v>
      </c>
      <c r="T415" s="6">
        <v>0</v>
      </c>
      <c r="U415" s="4">
        <v>0</v>
      </c>
      <c r="V415" s="6">
        <v>0</v>
      </c>
      <c r="W415" s="4">
        <v>0</v>
      </c>
      <c r="X415" s="6">
        <v>0</v>
      </c>
      <c r="Y415" s="4">
        <v>0</v>
      </c>
      <c r="Z415" s="6">
        <v>0</v>
      </c>
    </row>
    <row r="416" spans="1:26" x14ac:dyDescent="0.3">
      <c r="A416" t="str">
        <f>HYPERLINK("c:\Users\dcsj\OneDrive\Formación\Masters &amp; Postgrados\En Curso\UOC-Master en Ciencia de Datos\TFM\Imagenes\Movil-S21\20210830_125941.jpg","20210830_125941.jpg")</f>
        <v>20210830_125941.jpg</v>
      </c>
      <c r="B416" s="6">
        <v>1</v>
      </c>
      <c r="C416" s="9">
        <v>0</v>
      </c>
      <c r="D416" s="6">
        <v>0</v>
      </c>
      <c r="E416" s="9">
        <v>0</v>
      </c>
      <c r="F416" s="6">
        <v>0</v>
      </c>
      <c r="G416" s="4">
        <v>1</v>
      </c>
      <c r="H416" s="6">
        <v>1</v>
      </c>
      <c r="I416" s="4">
        <v>0</v>
      </c>
      <c r="J416" s="6">
        <v>0</v>
      </c>
      <c r="K416" s="4">
        <v>0</v>
      </c>
      <c r="L416" s="6">
        <v>1</v>
      </c>
      <c r="M416" s="4" t="s">
        <v>47</v>
      </c>
      <c r="N416" s="6" t="s">
        <v>44</v>
      </c>
      <c r="O416" s="4">
        <v>1</v>
      </c>
      <c r="P416" s="6">
        <v>0</v>
      </c>
      <c r="Q416" s="4">
        <v>0</v>
      </c>
      <c r="R416" s="6">
        <v>0</v>
      </c>
      <c r="S416" s="4">
        <v>0</v>
      </c>
      <c r="T416" s="6">
        <v>0</v>
      </c>
      <c r="U416" s="4">
        <v>0</v>
      </c>
      <c r="V416" s="6">
        <v>0</v>
      </c>
      <c r="W416" s="4">
        <v>0</v>
      </c>
      <c r="X416" s="6">
        <v>0</v>
      </c>
      <c r="Y416" s="4">
        <v>0</v>
      </c>
      <c r="Z416" s="6">
        <v>0</v>
      </c>
    </row>
    <row r="417" spans="1:26" x14ac:dyDescent="0.3">
      <c r="A417" t="str">
        <f>HYPERLINK("c:\Users\dcsj\OneDrive\Formación\Masters &amp; Postgrados\En Curso\UOC-Master en Ciencia de Datos\TFM\Imagenes\Movil-S21\20210830_125947.jpg","20210830_125947.jpg")</f>
        <v>20210830_125947.jpg</v>
      </c>
      <c r="B417" s="6">
        <v>1</v>
      </c>
      <c r="C417" s="9">
        <v>0</v>
      </c>
      <c r="D417" s="6">
        <v>0</v>
      </c>
      <c r="E417" s="9">
        <v>0</v>
      </c>
      <c r="F417" s="6">
        <v>0</v>
      </c>
      <c r="G417" s="4">
        <v>1</v>
      </c>
      <c r="H417" s="6">
        <v>1</v>
      </c>
      <c r="I417" s="4">
        <v>0</v>
      </c>
      <c r="J417" s="6">
        <v>0</v>
      </c>
      <c r="K417" s="4">
        <v>0</v>
      </c>
      <c r="L417" s="6">
        <v>1</v>
      </c>
      <c r="M417" s="4" t="s">
        <v>47</v>
      </c>
      <c r="N417" s="6" t="s">
        <v>44</v>
      </c>
      <c r="O417" s="4">
        <v>1</v>
      </c>
      <c r="P417" s="6">
        <v>0</v>
      </c>
      <c r="Q417" s="4">
        <v>0</v>
      </c>
      <c r="R417" s="6">
        <v>0</v>
      </c>
      <c r="S417" s="4">
        <v>0</v>
      </c>
      <c r="T417" s="6">
        <v>0</v>
      </c>
      <c r="U417" s="4">
        <v>0</v>
      </c>
      <c r="V417" s="6">
        <v>0</v>
      </c>
      <c r="W417" s="4">
        <v>0</v>
      </c>
      <c r="X417" s="6">
        <v>0</v>
      </c>
      <c r="Y417" s="4">
        <v>0</v>
      </c>
      <c r="Z417" s="6">
        <v>0</v>
      </c>
    </row>
    <row r="418" spans="1:26" x14ac:dyDescent="0.3">
      <c r="A418" t="str">
        <f>HYPERLINK("c:\Users\dcsj\OneDrive\Formación\Masters &amp; Postgrados\En Curso\UOC-Master en Ciencia de Datos\TFM\Imagenes\Movil-S21\20210830_125954.jpg","20210830_125954.jpg")</f>
        <v>20210830_125954.jpg</v>
      </c>
      <c r="B418" s="6">
        <v>1</v>
      </c>
      <c r="C418" s="9">
        <v>0</v>
      </c>
      <c r="D418" s="6">
        <v>0</v>
      </c>
      <c r="E418" s="9">
        <v>0</v>
      </c>
      <c r="F418" s="6">
        <v>0</v>
      </c>
      <c r="G418" s="4">
        <v>1</v>
      </c>
      <c r="H418" s="6">
        <v>1</v>
      </c>
      <c r="I418" s="4">
        <v>0</v>
      </c>
      <c r="J418" s="6">
        <v>0</v>
      </c>
      <c r="K418" s="4">
        <v>0</v>
      </c>
      <c r="L418" s="6">
        <v>1</v>
      </c>
      <c r="M418" s="4" t="s">
        <v>47</v>
      </c>
      <c r="N418" s="6" t="s">
        <v>44</v>
      </c>
      <c r="O418" s="4">
        <v>1</v>
      </c>
      <c r="P418" s="6">
        <v>0</v>
      </c>
      <c r="Q418" s="4">
        <v>0</v>
      </c>
      <c r="R418" s="6">
        <v>0</v>
      </c>
      <c r="S418" s="4">
        <v>0</v>
      </c>
      <c r="T418" s="6">
        <v>0</v>
      </c>
      <c r="U418" s="4">
        <v>0</v>
      </c>
      <c r="V418" s="6">
        <v>0</v>
      </c>
      <c r="W418" s="4">
        <v>0</v>
      </c>
      <c r="X418" s="6">
        <v>0</v>
      </c>
      <c r="Y418" s="4">
        <v>0</v>
      </c>
      <c r="Z418" s="6">
        <v>0</v>
      </c>
    </row>
    <row r="419" spans="1:26" x14ac:dyDescent="0.3">
      <c r="A419" t="str">
        <f>HYPERLINK("c:\Users\dcsj\OneDrive\Formación\Masters &amp; Postgrados\En Curso\UOC-Master en Ciencia de Datos\TFM\Imagenes\Movil-S21\20210830_160954.jpg","20210830_160954.jpg")</f>
        <v>20210830_160954.jpg</v>
      </c>
      <c r="B419" s="6">
        <v>1</v>
      </c>
      <c r="C419" s="9">
        <v>0</v>
      </c>
      <c r="D419" s="6">
        <v>0</v>
      </c>
      <c r="E419" s="9">
        <v>0</v>
      </c>
      <c r="F419" s="6">
        <v>0</v>
      </c>
      <c r="G419" s="4">
        <v>0</v>
      </c>
      <c r="H419" s="6">
        <v>1</v>
      </c>
      <c r="I419" s="4">
        <v>1</v>
      </c>
      <c r="J419" s="6">
        <v>0</v>
      </c>
      <c r="K419" s="4">
        <v>0</v>
      </c>
      <c r="L419" s="6">
        <v>0</v>
      </c>
      <c r="M419" s="4" t="s">
        <v>47</v>
      </c>
      <c r="N419" s="6" t="s">
        <v>44</v>
      </c>
      <c r="O419" s="4">
        <v>1</v>
      </c>
      <c r="P419" s="6">
        <v>0</v>
      </c>
      <c r="Q419" s="4">
        <v>0</v>
      </c>
      <c r="R419" s="6">
        <v>0</v>
      </c>
      <c r="S419" s="4">
        <v>0</v>
      </c>
      <c r="T419" s="6">
        <v>0</v>
      </c>
      <c r="U419" s="4">
        <v>0</v>
      </c>
      <c r="V419" s="6">
        <v>0</v>
      </c>
      <c r="W419" s="4">
        <v>0</v>
      </c>
      <c r="X419" s="6">
        <v>0</v>
      </c>
      <c r="Y419" s="4">
        <v>0</v>
      </c>
      <c r="Z419" s="6">
        <v>0</v>
      </c>
    </row>
    <row r="420" spans="1:26" x14ac:dyDescent="0.3">
      <c r="A420" t="str">
        <f>HYPERLINK("c:\Users\dcsj\OneDrive\Formación\Masters &amp; Postgrados\En Curso\UOC-Master en Ciencia de Datos\TFM\Imagenes\Movil-S21\20210830_160957.jpg","20210830_160957.jpg")</f>
        <v>20210830_160957.jpg</v>
      </c>
      <c r="B420" s="6">
        <v>1</v>
      </c>
      <c r="C420" s="9">
        <v>0</v>
      </c>
      <c r="D420" s="6">
        <v>0</v>
      </c>
      <c r="E420" s="9">
        <v>0</v>
      </c>
      <c r="F420" s="6">
        <v>0</v>
      </c>
      <c r="G420" s="4">
        <v>0</v>
      </c>
      <c r="H420" s="6">
        <v>1</v>
      </c>
      <c r="I420" s="4">
        <v>1</v>
      </c>
      <c r="J420" s="6">
        <v>0</v>
      </c>
      <c r="K420" s="4">
        <v>0</v>
      </c>
      <c r="L420" s="6">
        <v>0</v>
      </c>
      <c r="M420" s="4" t="s">
        <v>47</v>
      </c>
      <c r="N420" s="6" t="s">
        <v>43</v>
      </c>
      <c r="O420" s="4">
        <v>1</v>
      </c>
      <c r="P420" s="6">
        <v>0</v>
      </c>
      <c r="Q420" s="4">
        <v>0</v>
      </c>
      <c r="R420" s="6">
        <v>0</v>
      </c>
      <c r="S420" s="4">
        <v>0</v>
      </c>
      <c r="T420" s="6">
        <v>0</v>
      </c>
      <c r="U420" s="4">
        <v>0</v>
      </c>
      <c r="V420" s="6">
        <v>0</v>
      </c>
      <c r="W420" s="4">
        <v>0</v>
      </c>
      <c r="X420" s="6">
        <v>0</v>
      </c>
      <c r="Y420" s="4">
        <v>0</v>
      </c>
      <c r="Z420" s="6">
        <v>0</v>
      </c>
    </row>
    <row r="421" spans="1:26" x14ac:dyDescent="0.3">
      <c r="A421" t="str">
        <f>HYPERLINK("c:\Users\dcsj\OneDrive\Formación\Masters &amp; Postgrados\En Curso\UOC-Master en Ciencia de Datos\TFM\Imagenes\Movil-S21\20210830_160959.jpg","20210830_160959.jpg")</f>
        <v>20210830_160959.jpg</v>
      </c>
      <c r="B421" s="6">
        <v>1</v>
      </c>
      <c r="C421" s="9">
        <v>0</v>
      </c>
      <c r="D421" s="6">
        <v>0</v>
      </c>
      <c r="E421" s="9">
        <v>0</v>
      </c>
      <c r="F421" s="6">
        <v>0</v>
      </c>
      <c r="G421" s="4">
        <v>0</v>
      </c>
      <c r="H421" s="6">
        <v>1</v>
      </c>
      <c r="I421" s="4">
        <v>1</v>
      </c>
      <c r="J421" s="6">
        <v>0</v>
      </c>
      <c r="K421" s="4">
        <v>0</v>
      </c>
      <c r="L421" s="6">
        <v>0</v>
      </c>
      <c r="M421" s="4" t="s">
        <v>47</v>
      </c>
      <c r="N421" s="6" t="s">
        <v>43</v>
      </c>
      <c r="O421" s="4">
        <v>1</v>
      </c>
      <c r="P421" s="6">
        <v>0</v>
      </c>
      <c r="Q421" s="4">
        <v>0</v>
      </c>
      <c r="R421" s="6">
        <v>0</v>
      </c>
      <c r="S421" s="4">
        <v>0</v>
      </c>
      <c r="T421" s="6">
        <v>0</v>
      </c>
      <c r="U421" s="4">
        <v>0</v>
      </c>
      <c r="V421" s="6">
        <v>0</v>
      </c>
      <c r="W421" s="4">
        <v>0</v>
      </c>
      <c r="X421" s="6">
        <v>0</v>
      </c>
      <c r="Y421" s="4">
        <v>0</v>
      </c>
      <c r="Z421" s="6">
        <v>0</v>
      </c>
    </row>
    <row r="422" spans="1:26" x14ac:dyDescent="0.3">
      <c r="A422" s="3" t="str">
        <f>HYPERLINK("c:\Users\dcsj\OneDrive\Formación\Masters &amp; Postgrados\En Curso\UOC-Master en Ciencia de Datos\TFM\Imagenes\Movil-S21\20210830_161245.jpg","20210830_161245.jpg")</f>
        <v>20210830_161245.jpg</v>
      </c>
      <c r="B422" s="6">
        <v>1</v>
      </c>
      <c r="C422" s="9">
        <v>0</v>
      </c>
      <c r="D422" s="6">
        <v>0</v>
      </c>
      <c r="E422" s="9">
        <v>0</v>
      </c>
      <c r="F422" s="6" t="s">
        <v>39</v>
      </c>
      <c r="G422" s="4">
        <v>1</v>
      </c>
      <c r="H422" s="6">
        <v>1</v>
      </c>
      <c r="I422" s="4">
        <v>1</v>
      </c>
      <c r="J422" s="6">
        <v>0</v>
      </c>
      <c r="K422" s="4">
        <v>0</v>
      </c>
      <c r="L422" s="6">
        <v>0</v>
      </c>
      <c r="M422" s="4" t="s">
        <v>47</v>
      </c>
      <c r="N422" s="6" t="s">
        <v>43</v>
      </c>
      <c r="O422" s="4">
        <v>1</v>
      </c>
      <c r="P422" s="6">
        <v>0</v>
      </c>
      <c r="Q422" s="4">
        <v>0</v>
      </c>
      <c r="R422" s="6">
        <v>0</v>
      </c>
      <c r="S422" s="4">
        <v>0</v>
      </c>
      <c r="T422" s="6">
        <v>0</v>
      </c>
      <c r="U422" s="4">
        <v>0</v>
      </c>
      <c r="V422" s="6">
        <v>0</v>
      </c>
      <c r="W422" s="4">
        <v>0</v>
      </c>
      <c r="X422" s="6">
        <v>0</v>
      </c>
      <c r="Y422" s="4">
        <v>0</v>
      </c>
      <c r="Z422" s="6">
        <v>0</v>
      </c>
    </row>
    <row r="423" spans="1:26" x14ac:dyDescent="0.3">
      <c r="A423" t="str">
        <f>HYPERLINK("c:\Users\dcsj\OneDrive\Formación\Masters &amp; Postgrados\En Curso\UOC-Master en Ciencia de Datos\TFM\Imagenes\Movil-S21\20210830_161255.jpg","20210830_161255.jpg")</f>
        <v>20210830_161255.jpg</v>
      </c>
      <c r="B423" s="6">
        <v>1</v>
      </c>
      <c r="C423" s="9">
        <v>0</v>
      </c>
      <c r="D423" s="6">
        <v>0</v>
      </c>
      <c r="E423" s="9">
        <v>0</v>
      </c>
      <c r="F423" s="6" t="s">
        <v>39</v>
      </c>
      <c r="G423" s="4">
        <v>1</v>
      </c>
      <c r="H423" s="6">
        <v>1</v>
      </c>
      <c r="I423" s="4">
        <v>1</v>
      </c>
      <c r="J423" s="6">
        <v>0</v>
      </c>
      <c r="K423" s="4">
        <v>0</v>
      </c>
      <c r="L423" s="6">
        <v>0</v>
      </c>
      <c r="M423" s="4" t="s">
        <v>47</v>
      </c>
      <c r="N423" s="6" t="s">
        <v>43</v>
      </c>
      <c r="O423" s="4">
        <v>1</v>
      </c>
      <c r="P423" s="6">
        <v>0</v>
      </c>
      <c r="Q423" s="4">
        <v>0</v>
      </c>
      <c r="R423" s="6">
        <v>0</v>
      </c>
      <c r="S423" s="4">
        <v>0</v>
      </c>
      <c r="T423" s="6">
        <v>0</v>
      </c>
      <c r="U423" s="4">
        <v>0</v>
      </c>
      <c r="V423" s="6">
        <v>0</v>
      </c>
      <c r="W423" s="4">
        <v>0</v>
      </c>
      <c r="X423" s="6">
        <v>0</v>
      </c>
      <c r="Y423" s="4">
        <v>0</v>
      </c>
      <c r="Z423" s="6">
        <v>0</v>
      </c>
    </row>
    <row r="424" spans="1:26" x14ac:dyDescent="0.3">
      <c r="A424" t="str">
        <f>HYPERLINK("c:\Users\dcsj\OneDrive\Formación\Masters &amp; Postgrados\En Curso\UOC-Master en Ciencia de Datos\TFM\Imagenes\Movil-S21\20210830_161359.jpg","20210830_161359.jpg")</f>
        <v>20210830_161359.jpg</v>
      </c>
      <c r="B424" s="6">
        <v>1</v>
      </c>
      <c r="C424" s="9">
        <v>0</v>
      </c>
      <c r="D424" s="6">
        <v>0</v>
      </c>
      <c r="E424" s="9">
        <v>0</v>
      </c>
      <c r="F424" s="6" t="s">
        <v>39</v>
      </c>
      <c r="G424" s="4">
        <v>1</v>
      </c>
      <c r="H424" s="6">
        <v>1</v>
      </c>
      <c r="I424" s="4">
        <v>1</v>
      </c>
      <c r="J424" s="6">
        <v>0</v>
      </c>
      <c r="K424" s="4">
        <v>0</v>
      </c>
      <c r="L424" s="6">
        <v>0</v>
      </c>
      <c r="M424" s="4" t="s">
        <v>47</v>
      </c>
      <c r="N424" s="6" t="s">
        <v>43</v>
      </c>
      <c r="O424" s="4">
        <v>1</v>
      </c>
      <c r="P424" s="6">
        <v>0</v>
      </c>
      <c r="Q424" s="4">
        <v>0</v>
      </c>
      <c r="R424" s="6">
        <v>0</v>
      </c>
      <c r="S424" s="4">
        <v>0</v>
      </c>
      <c r="T424" s="6">
        <v>0</v>
      </c>
      <c r="U424" s="4">
        <v>0</v>
      </c>
      <c r="V424" s="6">
        <v>0</v>
      </c>
      <c r="W424" s="4">
        <v>0</v>
      </c>
      <c r="X424" s="6">
        <v>0</v>
      </c>
      <c r="Y424" s="4">
        <v>0</v>
      </c>
      <c r="Z424" s="6">
        <v>0</v>
      </c>
    </row>
    <row r="425" spans="1:26" x14ac:dyDescent="0.3">
      <c r="A425" s="3" t="str">
        <f>HYPERLINK("c:\Users\dcsj\OneDrive\Formación\Masters &amp; Postgrados\En Curso\UOC-Master en Ciencia de Datos\TFM\Imagenes\Movil-S21\20210830_161430.jpg","20210830_161430.jpg")</f>
        <v>20210830_161430.jpg</v>
      </c>
      <c r="B425" s="6">
        <v>1</v>
      </c>
      <c r="C425" s="9">
        <v>0</v>
      </c>
      <c r="D425" s="6">
        <v>0</v>
      </c>
      <c r="E425" s="9">
        <v>0</v>
      </c>
      <c r="F425" s="6" t="s">
        <v>39</v>
      </c>
      <c r="G425" s="4">
        <v>1</v>
      </c>
      <c r="H425" s="6">
        <v>0</v>
      </c>
      <c r="I425" s="4">
        <v>1</v>
      </c>
      <c r="J425" s="6">
        <v>0</v>
      </c>
      <c r="K425" s="4">
        <v>0</v>
      </c>
      <c r="L425" s="6">
        <v>0</v>
      </c>
      <c r="M425" s="4" t="s">
        <v>47</v>
      </c>
      <c r="N425" s="6" t="s">
        <v>43</v>
      </c>
      <c r="O425" s="4">
        <v>1</v>
      </c>
      <c r="P425" s="6">
        <v>0</v>
      </c>
      <c r="Q425" s="4">
        <v>0</v>
      </c>
      <c r="R425" s="6">
        <v>0</v>
      </c>
      <c r="S425" s="4">
        <v>0</v>
      </c>
      <c r="T425" s="6">
        <v>0</v>
      </c>
      <c r="U425" s="4">
        <v>0</v>
      </c>
      <c r="V425" s="6">
        <v>0</v>
      </c>
      <c r="W425" s="4">
        <v>0</v>
      </c>
      <c r="X425" s="6">
        <v>0</v>
      </c>
      <c r="Y425" s="4">
        <v>0</v>
      </c>
      <c r="Z425" s="6">
        <v>0</v>
      </c>
    </row>
    <row r="426" spans="1:26" x14ac:dyDescent="0.3">
      <c r="A426" t="str">
        <f>HYPERLINK("c:\Users\dcsj\OneDrive\Formación\Masters &amp; Postgrados\En Curso\UOC-Master en Ciencia de Datos\TFM\Imagenes\Movil-S21\20210830_161440.jpg","20210830_161440.jpg")</f>
        <v>20210830_161440.jpg</v>
      </c>
      <c r="B426" s="6">
        <v>1</v>
      </c>
      <c r="C426" s="9">
        <v>0</v>
      </c>
      <c r="D426" s="6">
        <v>0</v>
      </c>
      <c r="E426" s="9">
        <v>0</v>
      </c>
      <c r="F426" s="6" t="s">
        <v>39</v>
      </c>
      <c r="G426" s="4">
        <v>1</v>
      </c>
      <c r="H426" s="6">
        <v>1</v>
      </c>
      <c r="I426" s="4">
        <v>1</v>
      </c>
      <c r="J426" s="6">
        <v>0</v>
      </c>
      <c r="K426" s="4">
        <v>0</v>
      </c>
      <c r="L426" s="6">
        <v>0</v>
      </c>
      <c r="M426" s="4" t="s">
        <v>47</v>
      </c>
      <c r="N426" s="6" t="s">
        <v>43</v>
      </c>
      <c r="O426" s="4">
        <v>1</v>
      </c>
      <c r="P426" s="6">
        <v>0</v>
      </c>
      <c r="Q426" s="4">
        <v>0</v>
      </c>
      <c r="R426" s="6">
        <v>0</v>
      </c>
      <c r="S426" s="4">
        <v>0</v>
      </c>
      <c r="T426" s="6">
        <v>0</v>
      </c>
      <c r="U426" s="4">
        <v>0</v>
      </c>
      <c r="V426" s="6">
        <v>0</v>
      </c>
      <c r="W426" s="4">
        <v>0</v>
      </c>
      <c r="X426" s="6">
        <v>0</v>
      </c>
      <c r="Y426" s="4">
        <v>0</v>
      </c>
      <c r="Z426" s="6">
        <v>0</v>
      </c>
    </row>
    <row r="427" spans="1:26" x14ac:dyDescent="0.3">
      <c r="A427" s="3" t="str">
        <f>HYPERLINK("c:\Users\dcsj\OneDrive\Formación\Masters &amp; Postgrados\En Curso\UOC-Master en Ciencia de Datos\TFM\Imagenes\Movil-S21\20210830_162235.jpg","20210830_162235.jpg")</f>
        <v>20210830_162235.jpg</v>
      </c>
      <c r="B427" s="6">
        <v>1</v>
      </c>
      <c r="C427" s="9">
        <v>0</v>
      </c>
      <c r="D427" s="6">
        <v>0</v>
      </c>
      <c r="E427" s="9">
        <v>0</v>
      </c>
      <c r="F427" s="6">
        <v>0</v>
      </c>
      <c r="G427" s="4">
        <v>1</v>
      </c>
      <c r="H427" s="6">
        <v>1</v>
      </c>
      <c r="I427" s="4">
        <v>1</v>
      </c>
      <c r="J427" s="6">
        <v>0</v>
      </c>
      <c r="K427" s="4">
        <v>0</v>
      </c>
      <c r="L427" s="6">
        <v>0</v>
      </c>
      <c r="M427" s="4" t="s">
        <v>47</v>
      </c>
      <c r="N427" s="6" t="s">
        <v>43</v>
      </c>
      <c r="O427" s="4">
        <v>1</v>
      </c>
      <c r="P427" s="6">
        <v>0</v>
      </c>
      <c r="Q427" s="4">
        <v>0</v>
      </c>
      <c r="R427" s="6">
        <v>0</v>
      </c>
      <c r="S427" s="4">
        <v>0</v>
      </c>
      <c r="T427" s="6">
        <v>0</v>
      </c>
      <c r="U427" s="4">
        <v>0</v>
      </c>
      <c r="V427" s="6">
        <v>0</v>
      </c>
      <c r="W427" s="4">
        <v>0</v>
      </c>
      <c r="X427" s="6">
        <v>0</v>
      </c>
      <c r="Y427" s="4">
        <v>0</v>
      </c>
      <c r="Z427" s="6">
        <v>0</v>
      </c>
    </row>
    <row r="428" spans="1:26" x14ac:dyDescent="0.3">
      <c r="A428" t="str">
        <f>HYPERLINK("c:\Users\dcsj\OneDrive\Formación\Masters &amp; Postgrados\En Curso\UOC-Master en Ciencia de Datos\TFM\Imagenes\Movil-S21\20210830_162252.jpg","20210830_162252.jpg")</f>
        <v>20210830_162252.jpg</v>
      </c>
      <c r="B428" s="6">
        <v>1</v>
      </c>
      <c r="C428" s="9">
        <v>0</v>
      </c>
      <c r="D428" s="6">
        <v>0</v>
      </c>
      <c r="E428" s="9">
        <v>0</v>
      </c>
      <c r="F428" s="6">
        <v>0</v>
      </c>
      <c r="G428" s="4">
        <v>1</v>
      </c>
      <c r="H428" s="6">
        <v>1</v>
      </c>
      <c r="I428" s="4">
        <v>1</v>
      </c>
      <c r="J428" s="6">
        <v>0</v>
      </c>
      <c r="K428" s="4">
        <v>0</v>
      </c>
      <c r="L428" s="6">
        <v>0</v>
      </c>
      <c r="M428" s="4" t="s">
        <v>47</v>
      </c>
      <c r="N428" s="6" t="s">
        <v>43</v>
      </c>
      <c r="O428" s="4">
        <v>1</v>
      </c>
      <c r="P428" s="6">
        <v>0</v>
      </c>
      <c r="Q428" s="4">
        <v>0</v>
      </c>
      <c r="R428" s="6">
        <v>0</v>
      </c>
      <c r="S428" s="4">
        <v>0</v>
      </c>
      <c r="T428" s="6">
        <v>0</v>
      </c>
      <c r="U428" s="4">
        <v>0</v>
      </c>
      <c r="V428" s="6">
        <v>0</v>
      </c>
      <c r="W428" s="4">
        <v>0</v>
      </c>
      <c r="X428" s="6">
        <v>0</v>
      </c>
      <c r="Y428" s="4">
        <v>0</v>
      </c>
      <c r="Z428" s="6">
        <v>0</v>
      </c>
    </row>
    <row r="429" spans="1:26" x14ac:dyDescent="0.3">
      <c r="A429" t="str">
        <f>HYPERLINK("c:\Users\dcsj\OneDrive\Formación\Masters &amp; Postgrados\En Curso\UOC-Master en Ciencia de Datos\TFM\Imagenes\Movil-S21\20210830_162549.jpg","20210830_162549.jpg")</f>
        <v>20210830_162549.jpg</v>
      </c>
      <c r="B429" s="6">
        <v>1</v>
      </c>
      <c r="C429" s="9">
        <v>0</v>
      </c>
      <c r="D429" s="6">
        <v>0</v>
      </c>
      <c r="E429" s="9">
        <v>0</v>
      </c>
      <c r="F429" s="6">
        <v>0</v>
      </c>
      <c r="G429" s="4">
        <v>0</v>
      </c>
      <c r="H429" s="6">
        <v>1</v>
      </c>
      <c r="I429" s="4">
        <v>0</v>
      </c>
      <c r="J429" s="6">
        <v>0</v>
      </c>
      <c r="K429" s="4">
        <v>0</v>
      </c>
      <c r="L429" s="6">
        <v>0</v>
      </c>
      <c r="M429" s="4" t="s">
        <v>47</v>
      </c>
      <c r="N429" s="6" t="s">
        <v>43</v>
      </c>
      <c r="O429" s="4">
        <v>1</v>
      </c>
      <c r="P429" s="6">
        <v>0</v>
      </c>
      <c r="Q429" s="4">
        <v>0</v>
      </c>
      <c r="R429" s="6">
        <v>0</v>
      </c>
      <c r="S429" s="4">
        <v>0</v>
      </c>
      <c r="T429" s="6">
        <v>0</v>
      </c>
      <c r="U429" s="4">
        <v>0</v>
      </c>
      <c r="V429" s="6">
        <v>0</v>
      </c>
      <c r="W429" s="4">
        <v>0</v>
      </c>
      <c r="X429" s="6">
        <v>0</v>
      </c>
      <c r="Y429" s="4">
        <v>0</v>
      </c>
      <c r="Z429" s="6">
        <v>0</v>
      </c>
    </row>
    <row r="430" spans="1:26" x14ac:dyDescent="0.3">
      <c r="A430" t="str">
        <f>HYPERLINK("c:\Users\dcsj\OneDrive\Formación\Masters &amp; Postgrados\En Curso\UOC-Master en Ciencia de Datos\TFM\Imagenes\Movil-S21\20210830_162551.jpg","20210830_162551.jpg")</f>
        <v>20210830_162551.jpg</v>
      </c>
      <c r="B430" s="6">
        <v>1</v>
      </c>
      <c r="C430" s="9">
        <v>0</v>
      </c>
      <c r="D430" s="6">
        <v>0</v>
      </c>
      <c r="E430" s="9">
        <v>0</v>
      </c>
      <c r="F430" s="6">
        <v>0</v>
      </c>
      <c r="G430" s="4">
        <v>0</v>
      </c>
      <c r="H430" s="6">
        <v>1</v>
      </c>
      <c r="I430" s="4">
        <v>0</v>
      </c>
      <c r="J430" s="6">
        <v>0</v>
      </c>
      <c r="K430" s="4">
        <v>0</v>
      </c>
      <c r="L430" s="6">
        <v>0</v>
      </c>
      <c r="M430" s="4" t="s">
        <v>47</v>
      </c>
      <c r="N430" s="6" t="s">
        <v>43</v>
      </c>
      <c r="O430" s="4">
        <v>1</v>
      </c>
      <c r="P430" s="6">
        <v>0</v>
      </c>
      <c r="Q430" s="4">
        <v>0</v>
      </c>
      <c r="R430" s="6">
        <v>0</v>
      </c>
      <c r="S430" s="4">
        <v>0</v>
      </c>
      <c r="T430" s="6">
        <v>0</v>
      </c>
      <c r="U430" s="4">
        <v>0</v>
      </c>
      <c r="V430" s="6">
        <v>0</v>
      </c>
      <c r="W430" s="4">
        <v>0</v>
      </c>
      <c r="X430" s="6">
        <v>0</v>
      </c>
      <c r="Y430" s="4">
        <v>0</v>
      </c>
      <c r="Z430" s="6">
        <v>0</v>
      </c>
    </row>
    <row r="431" spans="1:26" x14ac:dyDescent="0.3">
      <c r="A431" s="3" t="str">
        <f>HYPERLINK("c:\Users\dcsj\OneDrive\Formación\Masters &amp; Postgrados\En Curso\UOC-Master en Ciencia de Datos\TFM\Imagenes\Movil-S21\20210831_122453.jpg","20210831_122453.jpg")</f>
        <v>20210831_122453.jpg</v>
      </c>
      <c r="B431" s="6">
        <v>1</v>
      </c>
      <c r="C431" s="9">
        <v>0</v>
      </c>
      <c r="D431" s="6">
        <v>0</v>
      </c>
      <c r="E431" s="9">
        <v>0</v>
      </c>
      <c r="F431" s="6">
        <v>0</v>
      </c>
      <c r="G431" s="4">
        <v>0</v>
      </c>
      <c r="H431" s="6">
        <v>0</v>
      </c>
      <c r="I431" s="4">
        <v>0</v>
      </c>
      <c r="J431" s="6">
        <v>0</v>
      </c>
      <c r="K431" s="4">
        <v>0</v>
      </c>
      <c r="L431" s="6">
        <v>0</v>
      </c>
      <c r="M431" s="4" t="s">
        <v>47</v>
      </c>
      <c r="N431" s="6" t="s">
        <v>43</v>
      </c>
      <c r="O431" s="4">
        <v>0</v>
      </c>
      <c r="P431" s="6">
        <v>0</v>
      </c>
      <c r="Q431" s="4">
        <v>0</v>
      </c>
      <c r="R431" s="6">
        <v>0</v>
      </c>
      <c r="S431" s="4">
        <v>0</v>
      </c>
      <c r="T431" s="6">
        <v>0</v>
      </c>
      <c r="U431" s="4">
        <v>0</v>
      </c>
      <c r="V431" s="6">
        <v>0</v>
      </c>
      <c r="W431" s="4">
        <v>0</v>
      </c>
      <c r="X431" s="6">
        <v>0</v>
      </c>
      <c r="Y431" s="4">
        <v>0</v>
      </c>
      <c r="Z431" s="6">
        <v>0</v>
      </c>
    </row>
    <row r="432" spans="1:26" x14ac:dyDescent="0.3">
      <c r="A432" t="str">
        <f>HYPERLINK("c:\Users\dcsj\OneDrive\Formación\Masters &amp; Postgrados\En Curso\UOC-Master en Ciencia de Datos\TFM\Imagenes\Movil-S21\20210831_122545.jpg","20210831_122545.jpg")</f>
        <v>20210831_122545.jpg</v>
      </c>
      <c r="B432" s="6">
        <v>1</v>
      </c>
      <c r="C432" s="9">
        <v>0</v>
      </c>
      <c r="D432" s="6">
        <v>0</v>
      </c>
      <c r="E432" s="9">
        <v>0</v>
      </c>
      <c r="F432" s="6" t="s">
        <v>45</v>
      </c>
      <c r="G432" s="4">
        <v>1</v>
      </c>
      <c r="H432" s="6">
        <v>1</v>
      </c>
      <c r="I432" s="4">
        <v>0</v>
      </c>
      <c r="J432" s="6">
        <v>0</v>
      </c>
      <c r="K432" s="4">
        <v>0</v>
      </c>
      <c r="L432" s="6">
        <v>1</v>
      </c>
      <c r="M432" s="4" t="s">
        <v>47</v>
      </c>
      <c r="N432" s="6" t="s">
        <v>46</v>
      </c>
      <c r="O432" s="4">
        <v>1</v>
      </c>
      <c r="P432" s="6">
        <v>0</v>
      </c>
      <c r="Q432" s="4">
        <v>0</v>
      </c>
      <c r="R432" s="6">
        <v>0</v>
      </c>
      <c r="S432" s="4">
        <v>0</v>
      </c>
      <c r="T432" s="6">
        <v>0</v>
      </c>
      <c r="U432" s="4">
        <v>0</v>
      </c>
      <c r="V432" s="6">
        <v>0</v>
      </c>
      <c r="W432" s="4">
        <v>0</v>
      </c>
      <c r="X432" s="6">
        <v>0</v>
      </c>
      <c r="Y432" s="4">
        <v>0</v>
      </c>
      <c r="Z432" s="6">
        <v>0</v>
      </c>
    </row>
    <row r="433" spans="1:26" x14ac:dyDescent="0.3">
      <c r="A433" t="str">
        <f>HYPERLINK("c:\Users\dcsj\OneDrive\Formación\Masters &amp; Postgrados\En Curso\UOC-Master en Ciencia de Datos\TFM\Imagenes\Movil-S21\20210831_122555.jpg","20210831_122555.jpg")</f>
        <v>20210831_122555.jpg</v>
      </c>
      <c r="B433" s="6">
        <v>1</v>
      </c>
      <c r="C433" s="9">
        <v>0</v>
      </c>
      <c r="D433" s="6">
        <v>0</v>
      </c>
      <c r="E433" s="9">
        <v>0</v>
      </c>
      <c r="F433" s="6" t="s">
        <v>45</v>
      </c>
      <c r="G433" s="4">
        <v>1</v>
      </c>
      <c r="H433" s="6">
        <v>1</v>
      </c>
      <c r="I433" s="4">
        <v>0</v>
      </c>
      <c r="J433" s="6">
        <v>0</v>
      </c>
      <c r="K433" s="4">
        <v>0</v>
      </c>
      <c r="L433" s="6">
        <v>1</v>
      </c>
      <c r="M433" s="4" t="s">
        <v>47</v>
      </c>
      <c r="N433" s="6" t="s">
        <v>46</v>
      </c>
      <c r="O433" s="4">
        <v>1</v>
      </c>
      <c r="P433" s="6">
        <v>0</v>
      </c>
      <c r="Q433" s="4">
        <v>0</v>
      </c>
      <c r="R433" s="6">
        <v>0</v>
      </c>
      <c r="S433" s="4">
        <v>0</v>
      </c>
      <c r="T433" s="6">
        <v>0</v>
      </c>
      <c r="U433" s="4">
        <v>0</v>
      </c>
      <c r="V433" s="6">
        <v>0</v>
      </c>
      <c r="W433" s="4">
        <v>0</v>
      </c>
      <c r="X433" s="6">
        <v>0</v>
      </c>
      <c r="Y433" s="4">
        <v>0</v>
      </c>
      <c r="Z433" s="6">
        <v>0</v>
      </c>
    </row>
    <row r="434" spans="1:26" x14ac:dyDescent="0.3">
      <c r="A434" t="str">
        <f>HYPERLINK("c:\Users\dcsj\OneDrive\Formación\Masters &amp; Postgrados\En Curso\UOC-Master en Ciencia de Datos\TFM\Imagenes\Movil-S21\20210831_122657.jpg","20210831_122657.jpg")</f>
        <v>20210831_122657.jpg</v>
      </c>
      <c r="B434" s="6">
        <v>1</v>
      </c>
      <c r="C434" s="9">
        <v>0</v>
      </c>
      <c r="D434" s="6">
        <v>0</v>
      </c>
      <c r="E434" s="9">
        <v>0</v>
      </c>
      <c r="F434" s="6" t="s">
        <v>40</v>
      </c>
      <c r="G434" s="4">
        <v>0</v>
      </c>
      <c r="H434" s="6">
        <v>1</v>
      </c>
      <c r="I434" s="4">
        <v>1</v>
      </c>
      <c r="J434" s="6">
        <v>0</v>
      </c>
      <c r="K434" s="4">
        <v>0</v>
      </c>
      <c r="L434" s="6">
        <v>1</v>
      </c>
      <c r="M434" s="4" t="s">
        <v>47</v>
      </c>
      <c r="N434" s="6" t="s">
        <v>46</v>
      </c>
      <c r="O434" s="4">
        <v>1</v>
      </c>
      <c r="P434" s="6">
        <v>0</v>
      </c>
      <c r="Q434" s="4">
        <v>0</v>
      </c>
      <c r="R434" s="6">
        <v>0</v>
      </c>
      <c r="S434" s="4">
        <v>0</v>
      </c>
      <c r="T434" s="6">
        <v>0</v>
      </c>
      <c r="U434" s="4">
        <v>0</v>
      </c>
      <c r="V434" s="6">
        <v>0</v>
      </c>
      <c r="W434" s="4">
        <v>0</v>
      </c>
      <c r="X434" s="6">
        <v>0</v>
      </c>
      <c r="Y434" s="4">
        <v>0</v>
      </c>
      <c r="Z434" s="6">
        <v>0</v>
      </c>
    </row>
    <row r="435" spans="1:26" x14ac:dyDescent="0.3">
      <c r="A435" t="str">
        <f>HYPERLINK("c:\Users\dcsj\OneDrive\Formación\Masters &amp; Postgrados\En Curso\UOC-Master en Ciencia de Datos\TFM\Imagenes\Movil-S21\20210831_122700.jpg","20210831_122700.jpg")</f>
        <v>20210831_122700.jpg</v>
      </c>
      <c r="B435" s="6">
        <v>1</v>
      </c>
      <c r="C435" s="9">
        <v>0</v>
      </c>
      <c r="D435" s="6">
        <v>0</v>
      </c>
      <c r="E435" s="9">
        <v>0</v>
      </c>
      <c r="F435" s="6" t="s">
        <v>40</v>
      </c>
      <c r="G435" s="4">
        <v>0</v>
      </c>
      <c r="H435" s="6">
        <v>1</v>
      </c>
      <c r="I435" s="4">
        <v>1</v>
      </c>
      <c r="J435" s="6">
        <v>0</v>
      </c>
      <c r="K435" s="4">
        <v>0</v>
      </c>
      <c r="L435" s="6">
        <v>0</v>
      </c>
      <c r="M435" s="4" t="s">
        <v>47</v>
      </c>
      <c r="N435" s="6" t="s">
        <v>46</v>
      </c>
      <c r="O435" s="4">
        <v>1</v>
      </c>
      <c r="P435" s="6">
        <v>0</v>
      </c>
      <c r="Q435" s="4">
        <v>0</v>
      </c>
      <c r="R435" s="6">
        <v>0</v>
      </c>
      <c r="S435" s="4">
        <v>0</v>
      </c>
      <c r="T435" s="6">
        <v>0</v>
      </c>
      <c r="U435" s="4">
        <v>0</v>
      </c>
      <c r="V435" s="6">
        <v>0</v>
      </c>
      <c r="W435" s="4">
        <v>0</v>
      </c>
      <c r="X435" s="6">
        <v>0</v>
      </c>
      <c r="Y435" s="4">
        <v>0</v>
      </c>
      <c r="Z435" s="6">
        <v>0</v>
      </c>
    </row>
    <row r="436" spans="1:26" x14ac:dyDescent="0.3">
      <c r="A436" t="str">
        <f>HYPERLINK("c:\Users\dcsj\OneDrive\Formación\Masters &amp; Postgrados\En Curso\UOC-Master en Ciencia de Datos\TFM\Imagenes\Movil-S21\20210831_122716.jpg","20210831_122716.jpg")</f>
        <v>20210831_122716.jpg</v>
      </c>
      <c r="B436" s="6">
        <v>1</v>
      </c>
      <c r="C436" s="9">
        <v>0</v>
      </c>
      <c r="D436" s="6">
        <v>0</v>
      </c>
      <c r="E436" s="9">
        <v>0</v>
      </c>
      <c r="F436" s="6" t="s">
        <v>40</v>
      </c>
      <c r="G436" s="4">
        <v>0</v>
      </c>
      <c r="H436" s="6">
        <v>1</v>
      </c>
      <c r="I436" s="4">
        <v>1</v>
      </c>
      <c r="J436" s="6">
        <v>0</v>
      </c>
      <c r="K436" s="4">
        <v>0</v>
      </c>
      <c r="L436" s="6">
        <v>0</v>
      </c>
      <c r="M436" s="4" t="s">
        <v>47</v>
      </c>
      <c r="N436" s="6" t="s">
        <v>46</v>
      </c>
      <c r="O436" s="4">
        <v>1</v>
      </c>
      <c r="P436" s="6">
        <v>0</v>
      </c>
      <c r="Q436" s="4">
        <v>0</v>
      </c>
      <c r="R436" s="6">
        <v>0</v>
      </c>
      <c r="S436" s="4">
        <v>0</v>
      </c>
      <c r="T436" s="6">
        <v>0</v>
      </c>
      <c r="U436" s="4">
        <v>0</v>
      </c>
      <c r="V436" s="6">
        <v>0</v>
      </c>
      <c r="W436" s="4">
        <v>0</v>
      </c>
      <c r="X436" s="6">
        <v>0</v>
      </c>
      <c r="Y436" s="4">
        <v>0</v>
      </c>
      <c r="Z436" s="6">
        <v>0</v>
      </c>
    </row>
    <row r="437" spans="1:26" x14ac:dyDescent="0.3">
      <c r="A437" t="str">
        <f>HYPERLINK("c:\Users\dcsj\OneDrive\Formación\Masters &amp; Postgrados\En Curso\UOC-Master en Ciencia de Datos\TFM\Imagenes\Movil-S21\20210831_122726.jpg","20210831_122726.jpg")</f>
        <v>20210831_122726.jpg</v>
      </c>
      <c r="B437" s="6">
        <v>1</v>
      </c>
      <c r="C437" s="9">
        <v>0</v>
      </c>
      <c r="D437" s="6">
        <v>0</v>
      </c>
      <c r="E437" s="9">
        <v>0</v>
      </c>
      <c r="F437" s="6" t="s">
        <v>40</v>
      </c>
      <c r="G437" s="4">
        <v>0</v>
      </c>
      <c r="H437" s="6">
        <v>1</v>
      </c>
      <c r="I437" s="4">
        <v>1</v>
      </c>
      <c r="J437" s="6">
        <v>0</v>
      </c>
      <c r="K437" s="4">
        <v>0</v>
      </c>
      <c r="L437" s="6">
        <v>0</v>
      </c>
      <c r="M437" s="4" t="s">
        <v>47</v>
      </c>
      <c r="N437" s="6" t="s">
        <v>46</v>
      </c>
      <c r="O437" s="4">
        <v>1</v>
      </c>
      <c r="P437" s="6">
        <v>0</v>
      </c>
      <c r="Q437" s="4">
        <v>0</v>
      </c>
      <c r="R437" s="6">
        <v>0</v>
      </c>
      <c r="S437" s="4">
        <v>0</v>
      </c>
      <c r="T437" s="6">
        <v>0</v>
      </c>
      <c r="U437" s="4">
        <v>0</v>
      </c>
      <c r="V437" s="6">
        <v>0</v>
      </c>
      <c r="W437" s="4">
        <v>0</v>
      </c>
      <c r="X437" s="6">
        <v>0</v>
      </c>
      <c r="Y437" s="4">
        <v>0</v>
      </c>
      <c r="Z437" s="6">
        <v>0</v>
      </c>
    </row>
    <row r="438" spans="1:26" x14ac:dyDescent="0.3">
      <c r="A438" t="str">
        <f>HYPERLINK("c:\Users\dcsj\OneDrive\Formación\Masters &amp; Postgrados\En Curso\UOC-Master en Ciencia de Datos\TFM\Imagenes\Movil-S21\20210831_122736.jpg","20210831_122736.jpg")</f>
        <v>20210831_122736.jpg</v>
      </c>
      <c r="B438" s="6">
        <v>1</v>
      </c>
      <c r="C438" s="9">
        <v>0</v>
      </c>
      <c r="D438" s="6">
        <v>0</v>
      </c>
      <c r="E438" s="9">
        <v>0</v>
      </c>
      <c r="F438" s="6" t="s">
        <v>40</v>
      </c>
      <c r="G438" s="4">
        <v>0</v>
      </c>
      <c r="H438" s="6">
        <v>1</v>
      </c>
      <c r="I438" s="4">
        <v>1</v>
      </c>
      <c r="J438" s="6">
        <v>0</v>
      </c>
      <c r="K438" s="4">
        <v>0</v>
      </c>
      <c r="L438" s="6">
        <v>0</v>
      </c>
      <c r="M438" s="4" t="s">
        <v>47</v>
      </c>
      <c r="N438" s="6" t="s">
        <v>46</v>
      </c>
      <c r="O438" s="4">
        <v>1</v>
      </c>
      <c r="P438" s="6">
        <v>0</v>
      </c>
      <c r="Q438" s="4">
        <v>0</v>
      </c>
      <c r="R438" s="6">
        <v>0</v>
      </c>
      <c r="S438" s="4">
        <v>0</v>
      </c>
      <c r="T438" s="6">
        <v>0</v>
      </c>
      <c r="U438" s="4">
        <v>0</v>
      </c>
      <c r="V438" s="6">
        <v>0</v>
      </c>
      <c r="W438" s="4">
        <v>0</v>
      </c>
      <c r="X438" s="6">
        <v>0</v>
      </c>
      <c r="Y438" s="4">
        <v>0</v>
      </c>
      <c r="Z438" s="6">
        <v>0</v>
      </c>
    </row>
    <row r="439" spans="1:26" x14ac:dyDescent="0.3">
      <c r="A439" t="str">
        <f>HYPERLINK("c:\Users\dcsj\OneDrive\Formación\Masters &amp; Postgrados\En Curso\UOC-Master en Ciencia de Datos\TFM\Imagenes\Movil-S21\20210831_122937.jpg","20210831_122937.jpg")</f>
        <v>20210831_122937.jpg</v>
      </c>
      <c r="B439" s="6">
        <v>1</v>
      </c>
      <c r="C439" s="9">
        <v>0</v>
      </c>
      <c r="D439" s="6">
        <v>0</v>
      </c>
      <c r="E439" s="9">
        <v>0</v>
      </c>
      <c r="F439" s="6">
        <v>0</v>
      </c>
      <c r="G439" s="4">
        <v>0</v>
      </c>
      <c r="H439" s="6">
        <v>0</v>
      </c>
      <c r="I439" s="4">
        <v>1</v>
      </c>
      <c r="J439" s="6">
        <v>0</v>
      </c>
      <c r="K439" s="4">
        <v>0</v>
      </c>
      <c r="L439" s="6">
        <v>0</v>
      </c>
      <c r="M439" s="4" t="s">
        <v>47</v>
      </c>
      <c r="N439" s="6" t="s">
        <v>46</v>
      </c>
      <c r="O439" s="4">
        <v>1</v>
      </c>
      <c r="P439" s="6">
        <v>0</v>
      </c>
      <c r="Q439" s="4">
        <v>0</v>
      </c>
      <c r="R439" s="6">
        <v>0</v>
      </c>
      <c r="S439" s="4">
        <v>0</v>
      </c>
      <c r="T439" s="6">
        <v>0</v>
      </c>
      <c r="U439" s="4">
        <v>0</v>
      </c>
      <c r="V439" s="6">
        <v>0</v>
      </c>
      <c r="W439" s="4">
        <v>0</v>
      </c>
      <c r="X439" s="6">
        <v>0</v>
      </c>
      <c r="Y439" s="4">
        <v>0</v>
      </c>
      <c r="Z439" s="6">
        <v>0</v>
      </c>
    </row>
    <row r="440" spans="1:26" x14ac:dyDescent="0.3">
      <c r="A440" t="str">
        <f>HYPERLINK("c:\Users\dcsj\OneDrive\Formación\Masters &amp; Postgrados\En Curso\UOC-Master en Ciencia de Datos\TFM\Imagenes\Movil-S21\20210831_123003(0).jpg","20210831_123003(0).jpg")</f>
        <v>20210831_123003(0).jpg</v>
      </c>
      <c r="B440" s="6">
        <v>1</v>
      </c>
      <c r="C440" s="9">
        <v>0</v>
      </c>
      <c r="D440" s="6">
        <v>0</v>
      </c>
      <c r="E440" s="9">
        <v>0</v>
      </c>
      <c r="F440" s="6">
        <v>0</v>
      </c>
      <c r="G440" s="4">
        <v>0</v>
      </c>
      <c r="H440" s="6">
        <v>0</v>
      </c>
      <c r="I440" s="4">
        <v>1</v>
      </c>
      <c r="J440" s="6">
        <v>0</v>
      </c>
      <c r="K440" s="4">
        <v>0</v>
      </c>
      <c r="L440" s="6">
        <v>0</v>
      </c>
      <c r="M440" s="4" t="s">
        <v>47</v>
      </c>
      <c r="N440" s="6" t="s">
        <v>46</v>
      </c>
      <c r="O440" s="4">
        <v>1</v>
      </c>
      <c r="P440" s="6">
        <v>0</v>
      </c>
      <c r="Q440" s="4">
        <v>0</v>
      </c>
      <c r="R440" s="6">
        <v>0</v>
      </c>
      <c r="S440" s="4">
        <v>0</v>
      </c>
      <c r="T440" s="6">
        <v>0</v>
      </c>
      <c r="U440" s="4">
        <v>0</v>
      </c>
      <c r="V440" s="6">
        <v>0</v>
      </c>
      <c r="W440" s="4">
        <v>0</v>
      </c>
      <c r="X440" s="6">
        <v>0</v>
      </c>
      <c r="Y440" s="4">
        <v>0</v>
      </c>
      <c r="Z440" s="6">
        <v>0</v>
      </c>
    </row>
    <row r="441" spans="1:26" x14ac:dyDescent="0.3">
      <c r="A441" t="str">
        <f>HYPERLINK("c:\Users\dcsj\OneDrive\Formación\Masters &amp; Postgrados\En Curso\UOC-Master en Ciencia de Datos\TFM\Imagenes\Movil-S21\20210831_123003.jpg","20210831_123003.jpg")</f>
        <v>20210831_123003.jpg</v>
      </c>
      <c r="B441" s="6">
        <v>1</v>
      </c>
      <c r="C441" s="9">
        <v>0</v>
      </c>
      <c r="D441" s="6">
        <v>0</v>
      </c>
      <c r="E441" s="9">
        <v>0</v>
      </c>
      <c r="F441" s="6">
        <v>0</v>
      </c>
      <c r="G441" s="4">
        <v>0</v>
      </c>
      <c r="H441" s="6">
        <v>0</v>
      </c>
      <c r="I441" s="4">
        <v>1</v>
      </c>
      <c r="J441" s="6">
        <v>0</v>
      </c>
      <c r="K441" s="4">
        <v>0</v>
      </c>
      <c r="L441" s="6">
        <v>0</v>
      </c>
      <c r="M441" s="4" t="s">
        <v>47</v>
      </c>
      <c r="N441" s="6" t="s">
        <v>46</v>
      </c>
      <c r="O441" s="4">
        <v>1</v>
      </c>
      <c r="P441" s="6">
        <v>0</v>
      </c>
      <c r="Q441" s="4">
        <v>0</v>
      </c>
      <c r="R441" s="6">
        <v>0</v>
      </c>
      <c r="S441" s="4">
        <v>0</v>
      </c>
      <c r="T441" s="6">
        <v>0</v>
      </c>
      <c r="U441" s="4">
        <v>0</v>
      </c>
      <c r="V441" s="6">
        <v>0</v>
      </c>
      <c r="W441" s="4">
        <v>0</v>
      </c>
      <c r="X441" s="6">
        <v>0</v>
      </c>
      <c r="Y441" s="4">
        <v>0</v>
      </c>
      <c r="Z441" s="6">
        <v>0</v>
      </c>
    </row>
    <row r="442" spans="1:26" x14ac:dyDescent="0.3">
      <c r="A442" t="str">
        <f>HYPERLINK("c:\Users\dcsj\OneDrive\Formación\Masters &amp; Postgrados\En Curso\UOC-Master en Ciencia de Datos\TFM\Imagenes\Movil-S21\20210831_123005.jpg","20210831_123005.jpg")</f>
        <v>20210831_123005.jpg</v>
      </c>
      <c r="B442" s="6">
        <v>1</v>
      </c>
      <c r="C442" s="9">
        <v>0</v>
      </c>
      <c r="D442" s="6">
        <v>0</v>
      </c>
      <c r="E442" s="9">
        <v>0</v>
      </c>
      <c r="F442" s="6">
        <v>0</v>
      </c>
      <c r="G442" s="4">
        <v>0</v>
      </c>
      <c r="H442" s="6">
        <v>0</v>
      </c>
      <c r="I442" s="4">
        <v>1</v>
      </c>
      <c r="J442" s="6">
        <v>0</v>
      </c>
      <c r="K442" s="4">
        <v>0</v>
      </c>
      <c r="L442" s="6">
        <v>0</v>
      </c>
      <c r="M442" s="4" t="s">
        <v>47</v>
      </c>
      <c r="N442" s="6" t="s">
        <v>46</v>
      </c>
      <c r="O442" s="4">
        <v>1</v>
      </c>
      <c r="P442" s="6">
        <v>0</v>
      </c>
      <c r="Q442" s="4">
        <v>0</v>
      </c>
      <c r="R442" s="6">
        <v>0</v>
      </c>
      <c r="S442" s="4">
        <v>0</v>
      </c>
      <c r="T442" s="6">
        <v>0</v>
      </c>
      <c r="U442" s="4">
        <v>0</v>
      </c>
      <c r="V442" s="6">
        <v>0</v>
      </c>
      <c r="W442" s="4">
        <v>0</v>
      </c>
      <c r="X442" s="6">
        <v>0</v>
      </c>
      <c r="Y442" s="4">
        <v>0</v>
      </c>
      <c r="Z442" s="6">
        <v>0</v>
      </c>
    </row>
    <row r="443" spans="1:26" x14ac:dyDescent="0.3">
      <c r="A443" t="str">
        <f>HYPERLINK("c:\Users\dcsj\OneDrive\Formación\Masters &amp; Postgrados\En Curso\UOC-Master en Ciencia de Datos\TFM\Imagenes\Movil-S21\20210831_123008.jpg","20210831_123008.jpg")</f>
        <v>20210831_123008.jpg</v>
      </c>
      <c r="B443" s="6">
        <v>1</v>
      </c>
      <c r="C443" s="9">
        <v>0</v>
      </c>
      <c r="D443" s="6">
        <v>0</v>
      </c>
      <c r="E443" s="9">
        <v>0</v>
      </c>
      <c r="F443" s="6">
        <v>0</v>
      </c>
      <c r="G443" s="4">
        <v>0</v>
      </c>
      <c r="H443" s="6">
        <v>0</v>
      </c>
      <c r="I443" s="4">
        <v>1</v>
      </c>
      <c r="J443" s="6">
        <v>0</v>
      </c>
      <c r="K443" s="4">
        <v>0</v>
      </c>
      <c r="L443" s="6">
        <v>0</v>
      </c>
      <c r="M443" s="4" t="s">
        <v>47</v>
      </c>
      <c r="N443" s="6" t="s">
        <v>46</v>
      </c>
      <c r="O443" s="4">
        <v>1</v>
      </c>
      <c r="P443" s="6">
        <v>0</v>
      </c>
      <c r="Q443" s="4">
        <v>0</v>
      </c>
      <c r="R443" s="6">
        <v>0</v>
      </c>
      <c r="S443" s="4">
        <v>0</v>
      </c>
      <c r="T443" s="6">
        <v>0</v>
      </c>
      <c r="U443" s="4">
        <v>0</v>
      </c>
      <c r="V443" s="6">
        <v>0</v>
      </c>
      <c r="W443" s="4">
        <v>0</v>
      </c>
      <c r="X443" s="6">
        <v>0</v>
      </c>
      <c r="Y443" s="4">
        <v>0</v>
      </c>
      <c r="Z443" s="6">
        <v>0</v>
      </c>
    </row>
    <row r="444" spans="1:26" x14ac:dyDescent="0.3">
      <c r="A444" t="str">
        <f>HYPERLINK("c:\Users\dcsj\OneDrive\Formación\Masters &amp; Postgrados\En Curso\UOC-Master en Ciencia de Datos\TFM\Imagenes\Movil-S21\20210831_123101.jpg","20210831_123101.jpg")</f>
        <v>20210831_123101.jpg</v>
      </c>
      <c r="B444" s="6">
        <v>1</v>
      </c>
      <c r="C444" s="9">
        <v>0</v>
      </c>
      <c r="D444" s="6">
        <v>0</v>
      </c>
      <c r="E444" s="9">
        <v>0</v>
      </c>
      <c r="F444" s="6">
        <v>0</v>
      </c>
      <c r="G444" s="4">
        <v>0</v>
      </c>
      <c r="H444" s="6">
        <v>0</v>
      </c>
      <c r="I444" s="4">
        <v>0</v>
      </c>
      <c r="J444" s="6">
        <v>0</v>
      </c>
      <c r="K444" s="4">
        <v>0</v>
      </c>
      <c r="L444" s="6">
        <v>1</v>
      </c>
      <c r="M444" s="4" t="s">
        <v>47</v>
      </c>
      <c r="N444" s="6" t="s">
        <v>46</v>
      </c>
      <c r="O444" s="4">
        <v>0</v>
      </c>
      <c r="P444" s="6">
        <v>0</v>
      </c>
      <c r="Q444" s="4">
        <v>0</v>
      </c>
      <c r="R444" s="6">
        <v>0</v>
      </c>
      <c r="S444" s="4">
        <v>0</v>
      </c>
      <c r="T444" s="6">
        <v>0</v>
      </c>
      <c r="U444" s="4">
        <v>0</v>
      </c>
      <c r="V444" s="6">
        <v>0</v>
      </c>
      <c r="W444" s="4">
        <v>0</v>
      </c>
      <c r="X444" s="6">
        <v>0</v>
      </c>
      <c r="Y444" s="4">
        <v>0</v>
      </c>
      <c r="Z444" s="6">
        <v>0</v>
      </c>
    </row>
    <row r="445" spans="1:26" x14ac:dyDescent="0.3">
      <c r="A445" t="str">
        <f>HYPERLINK("c:\Users\dcsj\OneDrive\Formación\Masters &amp; Postgrados\En Curso\UOC-Master en Ciencia de Datos\TFM\Imagenes\Movil-S21\20210831_123114.jpg","20210831_123114.jpg")</f>
        <v>20210831_123114.jpg</v>
      </c>
      <c r="B445" s="6">
        <v>1</v>
      </c>
      <c r="C445" s="9">
        <v>0</v>
      </c>
      <c r="D445" s="6">
        <v>0</v>
      </c>
      <c r="E445" s="9">
        <v>0</v>
      </c>
      <c r="F445" s="6">
        <v>0</v>
      </c>
      <c r="G445" s="4">
        <v>0</v>
      </c>
      <c r="H445" s="6">
        <v>0</v>
      </c>
      <c r="I445" s="4">
        <v>0</v>
      </c>
      <c r="J445" s="6">
        <v>0</v>
      </c>
      <c r="K445" s="4">
        <v>0</v>
      </c>
      <c r="L445" s="6">
        <v>1</v>
      </c>
      <c r="M445" s="4" t="s">
        <v>47</v>
      </c>
      <c r="N445" s="6" t="s">
        <v>46</v>
      </c>
      <c r="O445" s="4">
        <v>0</v>
      </c>
      <c r="P445" s="6">
        <v>0</v>
      </c>
      <c r="Q445" s="4">
        <v>0</v>
      </c>
      <c r="R445" s="6">
        <v>0</v>
      </c>
      <c r="S445" s="4">
        <v>0</v>
      </c>
      <c r="T445" s="6">
        <v>0</v>
      </c>
      <c r="U445" s="4">
        <v>0</v>
      </c>
      <c r="V445" s="6">
        <v>0</v>
      </c>
      <c r="W445" s="4">
        <v>0</v>
      </c>
      <c r="X445" s="6">
        <v>0</v>
      </c>
      <c r="Y445" s="4">
        <v>0</v>
      </c>
      <c r="Z445" s="6">
        <v>0</v>
      </c>
    </row>
    <row r="446" spans="1:26" x14ac:dyDescent="0.3">
      <c r="A446" t="str">
        <f>HYPERLINK("c:\Users\dcsj\OneDrive\Formación\Masters &amp; Postgrados\En Curso\UOC-Master en Ciencia de Datos\TFM\Imagenes\Movil-S21\20210831_123141.jpg","20210831_123141.jpg")</f>
        <v>20210831_123141.jpg</v>
      </c>
      <c r="B446" s="6">
        <v>1</v>
      </c>
      <c r="C446" s="9">
        <v>0</v>
      </c>
      <c r="D446" s="6">
        <v>0</v>
      </c>
      <c r="E446" s="9">
        <v>0</v>
      </c>
      <c r="F446" s="6">
        <v>0</v>
      </c>
      <c r="G446" s="4">
        <v>1</v>
      </c>
      <c r="H446" s="6">
        <v>1</v>
      </c>
      <c r="I446" s="4">
        <v>0</v>
      </c>
      <c r="J446" s="6">
        <v>0</v>
      </c>
      <c r="K446" s="4">
        <v>0</v>
      </c>
      <c r="L446" s="6">
        <v>1</v>
      </c>
      <c r="M446" s="4" t="s">
        <v>47</v>
      </c>
      <c r="N446" s="6" t="s">
        <v>46</v>
      </c>
      <c r="O446" s="4">
        <v>1</v>
      </c>
      <c r="P446" s="6">
        <v>0</v>
      </c>
      <c r="Q446" s="4">
        <v>0</v>
      </c>
      <c r="R446" s="6">
        <v>0</v>
      </c>
      <c r="S446" s="4">
        <v>0</v>
      </c>
      <c r="T446" s="6">
        <v>0</v>
      </c>
      <c r="U446" s="4">
        <v>0</v>
      </c>
      <c r="V446" s="6">
        <v>0</v>
      </c>
      <c r="W446" s="4">
        <v>0</v>
      </c>
      <c r="X446" s="6">
        <v>0</v>
      </c>
      <c r="Y446" s="4">
        <v>0</v>
      </c>
      <c r="Z446" s="6">
        <v>0</v>
      </c>
    </row>
    <row r="447" spans="1:26" x14ac:dyDescent="0.3">
      <c r="A447" t="str">
        <f>HYPERLINK("c:\Users\dcsj\OneDrive\Formación\Masters &amp; Postgrados\En Curso\UOC-Master en Ciencia de Datos\TFM\Imagenes\Movil-S21\20210831_123149.jpg","20210831_123149.jpg")</f>
        <v>20210831_123149.jpg</v>
      </c>
      <c r="B447" s="6">
        <v>1</v>
      </c>
      <c r="C447" s="9">
        <v>0</v>
      </c>
      <c r="D447" s="6">
        <v>0</v>
      </c>
      <c r="E447" s="9">
        <v>0</v>
      </c>
      <c r="F447" s="6">
        <v>0</v>
      </c>
      <c r="G447" s="4">
        <v>1</v>
      </c>
      <c r="H447" s="6">
        <v>1</v>
      </c>
      <c r="I447" s="4">
        <v>0</v>
      </c>
      <c r="J447" s="6">
        <v>0</v>
      </c>
      <c r="K447" s="4">
        <v>0</v>
      </c>
      <c r="L447" s="6">
        <v>1</v>
      </c>
      <c r="M447" s="4" t="s">
        <v>47</v>
      </c>
      <c r="N447" s="6" t="s">
        <v>46</v>
      </c>
      <c r="O447" s="4">
        <v>1</v>
      </c>
      <c r="P447" s="6">
        <v>0</v>
      </c>
      <c r="Q447" s="4">
        <v>0</v>
      </c>
      <c r="R447" s="6">
        <v>0</v>
      </c>
      <c r="S447" s="4">
        <v>0</v>
      </c>
      <c r="T447" s="6">
        <v>0</v>
      </c>
      <c r="U447" s="4">
        <v>0</v>
      </c>
      <c r="V447" s="6">
        <v>0</v>
      </c>
      <c r="W447" s="4">
        <v>0</v>
      </c>
      <c r="X447" s="6">
        <v>0</v>
      </c>
      <c r="Y447" s="4">
        <v>0</v>
      </c>
      <c r="Z447" s="6">
        <v>0</v>
      </c>
    </row>
    <row r="448" spans="1:26" x14ac:dyDescent="0.3">
      <c r="A448" t="str">
        <f>HYPERLINK("c:\Users\dcsj\OneDrive\Formación\Masters &amp; Postgrados\En Curso\UOC-Master en Ciencia de Datos\TFM\Imagenes\Movil-S21\20210831_123216.jpg","20210831_123216.jpg")</f>
        <v>20210831_123216.jpg</v>
      </c>
      <c r="B448" s="6">
        <v>1</v>
      </c>
      <c r="C448" s="9">
        <v>0</v>
      </c>
      <c r="D448" s="6">
        <v>0</v>
      </c>
      <c r="E448" s="9">
        <v>0</v>
      </c>
      <c r="F448" s="6">
        <v>0</v>
      </c>
      <c r="G448" s="4">
        <v>0</v>
      </c>
      <c r="H448" s="6">
        <v>0</v>
      </c>
      <c r="I448" s="4">
        <v>0</v>
      </c>
      <c r="J448" s="6">
        <v>0</v>
      </c>
      <c r="K448" s="4">
        <v>0</v>
      </c>
      <c r="L448" s="6">
        <v>1</v>
      </c>
      <c r="M448" s="4" t="s">
        <v>47</v>
      </c>
      <c r="N448" s="6" t="s">
        <v>46</v>
      </c>
      <c r="O448" s="4">
        <v>0</v>
      </c>
      <c r="P448" s="6">
        <v>0</v>
      </c>
      <c r="Q448" s="4">
        <v>0</v>
      </c>
      <c r="R448" s="6">
        <v>0</v>
      </c>
      <c r="S448" s="4">
        <v>0</v>
      </c>
      <c r="T448" s="6">
        <v>0</v>
      </c>
      <c r="U448" s="4">
        <v>0</v>
      </c>
      <c r="V448" s="6">
        <v>0</v>
      </c>
      <c r="W448" s="4">
        <v>0</v>
      </c>
      <c r="X448" s="6">
        <v>0</v>
      </c>
      <c r="Y448" s="4">
        <v>0</v>
      </c>
      <c r="Z448" s="6">
        <v>0</v>
      </c>
    </row>
    <row r="449" spans="1:26" x14ac:dyDescent="0.3">
      <c r="A449" t="str">
        <f>HYPERLINK("c:\Users\dcsj\OneDrive\Formación\Masters &amp; Postgrados\En Curso\UOC-Master en Ciencia de Datos\TFM\Imagenes\Movil-S21\20210831_124127.jpg","20210831_124127.jpg")</f>
        <v>20210831_124127.jpg</v>
      </c>
      <c r="B449" s="6">
        <v>1</v>
      </c>
      <c r="C449" s="9">
        <v>0</v>
      </c>
      <c r="D449" s="6">
        <v>0</v>
      </c>
      <c r="E449" s="9">
        <v>0</v>
      </c>
      <c r="F449" s="6">
        <v>0</v>
      </c>
      <c r="G449" s="4">
        <v>0</v>
      </c>
      <c r="H449" s="6">
        <v>0</v>
      </c>
      <c r="I449" s="4">
        <v>0</v>
      </c>
      <c r="J449" s="6">
        <v>0</v>
      </c>
      <c r="K449" s="4">
        <v>0</v>
      </c>
      <c r="L449" s="6">
        <v>0</v>
      </c>
      <c r="M449" s="4" t="s">
        <v>47</v>
      </c>
      <c r="N449" s="6" t="s">
        <v>46</v>
      </c>
      <c r="O449" s="4">
        <v>0</v>
      </c>
      <c r="P449" s="6">
        <v>0</v>
      </c>
      <c r="Q449" s="4">
        <v>0</v>
      </c>
      <c r="R449" s="6">
        <v>0</v>
      </c>
      <c r="S449" s="4">
        <v>0</v>
      </c>
      <c r="T449" s="6">
        <v>0</v>
      </c>
      <c r="U449" s="4">
        <v>0</v>
      </c>
      <c r="V449" s="6">
        <v>0</v>
      </c>
      <c r="W449" s="4">
        <v>0</v>
      </c>
      <c r="X449" s="6">
        <v>0</v>
      </c>
      <c r="Y449" s="4">
        <v>0</v>
      </c>
      <c r="Z449" s="6">
        <v>0</v>
      </c>
    </row>
    <row r="450" spans="1:26" x14ac:dyDescent="0.3">
      <c r="A450" t="str">
        <f>HYPERLINK("c:\Users\dcsj\OneDrive\Formación\Masters &amp; Postgrados\En Curso\UOC-Master en Ciencia de Datos\TFM\Imagenes\Movil-S21\20210831_124216.jpg","20210831_124216.jpg")</f>
        <v>20210831_124216.jpg</v>
      </c>
      <c r="B450" s="6">
        <v>1</v>
      </c>
      <c r="C450" s="9">
        <v>0</v>
      </c>
      <c r="D450" s="6">
        <v>0</v>
      </c>
      <c r="E450" s="9">
        <v>0</v>
      </c>
      <c r="F450" s="6" t="s">
        <v>39</v>
      </c>
      <c r="G450" s="4">
        <v>1</v>
      </c>
      <c r="H450" s="6">
        <v>0</v>
      </c>
      <c r="I450" s="4">
        <v>0</v>
      </c>
      <c r="J450" s="6">
        <v>0</v>
      </c>
      <c r="K450" s="4">
        <v>0</v>
      </c>
      <c r="L450" s="6">
        <v>0</v>
      </c>
      <c r="M450" s="4" t="s">
        <v>47</v>
      </c>
      <c r="N450" s="6" t="s">
        <v>46</v>
      </c>
      <c r="O450" s="4">
        <v>1</v>
      </c>
      <c r="P450" s="6">
        <v>0</v>
      </c>
      <c r="Q450" s="4">
        <v>0</v>
      </c>
      <c r="R450" s="6">
        <v>0</v>
      </c>
      <c r="S450" s="4">
        <v>0</v>
      </c>
      <c r="T450" s="6">
        <v>0</v>
      </c>
      <c r="U450" s="4">
        <v>0</v>
      </c>
      <c r="V450" s="6">
        <v>0</v>
      </c>
      <c r="W450" s="4">
        <v>0</v>
      </c>
      <c r="X450" s="6">
        <v>0</v>
      </c>
      <c r="Y450" s="4">
        <v>0</v>
      </c>
      <c r="Z450" s="6">
        <v>0</v>
      </c>
    </row>
    <row r="451" spans="1:26" x14ac:dyDescent="0.3">
      <c r="A451" t="str">
        <f>HYPERLINK("c:\Users\dcsj\OneDrive\Formación\Masters &amp; Postgrados\En Curso\UOC-Master en Ciencia de Datos\TFM\Imagenes\Movil-S21\20210831_124219.jpg","20210831_124219.jpg")</f>
        <v>20210831_124219.jpg</v>
      </c>
      <c r="B451" s="6">
        <v>1</v>
      </c>
      <c r="C451" s="9">
        <v>0</v>
      </c>
      <c r="D451" s="6">
        <v>0</v>
      </c>
      <c r="E451" s="9">
        <v>0</v>
      </c>
      <c r="F451" s="6" t="s">
        <v>39</v>
      </c>
      <c r="G451" s="4">
        <v>1</v>
      </c>
      <c r="H451" s="6">
        <v>0</v>
      </c>
      <c r="I451" s="4">
        <v>0</v>
      </c>
      <c r="J451" s="6">
        <v>0</v>
      </c>
      <c r="K451" s="4">
        <v>0</v>
      </c>
      <c r="L451" s="6">
        <v>0</v>
      </c>
      <c r="M451" s="4" t="s">
        <v>47</v>
      </c>
      <c r="N451" s="6" t="s">
        <v>46</v>
      </c>
      <c r="O451" s="4">
        <v>1</v>
      </c>
      <c r="P451" s="6">
        <v>0</v>
      </c>
      <c r="Q451" s="4">
        <v>0</v>
      </c>
      <c r="R451" s="6">
        <v>0</v>
      </c>
      <c r="S451" s="4">
        <v>0</v>
      </c>
      <c r="T451" s="6">
        <v>0</v>
      </c>
      <c r="U451" s="4">
        <v>0</v>
      </c>
      <c r="V451" s="6">
        <v>0</v>
      </c>
      <c r="W451" s="4">
        <v>0</v>
      </c>
      <c r="X451" s="6">
        <v>0</v>
      </c>
      <c r="Y451" s="4">
        <v>0</v>
      </c>
      <c r="Z451" s="6">
        <v>0</v>
      </c>
    </row>
    <row r="452" spans="1:26" x14ac:dyDescent="0.3">
      <c r="A452" t="str">
        <f>HYPERLINK("c:\Users\dcsj\OneDrive\Formación\Masters &amp; Postgrados\En Curso\UOC-Master en Ciencia de Datos\TFM\Imagenes\Movil-S21\20210831_124507.jpg","20210831_124507.jpg")</f>
        <v>20210831_124507.jpg</v>
      </c>
      <c r="B452" s="6">
        <v>1</v>
      </c>
      <c r="C452" s="9">
        <v>0</v>
      </c>
      <c r="D452" s="6">
        <v>0</v>
      </c>
      <c r="E452" s="9">
        <v>0</v>
      </c>
      <c r="F452" s="6">
        <v>0</v>
      </c>
      <c r="G452" s="4">
        <v>0</v>
      </c>
      <c r="H452" s="6">
        <v>0</v>
      </c>
      <c r="I452" s="4">
        <v>0</v>
      </c>
      <c r="J452" s="6">
        <v>0</v>
      </c>
      <c r="K452" s="4">
        <v>0</v>
      </c>
      <c r="L452" s="6">
        <v>0</v>
      </c>
      <c r="M452" s="4" t="s">
        <v>47</v>
      </c>
      <c r="N452" s="6" t="s">
        <v>46</v>
      </c>
      <c r="O452" s="4">
        <v>0</v>
      </c>
      <c r="P452" s="6">
        <v>0</v>
      </c>
      <c r="Q452" s="4">
        <v>0</v>
      </c>
      <c r="R452" s="6">
        <v>0</v>
      </c>
      <c r="S452" s="4">
        <v>0</v>
      </c>
      <c r="T452" s="6">
        <v>0</v>
      </c>
      <c r="U452" s="4">
        <v>0</v>
      </c>
      <c r="V452" s="6">
        <v>0</v>
      </c>
      <c r="W452" s="4">
        <v>0</v>
      </c>
      <c r="X452" s="6">
        <v>0</v>
      </c>
      <c r="Y452" s="4">
        <v>0</v>
      </c>
      <c r="Z452" s="6">
        <v>0</v>
      </c>
    </row>
    <row r="453" spans="1:26" x14ac:dyDescent="0.3">
      <c r="A453" t="str">
        <f>HYPERLINK("c:\Users\dcsj\OneDrive\Formación\Masters &amp; Postgrados\En Curso\UOC-Master en Ciencia de Datos\TFM\Imagenes\Movil-S21\20210831_124905.jpg","20210831_124905.jpg")</f>
        <v>20210831_124905.jpg</v>
      </c>
      <c r="B453" s="6">
        <v>1</v>
      </c>
      <c r="C453" s="9">
        <v>0</v>
      </c>
      <c r="D453" s="6">
        <v>0</v>
      </c>
      <c r="E453" s="9">
        <v>0</v>
      </c>
      <c r="F453" s="6">
        <v>0</v>
      </c>
      <c r="G453" s="4">
        <v>0</v>
      </c>
      <c r="H453" s="6">
        <v>1</v>
      </c>
      <c r="I453" s="4">
        <v>0</v>
      </c>
      <c r="J453" s="6">
        <v>0</v>
      </c>
      <c r="K453" s="4">
        <v>0</v>
      </c>
      <c r="L453" s="6">
        <v>1</v>
      </c>
      <c r="M453" s="4" t="s">
        <v>47</v>
      </c>
      <c r="N453" s="6" t="s">
        <v>46</v>
      </c>
      <c r="O453" s="4">
        <v>1</v>
      </c>
      <c r="P453" s="6">
        <v>0</v>
      </c>
      <c r="Q453" s="4">
        <v>0</v>
      </c>
      <c r="R453" s="6">
        <v>0</v>
      </c>
      <c r="S453" s="4">
        <v>0</v>
      </c>
      <c r="T453" s="6">
        <v>0</v>
      </c>
      <c r="U453" s="4">
        <v>0</v>
      </c>
      <c r="V453" s="6">
        <v>0</v>
      </c>
      <c r="W453" s="4">
        <v>0</v>
      </c>
      <c r="X453" s="6">
        <v>0</v>
      </c>
      <c r="Y453" s="4">
        <v>0</v>
      </c>
      <c r="Z453" s="6">
        <v>0</v>
      </c>
    </row>
    <row r="454" spans="1:26" x14ac:dyDescent="0.3">
      <c r="A454" t="str">
        <f>HYPERLINK("c:\Users\dcsj\OneDrive\Formación\Masters &amp; Postgrados\En Curso\UOC-Master en Ciencia de Datos\TFM\Imagenes\Movil-S21\20210831_124907.jpg","20210831_124907.jpg")</f>
        <v>20210831_124907.jpg</v>
      </c>
      <c r="B454" s="6">
        <v>1</v>
      </c>
      <c r="C454" s="9">
        <v>0</v>
      </c>
      <c r="D454" s="6">
        <v>0</v>
      </c>
      <c r="E454" s="9">
        <v>0</v>
      </c>
      <c r="F454" s="6">
        <v>0</v>
      </c>
      <c r="G454" s="4">
        <v>0</v>
      </c>
      <c r="H454" s="6">
        <v>1</v>
      </c>
      <c r="I454" s="4">
        <v>0</v>
      </c>
      <c r="J454" s="6">
        <v>0</v>
      </c>
      <c r="K454" s="4">
        <v>0</v>
      </c>
      <c r="L454" s="6">
        <v>1</v>
      </c>
      <c r="M454" s="4" t="s">
        <v>47</v>
      </c>
      <c r="N454" s="6" t="s">
        <v>46</v>
      </c>
      <c r="O454" s="4">
        <v>1</v>
      </c>
      <c r="P454" s="6">
        <v>0</v>
      </c>
      <c r="Q454" s="4">
        <v>0</v>
      </c>
      <c r="R454" s="6">
        <v>0</v>
      </c>
      <c r="S454" s="4">
        <v>0</v>
      </c>
      <c r="T454" s="6">
        <v>0</v>
      </c>
      <c r="U454" s="4">
        <v>0</v>
      </c>
      <c r="V454" s="6">
        <v>0</v>
      </c>
      <c r="W454" s="4">
        <v>0</v>
      </c>
      <c r="X454" s="6">
        <v>0</v>
      </c>
      <c r="Y454" s="4">
        <v>0</v>
      </c>
      <c r="Z454" s="6">
        <v>0</v>
      </c>
    </row>
    <row r="455" spans="1:26" x14ac:dyDescent="0.3">
      <c r="A455" t="str">
        <f>HYPERLINK("c:\Users\dcsj\OneDrive\Formación\Masters &amp; Postgrados\En Curso\UOC-Master en Ciencia de Datos\TFM\Imagenes\Movil-S21\20210831_130610.jpg","20210831_130610.jpg")</f>
        <v>20210831_130610.jpg</v>
      </c>
      <c r="B455" s="6">
        <v>1</v>
      </c>
      <c r="C455" s="9">
        <v>0</v>
      </c>
      <c r="D455" s="6">
        <v>0</v>
      </c>
      <c r="E455" s="9">
        <v>0</v>
      </c>
      <c r="F455" s="6">
        <v>0</v>
      </c>
      <c r="G455" s="4">
        <v>1</v>
      </c>
      <c r="H455" s="6">
        <v>0</v>
      </c>
      <c r="I455" s="4">
        <v>0</v>
      </c>
      <c r="J455" s="6">
        <v>0</v>
      </c>
      <c r="K455" s="4">
        <v>0</v>
      </c>
      <c r="L455" s="6">
        <v>0</v>
      </c>
      <c r="M455" s="4" t="s">
        <v>47</v>
      </c>
      <c r="N455" s="6" t="s">
        <v>46</v>
      </c>
      <c r="O455" s="4">
        <v>1</v>
      </c>
      <c r="P455" s="6">
        <v>0</v>
      </c>
      <c r="Q455" s="4">
        <v>0</v>
      </c>
      <c r="R455" s="6">
        <v>0</v>
      </c>
      <c r="S455" s="4">
        <v>0</v>
      </c>
      <c r="T455" s="6">
        <v>0</v>
      </c>
      <c r="U455" s="4">
        <v>0</v>
      </c>
      <c r="V455" s="6">
        <v>0</v>
      </c>
      <c r="W455" s="4">
        <v>0</v>
      </c>
      <c r="X455" s="6">
        <v>0</v>
      </c>
      <c r="Y455" s="4">
        <v>0</v>
      </c>
      <c r="Z455" s="6">
        <v>0</v>
      </c>
    </row>
    <row r="456" spans="1:26" x14ac:dyDescent="0.3">
      <c r="A456" t="str">
        <f>HYPERLINK("c:\Users\dcsj\OneDrive\Formación\Masters &amp; Postgrados\En Curso\UOC-Master en Ciencia de Datos\TFM\Imagenes\Movil-S21\20210831_130745.jpg","20210831_130745.jpg")</f>
        <v>20210831_130745.jpg</v>
      </c>
      <c r="B456" s="6">
        <v>1</v>
      </c>
      <c r="C456" s="9">
        <v>0</v>
      </c>
      <c r="D456" s="6">
        <v>0</v>
      </c>
      <c r="E456" s="9">
        <v>0</v>
      </c>
      <c r="F456" s="6">
        <v>0</v>
      </c>
      <c r="G456" s="4">
        <v>1</v>
      </c>
      <c r="H456" s="6">
        <v>0</v>
      </c>
      <c r="I456" s="4">
        <v>0</v>
      </c>
      <c r="J456" s="6">
        <v>0</v>
      </c>
      <c r="K456" s="4">
        <v>0</v>
      </c>
      <c r="L456" s="6">
        <v>0</v>
      </c>
      <c r="M456" s="4" t="s">
        <v>47</v>
      </c>
      <c r="N456" s="6" t="s">
        <v>46</v>
      </c>
      <c r="O456" s="4">
        <v>0</v>
      </c>
      <c r="P456" s="6">
        <v>0</v>
      </c>
      <c r="Q456" s="4">
        <v>0</v>
      </c>
      <c r="R456" s="6">
        <v>0</v>
      </c>
      <c r="S456" s="4">
        <v>0</v>
      </c>
      <c r="T456" s="6">
        <v>0</v>
      </c>
      <c r="U456" s="4">
        <v>0</v>
      </c>
      <c r="V456" s="6">
        <v>0</v>
      </c>
      <c r="W456" s="4">
        <v>0</v>
      </c>
      <c r="X456" s="6">
        <v>0</v>
      </c>
      <c r="Y456" s="4">
        <v>0</v>
      </c>
      <c r="Z456" s="6">
        <v>0</v>
      </c>
    </row>
    <row r="457" spans="1:26" x14ac:dyDescent="0.3">
      <c r="A457" t="str">
        <f>HYPERLINK("c:\Users\dcsj\OneDrive\Formación\Masters &amp; Postgrados\En Curso\UOC-Master en Ciencia de Datos\TFM\Imagenes\Movil-S21\20210831_130851.jpg","20210831_130851.jpg")</f>
        <v>20210831_130851.jpg</v>
      </c>
      <c r="B457" s="6">
        <v>1</v>
      </c>
      <c r="C457" s="9">
        <v>0</v>
      </c>
      <c r="D457" s="6">
        <v>0</v>
      </c>
      <c r="E457" s="9">
        <v>0</v>
      </c>
      <c r="F457" s="6">
        <v>0</v>
      </c>
      <c r="G457" s="4">
        <v>0</v>
      </c>
      <c r="H457" s="6">
        <v>0</v>
      </c>
      <c r="I457" s="4">
        <v>0</v>
      </c>
      <c r="J457" s="6">
        <v>0</v>
      </c>
      <c r="K457" s="4">
        <v>0</v>
      </c>
      <c r="L457" s="6">
        <v>0</v>
      </c>
      <c r="M457" s="4" t="s">
        <v>47</v>
      </c>
      <c r="N457" s="6" t="s">
        <v>46</v>
      </c>
      <c r="O457" s="4">
        <v>0</v>
      </c>
      <c r="P457" s="6">
        <v>0</v>
      </c>
      <c r="Q457" s="4">
        <v>0</v>
      </c>
      <c r="R457" s="6">
        <v>0</v>
      </c>
      <c r="S457" s="4">
        <v>0</v>
      </c>
      <c r="T457" s="6">
        <v>0</v>
      </c>
      <c r="U457" s="4">
        <v>0</v>
      </c>
      <c r="V457" s="6">
        <v>0</v>
      </c>
      <c r="W457" s="4">
        <v>0</v>
      </c>
      <c r="X457" s="6">
        <v>0</v>
      </c>
      <c r="Y457" s="4">
        <v>0</v>
      </c>
      <c r="Z457" s="6">
        <v>0</v>
      </c>
    </row>
    <row r="458" spans="1:26" x14ac:dyDescent="0.3">
      <c r="A458" t="str">
        <f>HYPERLINK("c:\Users\dcsj\OneDrive\Formación\Masters &amp; Postgrados\En Curso\UOC-Master en Ciencia de Datos\TFM\Imagenes\Movil-S21\20210831_131338.jpg","20210831_131338.jpg")</f>
        <v>20210831_131338.jpg</v>
      </c>
      <c r="B458" s="6">
        <v>1</v>
      </c>
      <c r="C458" s="9">
        <v>0</v>
      </c>
      <c r="D458" s="6">
        <v>0</v>
      </c>
      <c r="E458" s="9">
        <v>0</v>
      </c>
      <c r="F458" s="6">
        <v>0</v>
      </c>
      <c r="G458" s="4">
        <v>0</v>
      </c>
      <c r="H458" s="6">
        <v>0</v>
      </c>
      <c r="I458" s="4">
        <v>0</v>
      </c>
      <c r="J458" s="6">
        <v>0</v>
      </c>
      <c r="K458" s="4">
        <v>0</v>
      </c>
      <c r="L458" s="6">
        <v>0</v>
      </c>
      <c r="M458" s="4" t="s">
        <v>47</v>
      </c>
      <c r="N458" s="6" t="s">
        <v>46</v>
      </c>
      <c r="O458" s="4">
        <v>0</v>
      </c>
      <c r="P458" s="6">
        <v>0</v>
      </c>
      <c r="Q458" s="4">
        <v>0</v>
      </c>
      <c r="R458" s="6">
        <v>0</v>
      </c>
      <c r="S458" s="4">
        <v>0</v>
      </c>
      <c r="T458" s="6">
        <v>0</v>
      </c>
      <c r="U458" s="4">
        <v>0</v>
      </c>
      <c r="V458" s="6">
        <v>0</v>
      </c>
      <c r="W458" s="4">
        <v>0</v>
      </c>
      <c r="X458" s="6">
        <v>0</v>
      </c>
      <c r="Y458" s="4">
        <v>0</v>
      </c>
      <c r="Z458" s="6">
        <v>0</v>
      </c>
    </row>
    <row r="459" spans="1:26" x14ac:dyDescent="0.3">
      <c r="A459" t="str">
        <f>HYPERLINK("c:\Users\dcsj\OneDrive\Formación\Masters &amp; Postgrados\En Curso\UOC-Master en Ciencia de Datos\TFM\Imagenes\Movil-S21\20210831_131341.jpg","20210831_131341.jpg")</f>
        <v>20210831_131341.jpg</v>
      </c>
      <c r="B459" s="6">
        <v>1</v>
      </c>
      <c r="C459" s="9">
        <v>0</v>
      </c>
      <c r="D459" s="6">
        <v>0</v>
      </c>
      <c r="E459" s="9">
        <v>0</v>
      </c>
      <c r="F459" s="6">
        <v>0</v>
      </c>
      <c r="G459" s="4">
        <v>0</v>
      </c>
      <c r="H459" s="6">
        <v>0</v>
      </c>
      <c r="I459" s="4">
        <v>0</v>
      </c>
      <c r="J459" s="6">
        <v>0</v>
      </c>
      <c r="K459" s="4">
        <v>0</v>
      </c>
      <c r="L459" s="6">
        <v>0</v>
      </c>
      <c r="M459" s="4" t="s">
        <v>47</v>
      </c>
      <c r="N459" s="6" t="s">
        <v>46</v>
      </c>
      <c r="O459" s="4">
        <v>0</v>
      </c>
      <c r="P459" s="6">
        <v>0</v>
      </c>
      <c r="Q459" s="4">
        <v>0</v>
      </c>
      <c r="R459" s="6">
        <v>0</v>
      </c>
      <c r="S459" s="4">
        <v>0</v>
      </c>
      <c r="T459" s="6">
        <v>0</v>
      </c>
      <c r="U459" s="4">
        <v>0</v>
      </c>
      <c r="V459" s="6">
        <v>0</v>
      </c>
      <c r="W459" s="4">
        <v>0</v>
      </c>
      <c r="X459" s="6">
        <v>0</v>
      </c>
      <c r="Y459" s="4">
        <v>0</v>
      </c>
      <c r="Z459" s="6">
        <v>0</v>
      </c>
    </row>
    <row r="460" spans="1:26" x14ac:dyDescent="0.3">
      <c r="A460" t="str">
        <f>HYPERLINK("c:\Users\dcsj\OneDrive\Formación\Masters &amp; Postgrados\En Curso\UOC-Master en Ciencia de Datos\TFM\Imagenes\Movil-S21\20210831_131630.jpg","20210831_131630.jpg")</f>
        <v>20210831_131630.jpg</v>
      </c>
      <c r="B460" s="6">
        <v>1</v>
      </c>
      <c r="C460" s="9">
        <v>0</v>
      </c>
      <c r="D460" s="6">
        <v>0</v>
      </c>
      <c r="E460" s="9">
        <v>0</v>
      </c>
      <c r="F460" s="6">
        <v>0</v>
      </c>
      <c r="G460" s="4">
        <v>1</v>
      </c>
      <c r="H460" s="6">
        <v>1</v>
      </c>
      <c r="I460" s="4">
        <v>0</v>
      </c>
      <c r="J460" s="6">
        <v>0</v>
      </c>
      <c r="K460" s="4">
        <v>0</v>
      </c>
      <c r="L460" s="6">
        <v>0</v>
      </c>
      <c r="M460" s="4" t="s">
        <v>47</v>
      </c>
      <c r="N460" s="6" t="s">
        <v>46</v>
      </c>
      <c r="O460" s="4">
        <v>1</v>
      </c>
      <c r="P460" s="6">
        <v>0</v>
      </c>
      <c r="Q460" s="4">
        <v>0</v>
      </c>
      <c r="R460" s="6">
        <v>0</v>
      </c>
      <c r="S460" s="4">
        <v>0</v>
      </c>
      <c r="T460" s="6">
        <v>0</v>
      </c>
      <c r="U460" s="4">
        <v>0</v>
      </c>
      <c r="V460" s="6">
        <v>0</v>
      </c>
      <c r="W460" s="4">
        <v>0</v>
      </c>
      <c r="X460" s="6">
        <v>0</v>
      </c>
      <c r="Y460" s="4">
        <v>0</v>
      </c>
      <c r="Z460" s="6">
        <v>0</v>
      </c>
    </row>
    <row r="461" spans="1:26" x14ac:dyDescent="0.3">
      <c r="A461" t="str">
        <f>HYPERLINK("c:\Users\dcsj\OneDrive\Formación\Masters &amp; Postgrados\En Curso\UOC-Master en Ciencia de Datos\TFM\Imagenes\Movil-S21\20210831_131652.jpg","20210831_131652.jpg")</f>
        <v>20210831_131652.jpg</v>
      </c>
      <c r="B461" s="6">
        <v>1</v>
      </c>
      <c r="C461" s="9">
        <v>0</v>
      </c>
      <c r="D461" s="6">
        <v>0</v>
      </c>
      <c r="E461" s="9">
        <v>0</v>
      </c>
      <c r="F461" s="6">
        <v>0</v>
      </c>
      <c r="G461" s="4">
        <v>0</v>
      </c>
      <c r="H461" s="6">
        <v>0</v>
      </c>
      <c r="I461" s="4">
        <v>0</v>
      </c>
      <c r="J461" s="6">
        <v>0</v>
      </c>
      <c r="K461" s="4">
        <v>0</v>
      </c>
      <c r="L461" s="6">
        <v>1</v>
      </c>
      <c r="M461" s="4" t="s">
        <v>47</v>
      </c>
      <c r="N461" s="6" t="s">
        <v>46</v>
      </c>
      <c r="O461" s="4">
        <v>1</v>
      </c>
      <c r="P461" s="6">
        <v>0</v>
      </c>
      <c r="Q461" s="4">
        <v>0</v>
      </c>
      <c r="R461" s="6">
        <v>0</v>
      </c>
      <c r="S461" s="4">
        <v>0</v>
      </c>
      <c r="T461" s="6">
        <v>0</v>
      </c>
      <c r="U461" s="4">
        <v>0</v>
      </c>
      <c r="V461" s="6">
        <v>0</v>
      </c>
      <c r="W461" s="4">
        <v>0</v>
      </c>
      <c r="X461" s="6">
        <v>0</v>
      </c>
      <c r="Y461" s="4">
        <v>0</v>
      </c>
      <c r="Z461" s="6">
        <v>0</v>
      </c>
    </row>
    <row r="462" spans="1:26" x14ac:dyDescent="0.3">
      <c r="A462" t="str">
        <f>HYPERLINK("c:\Users\dcsj\OneDrive\Formación\Masters &amp; Postgrados\En Curso\UOC-Master en Ciencia de Datos\TFM\Imagenes\Movil-S21\20210831_131757.jpg","20210831_131757.jpg")</f>
        <v>20210831_131757.jpg</v>
      </c>
      <c r="B462" s="6">
        <v>1</v>
      </c>
      <c r="C462" s="9">
        <v>0</v>
      </c>
      <c r="D462" s="6">
        <v>0</v>
      </c>
      <c r="E462" s="9">
        <v>0</v>
      </c>
      <c r="F462" s="6">
        <v>0</v>
      </c>
      <c r="G462" s="4">
        <v>0</v>
      </c>
      <c r="H462" s="6">
        <v>0</v>
      </c>
      <c r="I462" s="4">
        <v>1</v>
      </c>
      <c r="J462" s="6">
        <v>0</v>
      </c>
      <c r="K462" s="4">
        <v>0</v>
      </c>
      <c r="L462" s="6">
        <v>1</v>
      </c>
      <c r="M462" s="4" t="s">
        <v>47</v>
      </c>
      <c r="N462" s="6" t="s">
        <v>46</v>
      </c>
      <c r="O462" s="4">
        <v>1</v>
      </c>
      <c r="P462" s="6">
        <v>0</v>
      </c>
      <c r="Q462" s="4">
        <v>0</v>
      </c>
      <c r="R462" s="6">
        <v>0</v>
      </c>
      <c r="S462" s="4">
        <v>0</v>
      </c>
      <c r="T462" s="6">
        <v>0</v>
      </c>
      <c r="U462" s="4">
        <v>0</v>
      </c>
      <c r="V462" s="6">
        <v>0</v>
      </c>
      <c r="W462" s="4">
        <v>0</v>
      </c>
      <c r="X462" s="6">
        <v>0</v>
      </c>
      <c r="Y462" s="4">
        <v>0</v>
      </c>
      <c r="Z462" s="6">
        <v>0</v>
      </c>
    </row>
    <row r="463" spans="1:26" x14ac:dyDescent="0.3">
      <c r="A463" t="str">
        <f>HYPERLINK("c:\Users\dcsj\OneDrive\Formación\Masters &amp; Postgrados\En Curso\UOC-Master en Ciencia de Datos\TFM\Imagenes\Movil-S21\20210831_131759.jpg","20210831_131759.jpg")</f>
        <v>20210831_131759.jpg</v>
      </c>
      <c r="B463" s="6">
        <v>1</v>
      </c>
      <c r="C463" s="9">
        <v>0</v>
      </c>
      <c r="D463" s="6">
        <v>0</v>
      </c>
      <c r="E463" s="9">
        <v>0</v>
      </c>
      <c r="F463" s="6">
        <v>0</v>
      </c>
      <c r="G463" s="4">
        <v>0</v>
      </c>
      <c r="H463" s="6">
        <v>0</v>
      </c>
      <c r="I463" s="4">
        <v>1</v>
      </c>
      <c r="J463" s="6">
        <v>0</v>
      </c>
      <c r="K463" s="4">
        <v>0</v>
      </c>
      <c r="L463" s="6">
        <v>1</v>
      </c>
      <c r="M463" s="4" t="s">
        <v>47</v>
      </c>
      <c r="N463" s="6" t="s">
        <v>46</v>
      </c>
      <c r="O463" s="4">
        <v>1</v>
      </c>
      <c r="P463" s="6">
        <v>0</v>
      </c>
      <c r="Q463" s="4">
        <v>0</v>
      </c>
      <c r="R463" s="6">
        <v>0</v>
      </c>
      <c r="S463" s="4">
        <v>0</v>
      </c>
      <c r="T463" s="6">
        <v>0</v>
      </c>
      <c r="U463" s="4">
        <v>0</v>
      </c>
      <c r="V463" s="6">
        <v>0</v>
      </c>
      <c r="W463" s="4">
        <v>0</v>
      </c>
      <c r="X463" s="6">
        <v>0</v>
      </c>
      <c r="Y463" s="4">
        <v>0</v>
      </c>
      <c r="Z463" s="6">
        <v>0</v>
      </c>
    </row>
    <row r="464" spans="1:26" x14ac:dyDescent="0.3">
      <c r="A464" t="str">
        <f>HYPERLINK("c:\Users\dcsj\OneDrive\Formación\Masters &amp; Postgrados\En Curso\UOC-Master en Ciencia de Datos\TFM\Imagenes\Movil-S21\20210831_131802.jpg","20210831_131802.jpg")</f>
        <v>20210831_131802.jpg</v>
      </c>
      <c r="B464" s="6">
        <v>1</v>
      </c>
      <c r="C464" s="9">
        <v>0</v>
      </c>
      <c r="D464" s="6">
        <v>0</v>
      </c>
      <c r="E464" s="9">
        <v>0</v>
      </c>
      <c r="F464" s="6">
        <v>0</v>
      </c>
      <c r="G464" s="4">
        <v>0</v>
      </c>
      <c r="H464" s="6">
        <v>0</v>
      </c>
      <c r="I464" s="4">
        <v>1</v>
      </c>
      <c r="J464" s="6">
        <v>0</v>
      </c>
      <c r="K464" s="4">
        <v>0</v>
      </c>
      <c r="L464" s="6">
        <v>1</v>
      </c>
      <c r="M464" s="4" t="s">
        <v>47</v>
      </c>
      <c r="N464" s="6" t="s">
        <v>46</v>
      </c>
      <c r="O464" s="4">
        <v>1</v>
      </c>
      <c r="P464" s="6">
        <v>0</v>
      </c>
      <c r="Q464" s="4">
        <v>0</v>
      </c>
      <c r="R464" s="6">
        <v>0</v>
      </c>
      <c r="S464" s="4">
        <v>0</v>
      </c>
      <c r="T464" s="6">
        <v>0</v>
      </c>
      <c r="U464" s="4">
        <v>0</v>
      </c>
      <c r="V464" s="6">
        <v>0</v>
      </c>
      <c r="W464" s="4">
        <v>0</v>
      </c>
      <c r="X464" s="6">
        <v>0</v>
      </c>
      <c r="Y464" s="4">
        <v>0</v>
      </c>
      <c r="Z464" s="6">
        <v>0</v>
      </c>
    </row>
    <row r="465" spans="1:26" x14ac:dyDescent="0.3">
      <c r="A465" t="str">
        <f>HYPERLINK("c:\Users\dcsj\OneDrive\Formación\Masters &amp; Postgrados\En Curso\UOC-Master en Ciencia de Datos\TFM\Imagenes\Movil-S21\20210831_131858.jpg","20210831_131858.jpg")</f>
        <v>20210831_131858.jpg</v>
      </c>
      <c r="B465" s="6">
        <v>1</v>
      </c>
      <c r="C465" s="9">
        <v>0</v>
      </c>
      <c r="D465" s="6">
        <v>0</v>
      </c>
      <c r="E465" s="9">
        <v>0</v>
      </c>
      <c r="F465" s="6">
        <v>0</v>
      </c>
      <c r="G465" s="4">
        <v>0</v>
      </c>
      <c r="H465" s="6">
        <v>1</v>
      </c>
      <c r="I465" s="4">
        <v>0</v>
      </c>
      <c r="J465" s="6">
        <v>0</v>
      </c>
      <c r="K465" s="4">
        <v>0</v>
      </c>
      <c r="L465" s="6">
        <v>1</v>
      </c>
      <c r="M465" s="4" t="s">
        <v>47</v>
      </c>
      <c r="N465" s="6" t="s">
        <v>46</v>
      </c>
      <c r="O465" s="4">
        <v>1</v>
      </c>
      <c r="P465" s="6">
        <v>0</v>
      </c>
      <c r="Q465" s="4">
        <v>0</v>
      </c>
      <c r="R465" s="6">
        <v>0</v>
      </c>
      <c r="S465" s="4">
        <v>0</v>
      </c>
      <c r="T465" s="6">
        <v>0</v>
      </c>
      <c r="U465" s="4">
        <v>0</v>
      </c>
      <c r="V465" s="6">
        <v>0</v>
      </c>
      <c r="W465" s="4">
        <v>0</v>
      </c>
      <c r="X465" s="6">
        <v>0</v>
      </c>
      <c r="Y465" s="4">
        <v>0</v>
      </c>
      <c r="Z465" s="6">
        <v>0</v>
      </c>
    </row>
    <row r="466" spans="1:26" x14ac:dyDescent="0.3">
      <c r="A466" t="str">
        <f>HYPERLINK("c:\Users\dcsj\OneDrive\Formación\Masters &amp; Postgrados\En Curso\UOC-Master en Ciencia de Datos\TFM\Imagenes\Movil-S21\20210831_131901.jpg","20210831_131901.jpg")</f>
        <v>20210831_131901.jpg</v>
      </c>
      <c r="B466" s="6">
        <v>1</v>
      </c>
      <c r="C466" s="9">
        <v>0</v>
      </c>
      <c r="D466" s="6">
        <v>0</v>
      </c>
      <c r="E466" s="9">
        <v>0</v>
      </c>
      <c r="F466" s="6">
        <v>0</v>
      </c>
      <c r="G466" s="4">
        <v>0</v>
      </c>
      <c r="H466" s="6">
        <v>1</v>
      </c>
      <c r="I466" s="4">
        <v>0</v>
      </c>
      <c r="J466" s="6">
        <v>0</v>
      </c>
      <c r="K466" s="4">
        <v>0</v>
      </c>
      <c r="L466" s="6">
        <v>1</v>
      </c>
      <c r="M466" s="4" t="s">
        <v>47</v>
      </c>
      <c r="N466" s="6" t="s">
        <v>46</v>
      </c>
      <c r="O466" s="4">
        <v>1</v>
      </c>
      <c r="P466" s="6">
        <v>0</v>
      </c>
      <c r="Q466" s="4">
        <v>0</v>
      </c>
      <c r="R466" s="6">
        <v>0</v>
      </c>
      <c r="S466" s="4">
        <v>0</v>
      </c>
      <c r="T466" s="6">
        <v>0</v>
      </c>
      <c r="U466" s="4">
        <v>0</v>
      </c>
      <c r="V466" s="6">
        <v>0</v>
      </c>
      <c r="W466" s="4">
        <v>0</v>
      </c>
      <c r="X466" s="6">
        <v>0</v>
      </c>
      <c r="Y466" s="4">
        <v>0</v>
      </c>
      <c r="Z466" s="6">
        <v>0</v>
      </c>
    </row>
    <row r="467" spans="1:26" x14ac:dyDescent="0.3">
      <c r="A467" t="str">
        <f>HYPERLINK("c:\Users\dcsj\OneDrive\Formación\Masters &amp; Postgrados\En Curso\UOC-Master en Ciencia de Datos\TFM\Imagenes\Movil-S21\20210831_132004.jpg","20210831_132004.jpg")</f>
        <v>20210831_132004.jpg</v>
      </c>
      <c r="B467" s="6">
        <v>1</v>
      </c>
      <c r="C467" s="9">
        <v>0</v>
      </c>
      <c r="D467" s="6">
        <v>0</v>
      </c>
      <c r="E467" s="9">
        <v>0</v>
      </c>
      <c r="F467" s="6">
        <v>0</v>
      </c>
      <c r="G467" s="4">
        <v>0</v>
      </c>
      <c r="H467" s="6">
        <v>0</v>
      </c>
      <c r="I467" s="4">
        <v>0</v>
      </c>
      <c r="J467" s="6">
        <v>0</v>
      </c>
      <c r="K467" s="4">
        <v>0</v>
      </c>
      <c r="L467" s="6">
        <v>1</v>
      </c>
      <c r="M467" s="4" t="s">
        <v>47</v>
      </c>
      <c r="N467" s="6" t="s">
        <v>46</v>
      </c>
      <c r="O467" s="4">
        <v>0</v>
      </c>
      <c r="P467" s="6">
        <v>0</v>
      </c>
      <c r="Q467" s="4">
        <v>0</v>
      </c>
      <c r="R467" s="6">
        <v>0</v>
      </c>
      <c r="S467" s="4">
        <v>0</v>
      </c>
      <c r="T467" s="6">
        <v>0</v>
      </c>
      <c r="U467" s="4">
        <v>0</v>
      </c>
      <c r="V467" s="6">
        <v>0</v>
      </c>
      <c r="W467" s="4">
        <v>0</v>
      </c>
      <c r="X467" s="6">
        <v>0</v>
      </c>
      <c r="Y467" s="4">
        <v>0</v>
      </c>
      <c r="Z467" s="6">
        <v>0</v>
      </c>
    </row>
    <row r="468" spans="1:26" x14ac:dyDescent="0.3">
      <c r="A468" t="str">
        <f>HYPERLINK("c:\Users\dcsj\OneDrive\Formación\Masters &amp; Postgrados\En Curso\UOC-Master en Ciencia de Datos\TFM\Imagenes\Movil-S21\20210831_132009.jpg","20210831_132009.jpg")</f>
        <v>20210831_132009.jpg</v>
      </c>
      <c r="B468" s="6">
        <v>1</v>
      </c>
      <c r="C468" s="9">
        <v>0</v>
      </c>
      <c r="D468" s="6">
        <v>0</v>
      </c>
      <c r="E468" s="9">
        <v>0</v>
      </c>
      <c r="F468" s="6">
        <v>0</v>
      </c>
      <c r="G468" s="4">
        <v>0</v>
      </c>
      <c r="H468" s="6">
        <v>0</v>
      </c>
      <c r="I468" s="4">
        <v>0</v>
      </c>
      <c r="J468" s="6">
        <v>0</v>
      </c>
      <c r="K468" s="4">
        <v>0</v>
      </c>
      <c r="L468" s="6">
        <v>1</v>
      </c>
      <c r="M468" s="4" t="s">
        <v>47</v>
      </c>
      <c r="N468" s="6" t="s">
        <v>46</v>
      </c>
      <c r="O468" s="4">
        <v>0</v>
      </c>
      <c r="P468" s="6">
        <v>0</v>
      </c>
      <c r="Q468" s="4">
        <v>0</v>
      </c>
      <c r="R468" s="6">
        <v>0</v>
      </c>
      <c r="S468" s="4">
        <v>0</v>
      </c>
      <c r="T468" s="6">
        <v>0</v>
      </c>
      <c r="U468" s="4">
        <v>0</v>
      </c>
      <c r="V468" s="6">
        <v>0</v>
      </c>
      <c r="W468" s="4">
        <v>0</v>
      </c>
      <c r="X468" s="6">
        <v>0</v>
      </c>
      <c r="Y468" s="4">
        <v>0</v>
      </c>
      <c r="Z468" s="6">
        <v>0</v>
      </c>
    </row>
    <row r="469" spans="1:26" x14ac:dyDescent="0.3">
      <c r="A469" t="str">
        <f>HYPERLINK("c:\Users\dcsj\OneDrive\Formación\Masters &amp; Postgrados\En Curso\UOC-Master en Ciencia de Datos\TFM\Imagenes\Movil-S21\20210831_152913.jpg","20210831_152913.jpg")</f>
        <v>20210831_152913.jpg</v>
      </c>
      <c r="B469" s="6">
        <v>1</v>
      </c>
      <c r="C469" s="9">
        <v>0</v>
      </c>
      <c r="D469" s="6">
        <v>0</v>
      </c>
      <c r="E469" s="9">
        <v>0</v>
      </c>
      <c r="F469" s="6">
        <v>0</v>
      </c>
      <c r="G469" s="4">
        <v>0</v>
      </c>
      <c r="H469" s="6">
        <v>0</v>
      </c>
      <c r="I469" s="4">
        <v>0</v>
      </c>
      <c r="J469" s="6">
        <v>0</v>
      </c>
      <c r="K469" s="4">
        <v>0</v>
      </c>
      <c r="L469" s="6">
        <v>1</v>
      </c>
      <c r="M469" s="4" t="s">
        <v>47</v>
      </c>
      <c r="N469" s="6" t="s">
        <v>46</v>
      </c>
      <c r="O469" s="4">
        <v>0</v>
      </c>
      <c r="P469" s="6">
        <v>0</v>
      </c>
      <c r="Q469" s="4">
        <v>0</v>
      </c>
      <c r="R469" s="6">
        <v>0</v>
      </c>
      <c r="S469" s="4">
        <v>0</v>
      </c>
      <c r="T469" s="6">
        <v>0</v>
      </c>
      <c r="U469" s="4">
        <v>0</v>
      </c>
      <c r="V469" s="6">
        <v>0</v>
      </c>
      <c r="W469" s="4">
        <v>0</v>
      </c>
      <c r="X469" s="6">
        <v>0</v>
      </c>
      <c r="Y469" s="4">
        <v>0</v>
      </c>
      <c r="Z469" s="6">
        <v>0</v>
      </c>
    </row>
    <row r="470" spans="1:26" x14ac:dyDescent="0.3">
      <c r="A470" t="str">
        <f>HYPERLINK("c:\Users\dcsj\OneDrive\Formación\Masters &amp; Postgrados\En Curso\UOC-Master en Ciencia de Datos\TFM\Imagenes\Movil-S21\20210831_153822.jpg","20210831_153822.jpg")</f>
        <v>20210831_153822.jpg</v>
      </c>
      <c r="B470" s="6">
        <v>1</v>
      </c>
      <c r="C470" s="9">
        <v>0</v>
      </c>
      <c r="D470" s="6">
        <v>0</v>
      </c>
      <c r="E470" s="9">
        <v>0</v>
      </c>
      <c r="F470" s="6">
        <v>0</v>
      </c>
      <c r="G470" s="4">
        <v>1</v>
      </c>
      <c r="H470" s="6">
        <v>1</v>
      </c>
      <c r="I470" s="4">
        <v>0</v>
      </c>
      <c r="J470" s="6">
        <v>0</v>
      </c>
      <c r="K470" s="4">
        <v>0</v>
      </c>
      <c r="L470" s="6">
        <v>0</v>
      </c>
      <c r="M470" s="4" t="s">
        <v>47</v>
      </c>
      <c r="N470" s="6" t="s">
        <v>48</v>
      </c>
      <c r="O470" s="4">
        <v>1</v>
      </c>
      <c r="P470" s="6">
        <v>0</v>
      </c>
      <c r="Q470" s="4">
        <v>0</v>
      </c>
      <c r="R470" s="6">
        <v>0</v>
      </c>
      <c r="S470" s="4">
        <v>0</v>
      </c>
      <c r="T470" s="6">
        <v>0</v>
      </c>
      <c r="U470" s="4">
        <v>0</v>
      </c>
      <c r="V470" s="6">
        <v>0</v>
      </c>
      <c r="W470" s="4">
        <v>0</v>
      </c>
      <c r="X470" s="6">
        <v>0</v>
      </c>
      <c r="Y470" s="4">
        <v>0</v>
      </c>
      <c r="Z470" s="6">
        <v>0</v>
      </c>
    </row>
    <row r="471" spans="1:26" x14ac:dyDescent="0.3">
      <c r="A471" t="str">
        <f>HYPERLINK("c:\Users\dcsj\OneDrive\Formación\Masters &amp; Postgrados\En Curso\UOC-Master en Ciencia de Datos\TFM\Imagenes\Movil-S21\20210831_153909.jpg","20210831_153909.jpg")</f>
        <v>20210831_153909.jpg</v>
      </c>
      <c r="B471" s="6">
        <v>1</v>
      </c>
      <c r="C471" s="9">
        <v>0</v>
      </c>
      <c r="D471" s="6">
        <v>0</v>
      </c>
      <c r="E471" s="9">
        <v>0</v>
      </c>
      <c r="F471" s="6">
        <v>0</v>
      </c>
      <c r="G471" s="4">
        <v>1</v>
      </c>
      <c r="H471" s="6">
        <v>0</v>
      </c>
      <c r="I471" s="4">
        <v>0</v>
      </c>
      <c r="J471" s="6">
        <v>0</v>
      </c>
      <c r="K471" s="4">
        <v>0</v>
      </c>
      <c r="L471" s="6">
        <v>1</v>
      </c>
      <c r="M471" s="4" t="s">
        <v>47</v>
      </c>
      <c r="N471" s="6" t="s">
        <v>48</v>
      </c>
      <c r="O471" s="4">
        <v>1</v>
      </c>
      <c r="P471" s="6">
        <v>0</v>
      </c>
      <c r="Q471" s="4">
        <v>0</v>
      </c>
      <c r="R471" s="6">
        <v>0</v>
      </c>
      <c r="S471" s="4">
        <v>0</v>
      </c>
      <c r="T471" s="6">
        <v>0</v>
      </c>
      <c r="U471" s="4">
        <v>0</v>
      </c>
      <c r="V471" s="6">
        <v>0</v>
      </c>
      <c r="W471" s="4">
        <v>0</v>
      </c>
      <c r="X471" s="6">
        <v>0</v>
      </c>
      <c r="Y471" s="4">
        <v>0</v>
      </c>
      <c r="Z471" s="6">
        <v>0</v>
      </c>
    </row>
    <row r="472" spans="1:26" x14ac:dyDescent="0.3">
      <c r="A472" t="str">
        <f>HYPERLINK("c:\Users\dcsj\OneDrive\Formación\Masters &amp; Postgrados\En Curso\UOC-Master en Ciencia de Datos\TFM\Imagenes\Movil-S21\20210831_153913.jpg","20210831_153913.jpg")</f>
        <v>20210831_153913.jpg</v>
      </c>
      <c r="B472" s="6">
        <v>1</v>
      </c>
      <c r="C472" s="9">
        <v>0</v>
      </c>
      <c r="D472" s="6">
        <v>0</v>
      </c>
      <c r="E472" s="9">
        <v>0</v>
      </c>
      <c r="F472" s="6">
        <v>0</v>
      </c>
      <c r="G472" s="4">
        <v>1</v>
      </c>
      <c r="H472" s="6">
        <v>0</v>
      </c>
      <c r="I472" s="4">
        <v>0</v>
      </c>
      <c r="J472" s="6">
        <v>0</v>
      </c>
      <c r="K472" s="4">
        <v>0</v>
      </c>
      <c r="L472" s="6">
        <v>1</v>
      </c>
      <c r="M472" s="4" t="s">
        <v>47</v>
      </c>
      <c r="N472" s="6" t="s">
        <v>48</v>
      </c>
      <c r="O472" s="4">
        <v>1</v>
      </c>
      <c r="P472" s="6">
        <v>0</v>
      </c>
      <c r="Q472" s="4">
        <v>0</v>
      </c>
      <c r="R472" s="6">
        <v>0</v>
      </c>
      <c r="S472" s="4">
        <v>0</v>
      </c>
      <c r="T472" s="6">
        <v>0</v>
      </c>
      <c r="U472" s="4">
        <v>0</v>
      </c>
      <c r="V472" s="6">
        <v>0</v>
      </c>
      <c r="W472" s="4">
        <v>0</v>
      </c>
      <c r="X472" s="6">
        <v>0</v>
      </c>
      <c r="Y472" s="4">
        <v>0</v>
      </c>
      <c r="Z472" s="6">
        <v>0</v>
      </c>
    </row>
    <row r="473" spans="1:26" x14ac:dyDescent="0.3">
      <c r="A473" t="str">
        <f>HYPERLINK("c:\Users\dcsj\OneDrive\Formación\Masters &amp; Postgrados\En Curso\UOC-Master en Ciencia de Datos\TFM\Imagenes\Movil-S21\20210831_153949.jpg","20210831_153949.jpg")</f>
        <v>20210831_153949.jpg</v>
      </c>
      <c r="B473" s="6">
        <v>1</v>
      </c>
      <c r="C473" s="9">
        <v>0</v>
      </c>
      <c r="D473" s="6">
        <v>0</v>
      </c>
      <c r="E473" s="9">
        <v>0</v>
      </c>
      <c r="F473" s="6">
        <v>0</v>
      </c>
      <c r="G473" s="4">
        <v>0</v>
      </c>
      <c r="H473" s="6">
        <v>1</v>
      </c>
      <c r="I473" s="4">
        <v>1</v>
      </c>
      <c r="J473" s="6">
        <v>0</v>
      </c>
      <c r="K473" s="4">
        <v>0</v>
      </c>
      <c r="L473" s="6">
        <v>1</v>
      </c>
      <c r="M473" s="4" t="s">
        <v>47</v>
      </c>
      <c r="N473" s="6" t="s">
        <v>48</v>
      </c>
      <c r="O473" s="4">
        <v>1</v>
      </c>
      <c r="P473" s="6">
        <v>0</v>
      </c>
      <c r="Q473" s="4">
        <v>0</v>
      </c>
      <c r="R473" s="6">
        <v>0</v>
      </c>
      <c r="S473" s="4">
        <v>0</v>
      </c>
      <c r="T473" s="6">
        <v>0</v>
      </c>
      <c r="U473" s="4">
        <v>0</v>
      </c>
      <c r="V473" s="6">
        <v>0</v>
      </c>
      <c r="W473" s="4">
        <v>0</v>
      </c>
      <c r="X473" s="6">
        <v>0</v>
      </c>
      <c r="Y473" s="4">
        <v>0</v>
      </c>
      <c r="Z473" s="6">
        <v>0</v>
      </c>
    </row>
    <row r="474" spans="1:26" x14ac:dyDescent="0.3">
      <c r="A474" t="str">
        <f>HYPERLINK("c:\Users\dcsj\OneDrive\Formación\Masters &amp; Postgrados\En Curso\UOC-Master en Ciencia de Datos\TFM\Imagenes\Movil-S21\20210831_153953.jpg","20210831_153953.jpg")</f>
        <v>20210831_153953.jpg</v>
      </c>
      <c r="B474" s="6">
        <v>1</v>
      </c>
      <c r="C474" s="9">
        <v>0</v>
      </c>
      <c r="D474" s="6">
        <v>0</v>
      </c>
      <c r="E474" s="9">
        <v>0</v>
      </c>
      <c r="F474" s="6">
        <v>0</v>
      </c>
      <c r="G474" s="4">
        <v>0</v>
      </c>
      <c r="H474" s="6">
        <v>1</v>
      </c>
      <c r="I474" s="4">
        <v>1</v>
      </c>
      <c r="J474" s="6">
        <v>0</v>
      </c>
      <c r="K474" s="4">
        <v>0</v>
      </c>
      <c r="L474" s="6">
        <v>1</v>
      </c>
      <c r="M474" s="4" t="s">
        <v>47</v>
      </c>
      <c r="N474" s="6" t="s">
        <v>48</v>
      </c>
      <c r="O474" s="4">
        <v>1</v>
      </c>
      <c r="P474" s="6">
        <v>0</v>
      </c>
      <c r="Q474" s="4">
        <v>0</v>
      </c>
      <c r="R474" s="6">
        <v>0</v>
      </c>
      <c r="S474" s="4">
        <v>0</v>
      </c>
      <c r="T474" s="6">
        <v>0</v>
      </c>
      <c r="U474" s="4">
        <v>0</v>
      </c>
      <c r="V474" s="6">
        <v>0</v>
      </c>
      <c r="W474" s="4">
        <v>0</v>
      </c>
      <c r="X474" s="6">
        <v>0</v>
      </c>
      <c r="Y474" s="4">
        <v>0</v>
      </c>
      <c r="Z474" s="6">
        <v>0</v>
      </c>
    </row>
    <row r="475" spans="1:26" x14ac:dyDescent="0.3">
      <c r="A475" t="str">
        <f>HYPERLINK("c:\Users\dcsj\OneDrive\Formación\Masters &amp; Postgrados\En Curso\UOC-Master en Ciencia de Datos\TFM\Imagenes\Movil-S21\20210831_183550.jpg","20210831_183550.jpg")</f>
        <v>20210831_183550.jpg</v>
      </c>
      <c r="B475" s="6">
        <v>1</v>
      </c>
      <c r="C475" s="9">
        <v>0</v>
      </c>
      <c r="D475" s="6">
        <v>0</v>
      </c>
      <c r="E475" s="9">
        <v>0</v>
      </c>
      <c r="F475" s="6">
        <v>0</v>
      </c>
      <c r="G475" s="4">
        <v>0</v>
      </c>
      <c r="H475" s="6">
        <v>0</v>
      </c>
      <c r="I475" s="4">
        <v>0</v>
      </c>
      <c r="J475" s="6">
        <v>0</v>
      </c>
      <c r="K475" s="4">
        <v>0</v>
      </c>
      <c r="L475" s="6">
        <v>1</v>
      </c>
      <c r="M475" s="4" t="s">
        <v>47</v>
      </c>
      <c r="N475" s="6" t="s">
        <v>48</v>
      </c>
      <c r="O475" s="4">
        <v>0</v>
      </c>
      <c r="P475" s="6">
        <v>0</v>
      </c>
      <c r="Q475" s="4">
        <v>0</v>
      </c>
      <c r="R475" s="6">
        <v>0</v>
      </c>
      <c r="S475" s="4">
        <v>0</v>
      </c>
      <c r="T475" s="6">
        <v>0</v>
      </c>
      <c r="U475" s="4">
        <v>0</v>
      </c>
      <c r="V475" s="6">
        <v>0</v>
      </c>
      <c r="W475" s="4">
        <v>0</v>
      </c>
      <c r="X475" s="6">
        <v>0</v>
      </c>
      <c r="Y475" s="4">
        <v>0</v>
      </c>
      <c r="Z475" s="6">
        <v>0</v>
      </c>
    </row>
    <row r="476" spans="1:26" x14ac:dyDescent="0.3">
      <c r="A476" t="str">
        <f>HYPERLINK("c:\Users\dcsj\OneDrive\Formación\Masters &amp; Postgrados\En Curso\UOC-Master en Ciencia de Datos\TFM\Imagenes\Movil-S21\20210901_122258.jpg","20210901_122258.jpg")</f>
        <v>20210901_122258.jpg</v>
      </c>
      <c r="B476" s="6">
        <v>1</v>
      </c>
      <c r="C476" s="9">
        <v>0</v>
      </c>
      <c r="D476" s="6">
        <v>0</v>
      </c>
      <c r="E476" s="9">
        <v>0</v>
      </c>
      <c r="F476" s="6">
        <v>0</v>
      </c>
      <c r="G476" s="4">
        <v>0</v>
      </c>
      <c r="H476" s="6">
        <v>0</v>
      </c>
      <c r="I476" s="4">
        <v>0</v>
      </c>
      <c r="J476" s="6">
        <v>0</v>
      </c>
      <c r="K476" s="4">
        <v>0</v>
      </c>
      <c r="L476" s="6">
        <v>0</v>
      </c>
      <c r="M476" s="4" t="s">
        <v>47</v>
      </c>
      <c r="N476" s="6" t="s">
        <v>48</v>
      </c>
      <c r="O476" s="4">
        <v>0</v>
      </c>
      <c r="P476" s="6">
        <v>0</v>
      </c>
      <c r="Q476" s="4">
        <v>0</v>
      </c>
      <c r="R476" s="6">
        <v>0</v>
      </c>
      <c r="S476" s="4">
        <v>0</v>
      </c>
      <c r="T476" s="6">
        <v>0</v>
      </c>
      <c r="U476" s="4">
        <v>0</v>
      </c>
      <c r="V476" s="6">
        <v>0</v>
      </c>
      <c r="W476" s="4">
        <v>0</v>
      </c>
      <c r="X476" s="6">
        <v>0</v>
      </c>
      <c r="Y476" s="4">
        <v>0</v>
      </c>
      <c r="Z476" s="6">
        <v>0</v>
      </c>
    </row>
    <row r="477" spans="1:26" x14ac:dyDescent="0.3">
      <c r="A477" t="str">
        <f>HYPERLINK("c:\Users\dcsj\OneDrive\Formación\Masters &amp; Postgrados\En Curso\UOC-Master en Ciencia de Datos\TFM\Imagenes\Movil-S21\20210901_122307.jpg","20210901_122307.jpg")</f>
        <v>20210901_122307.jpg</v>
      </c>
      <c r="B477" s="6">
        <v>1</v>
      </c>
      <c r="C477" s="9">
        <v>0</v>
      </c>
      <c r="D477" s="6">
        <v>0</v>
      </c>
      <c r="E477" s="9">
        <v>0</v>
      </c>
      <c r="F477" s="6">
        <v>0</v>
      </c>
      <c r="G477" s="4">
        <v>0</v>
      </c>
      <c r="H477" s="6">
        <v>0</v>
      </c>
      <c r="I477" s="4">
        <v>0</v>
      </c>
      <c r="J477" s="6">
        <v>0</v>
      </c>
      <c r="K477" s="4">
        <v>0</v>
      </c>
      <c r="L477" s="6">
        <v>0</v>
      </c>
      <c r="M477" s="4" t="s">
        <v>47</v>
      </c>
      <c r="N477" s="6" t="s">
        <v>48</v>
      </c>
      <c r="O477" s="4">
        <v>0</v>
      </c>
      <c r="P477" s="6">
        <v>0</v>
      </c>
      <c r="Q477" s="4">
        <v>0</v>
      </c>
      <c r="R477" s="6">
        <v>0</v>
      </c>
      <c r="S477" s="4">
        <v>0</v>
      </c>
      <c r="T477" s="6">
        <v>0</v>
      </c>
      <c r="U477" s="4">
        <v>0</v>
      </c>
      <c r="V477" s="6">
        <v>0</v>
      </c>
      <c r="W477" s="4">
        <v>0</v>
      </c>
      <c r="X477" s="6">
        <v>0</v>
      </c>
      <c r="Y477" s="4">
        <v>0</v>
      </c>
      <c r="Z477" s="6">
        <v>0</v>
      </c>
    </row>
    <row r="478" spans="1:26" x14ac:dyDescent="0.3">
      <c r="A478" t="str">
        <f>HYPERLINK("c:\Users\dcsj\OneDrive\Formación\Masters &amp; Postgrados\En Curso\UOC-Master en Ciencia de Datos\TFM\Imagenes\Movil-S21\20210901_125119_01.jpg","20210901_125119_01.jpg")</f>
        <v>20210901_125119_01.jpg</v>
      </c>
      <c r="B478" s="6">
        <v>1</v>
      </c>
      <c r="C478" s="9">
        <v>0</v>
      </c>
      <c r="D478" s="6">
        <v>0</v>
      </c>
      <c r="E478" s="9">
        <v>0</v>
      </c>
      <c r="F478" s="6">
        <v>0</v>
      </c>
      <c r="G478" s="4">
        <v>0</v>
      </c>
      <c r="H478" s="6">
        <v>0</v>
      </c>
      <c r="I478" s="4">
        <v>1</v>
      </c>
      <c r="J478" s="6">
        <v>0</v>
      </c>
      <c r="K478" s="4">
        <v>1</v>
      </c>
      <c r="L478" s="6">
        <v>0</v>
      </c>
      <c r="M478" s="4" t="s">
        <v>47</v>
      </c>
      <c r="N478" s="6" t="s">
        <v>48</v>
      </c>
      <c r="O478" s="4">
        <v>1</v>
      </c>
      <c r="P478" s="6">
        <v>0</v>
      </c>
      <c r="Q478" s="4">
        <v>0</v>
      </c>
      <c r="R478" s="6">
        <v>0</v>
      </c>
      <c r="S478" s="4">
        <v>0</v>
      </c>
      <c r="T478" s="6">
        <v>0</v>
      </c>
      <c r="U478" s="4">
        <v>0</v>
      </c>
      <c r="V478" s="6">
        <v>0</v>
      </c>
      <c r="W478" s="4">
        <v>0</v>
      </c>
      <c r="X478" s="6">
        <v>0</v>
      </c>
      <c r="Y478" s="4">
        <v>0</v>
      </c>
      <c r="Z478" s="6">
        <v>0</v>
      </c>
    </row>
    <row r="479" spans="1:26" x14ac:dyDescent="0.3">
      <c r="A479" t="str">
        <f>HYPERLINK("c:\Users\dcsj\OneDrive\Formación\Masters &amp; Postgrados\En Curso\UOC-Master en Ciencia de Datos\TFM\Imagenes\Movil-S21\20210901_125119_02.jpg","20210901_125119_02.jpg")</f>
        <v>20210901_125119_02.jpg</v>
      </c>
      <c r="B479" s="6">
        <v>1</v>
      </c>
      <c r="C479" s="9">
        <v>0</v>
      </c>
      <c r="D479" s="6">
        <v>0</v>
      </c>
      <c r="E479" s="9">
        <v>0</v>
      </c>
      <c r="F479" s="6">
        <v>0</v>
      </c>
      <c r="G479" s="4">
        <v>0</v>
      </c>
      <c r="H479" s="6">
        <v>0</v>
      </c>
      <c r="I479" s="4">
        <v>1</v>
      </c>
      <c r="J479" s="6">
        <v>0</v>
      </c>
      <c r="K479" s="4">
        <v>1</v>
      </c>
      <c r="L479" s="6">
        <v>0</v>
      </c>
      <c r="M479" s="4" t="s">
        <v>47</v>
      </c>
      <c r="N479" s="6" t="s">
        <v>48</v>
      </c>
      <c r="O479" s="4">
        <v>1</v>
      </c>
      <c r="P479" s="6">
        <v>0</v>
      </c>
      <c r="Q479" s="4">
        <v>0</v>
      </c>
      <c r="R479" s="6">
        <v>0</v>
      </c>
      <c r="S479" s="4">
        <v>0</v>
      </c>
      <c r="T479" s="6">
        <v>0</v>
      </c>
      <c r="U479" s="4">
        <v>0</v>
      </c>
      <c r="V479" s="6">
        <v>0</v>
      </c>
      <c r="W479" s="4">
        <v>0</v>
      </c>
      <c r="X479" s="6">
        <v>0</v>
      </c>
      <c r="Y479" s="4">
        <v>0</v>
      </c>
      <c r="Z479" s="6">
        <v>0</v>
      </c>
    </row>
    <row r="480" spans="1:26" x14ac:dyDescent="0.3">
      <c r="A480" t="str">
        <f>HYPERLINK("c:\Users\dcsj\OneDrive\Formación\Masters &amp; Postgrados\En Curso\UOC-Master en Ciencia de Datos\TFM\Imagenes\Movil-S21\20210901_125119_04.jpg","20210901_125119_04.jpg")</f>
        <v>20210901_125119_04.jpg</v>
      </c>
      <c r="B480" s="6">
        <v>1</v>
      </c>
      <c r="C480" s="9">
        <v>0</v>
      </c>
      <c r="D480" s="6">
        <v>0</v>
      </c>
      <c r="E480" s="9">
        <v>0</v>
      </c>
      <c r="F480" s="6">
        <v>0</v>
      </c>
      <c r="G480" s="4">
        <v>0</v>
      </c>
      <c r="H480" s="6">
        <v>0</v>
      </c>
      <c r="I480" s="4">
        <v>1</v>
      </c>
      <c r="J480" s="6">
        <v>0</v>
      </c>
      <c r="K480" s="4">
        <v>1</v>
      </c>
      <c r="L480" s="6">
        <v>0</v>
      </c>
      <c r="M480" s="4" t="s">
        <v>47</v>
      </c>
      <c r="N480" s="6" t="s">
        <v>48</v>
      </c>
      <c r="O480" s="4">
        <v>1</v>
      </c>
      <c r="P480" s="6">
        <v>0</v>
      </c>
      <c r="Q480" s="4">
        <v>0</v>
      </c>
      <c r="R480" s="6">
        <v>0</v>
      </c>
      <c r="S480" s="4">
        <v>0</v>
      </c>
      <c r="T480" s="6">
        <v>0</v>
      </c>
      <c r="U480" s="4">
        <v>0</v>
      </c>
      <c r="V480" s="6">
        <v>0</v>
      </c>
      <c r="W480" s="4">
        <v>0</v>
      </c>
      <c r="X480" s="6">
        <v>0</v>
      </c>
      <c r="Y480" s="4">
        <v>0</v>
      </c>
      <c r="Z480" s="6">
        <v>0</v>
      </c>
    </row>
    <row r="481" spans="1:26" x14ac:dyDescent="0.3">
      <c r="A481" t="str">
        <f>HYPERLINK("c:\Users\dcsj\OneDrive\Formación\Masters &amp; Postgrados\En Curso\UOC-Master en Ciencia de Datos\TFM\Imagenes\Movil-S21\20210901_125137.jpg","20210901_125137.jpg")</f>
        <v>20210901_125137.jpg</v>
      </c>
      <c r="B481" s="6">
        <v>1</v>
      </c>
      <c r="C481" s="9">
        <v>0</v>
      </c>
      <c r="D481" s="6">
        <v>0</v>
      </c>
      <c r="E481" s="9">
        <v>0</v>
      </c>
      <c r="F481" s="6">
        <v>0</v>
      </c>
      <c r="G481" s="4">
        <v>0</v>
      </c>
      <c r="H481" s="6">
        <v>0</v>
      </c>
      <c r="I481" s="4">
        <v>1</v>
      </c>
      <c r="J481" s="6">
        <v>0</v>
      </c>
      <c r="K481" s="4">
        <v>1</v>
      </c>
      <c r="L481" s="6">
        <v>0</v>
      </c>
      <c r="M481" s="4" t="s">
        <v>47</v>
      </c>
      <c r="N481" s="6" t="s">
        <v>48</v>
      </c>
      <c r="O481" s="4">
        <v>1</v>
      </c>
      <c r="P481" s="6">
        <v>0</v>
      </c>
      <c r="Q481" s="4">
        <v>0</v>
      </c>
      <c r="R481" s="6">
        <v>0</v>
      </c>
      <c r="S481" s="4">
        <v>0</v>
      </c>
      <c r="T481" s="6">
        <v>0</v>
      </c>
      <c r="U481" s="4">
        <v>0</v>
      </c>
      <c r="V481" s="6">
        <v>0</v>
      </c>
      <c r="W481" s="4">
        <v>0</v>
      </c>
      <c r="X481" s="6">
        <v>0</v>
      </c>
      <c r="Y481" s="4">
        <v>0</v>
      </c>
      <c r="Z481" s="6">
        <v>0</v>
      </c>
    </row>
    <row r="482" spans="1:26" x14ac:dyDescent="0.3">
      <c r="A482" s="3" t="str">
        <f>HYPERLINK("c:\Users\dcsj\OneDrive\Formación\Masters &amp; Postgrados\En Curso\UOC-Master en Ciencia de Datos\TFM\Imagenes\Movil-S21\20210901_125309.jpg","20210901_125309.jpg")</f>
        <v>20210901_125309.jpg</v>
      </c>
      <c r="B482" s="6">
        <v>1</v>
      </c>
      <c r="C482" s="9">
        <v>0</v>
      </c>
      <c r="D482" s="6">
        <v>0</v>
      </c>
      <c r="E482" s="9">
        <v>0</v>
      </c>
      <c r="F482" s="6">
        <v>0</v>
      </c>
      <c r="G482" s="4">
        <v>1</v>
      </c>
      <c r="H482" s="6">
        <v>0</v>
      </c>
      <c r="I482" s="4">
        <v>1</v>
      </c>
      <c r="J482" s="6">
        <v>0</v>
      </c>
      <c r="K482" s="4">
        <v>1</v>
      </c>
      <c r="L482" s="6">
        <v>0</v>
      </c>
      <c r="M482" s="4" t="s">
        <v>47</v>
      </c>
      <c r="N482" s="6" t="s">
        <v>48</v>
      </c>
      <c r="O482" s="4">
        <v>1</v>
      </c>
      <c r="P482" s="6">
        <v>0</v>
      </c>
      <c r="Q482" s="4">
        <v>0</v>
      </c>
      <c r="R482" s="6">
        <v>0</v>
      </c>
      <c r="S482" s="4">
        <v>0</v>
      </c>
      <c r="T482" s="6">
        <v>0</v>
      </c>
      <c r="U482" s="4">
        <v>0</v>
      </c>
      <c r="V482" s="6">
        <v>0</v>
      </c>
      <c r="W482" s="4">
        <v>0</v>
      </c>
      <c r="X482" s="6">
        <v>0</v>
      </c>
      <c r="Y482" s="4">
        <v>0</v>
      </c>
      <c r="Z482" s="6">
        <v>0</v>
      </c>
    </row>
    <row r="483" spans="1:26" x14ac:dyDescent="0.3">
      <c r="A483" t="str">
        <f>HYPERLINK("c:\Users\dcsj\OneDrive\Formación\Masters &amp; Postgrados\En Curso\UOC-Master en Ciencia de Datos\TFM\Imagenes\Movil-S21\20210901_125313.jpg","20210901_125313.jpg")</f>
        <v>20210901_125313.jpg</v>
      </c>
      <c r="B483" s="6">
        <v>1</v>
      </c>
      <c r="C483" s="9">
        <v>0</v>
      </c>
      <c r="D483" s="6">
        <v>0</v>
      </c>
      <c r="E483" s="9">
        <v>0</v>
      </c>
      <c r="F483" s="6">
        <v>0</v>
      </c>
      <c r="G483" s="4">
        <v>1</v>
      </c>
      <c r="H483" s="6">
        <v>0</v>
      </c>
      <c r="I483" s="4">
        <v>1</v>
      </c>
      <c r="J483" s="6">
        <v>0</v>
      </c>
      <c r="K483" s="4">
        <v>1</v>
      </c>
      <c r="L483" s="6">
        <v>0</v>
      </c>
      <c r="M483" s="4" t="s">
        <v>47</v>
      </c>
      <c r="N483" s="6" t="s">
        <v>48</v>
      </c>
      <c r="O483" s="4">
        <v>1</v>
      </c>
      <c r="P483" s="6">
        <v>0</v>
      </c>
      <c r="Q483" s="4">
        <v>0</v>
      </c>
      <c r="R483" s="6">
        <v>0</v>
      </c>
      <c r="S483" s="4">
        <v>0</v>
      </c>
      <c r="T483" s="6">
        <v>0</v>
      </c>
      <c r="U483" s="4">
        <v>0</v>
      </c>
      <c r="V483" s="6">
        <v>0</v>
      </c>
      <c r="W483" s="4">
        <v>0</v>
      </c>
      <c r="X483" s="6">
        <v>0</v>
      </c>
      <c r="Y483" s="4">
        <v>0</v>
      </c>
      <c r="Z483" s="6">
        <v>0</v>
      </c>
    </row>
    <row r="484" spans="1:26" x14ac:dyDescent="0.3">
      <c r="A484" t="str">
        <f>HYPERLINK("c:\Users\dcsj\OneDrive\Formación\Masters &amp; Postgrados\En Curso\UOC-Master en Ciencia de Datos\TFM\Imagenes\Movil-S21\20210901_125314.jpg","20210901_125314.jpg")</f>
        <v>20210901_125314.jpg</v>
      </c>
      <c r="B484" s="6">
        <v>1</v>
      </c>
      <c r="C484" s="9">
        <v>0</v>
      </c>
      <c r="D484" s="6">
        <v>0</v>
      </c>
      <c r="E484" s="9">
        <v>0</v>
      </c>
      <c r="F484" s="6">
        <v>0</v>
      </c>
      <c r="G484" s="4">
        <v>1</v>
      </c>
      <c r="H484" s="6">
        <v>0</v>
      </c>
      <c r="I484" s="4">
        <v>1</v>
      </c>
      <c r="J484" s="6">
        <v>0</v>
      </c>
      <c r="K484" s="4">
        <v>1</v>
      </c>
      <c r="L484" s="6">
        <v>0</v>
      </c>
      <c r="M484" s="4" t="s">
        <v>47</v>
      </c>
      <c r="N484" s="6" t="s">
        <v>48</v>
      </c>
      <c r="O484" s="4">
        <v>1</v>
      </c>
      <c r="P484" s="6">
        <v>0</v>
      </c>
      <c r="Q484" s="4">
        <v>0</v>
      </c>
      <c r="R484" s="6">
        <v>0</v>
      </c>
      <c r="S484" s="4">
        <v>0</v>
      </c>
      <c r="T484" s="6">
        <v>0</v>
      </c>
      <c r="U484" s="4">
        <v>0</v>
      </c>
      <c r="V484" s="6">
        <v>0</v>
      </c>
      <c r="W484" s="4">
        <v>0</v>
      </c>
      <c r="X484" s="6">
        <v>0</v>
      </c>
      <c r="Y484" s="4">
        <v>0</v>
      </c>
      <c r="Z484" s="6">
        <v>0</v>
      </c>
    </row>
    <row r="485" spans="1:26" x14ac:dyDescent="0.3">
      <c r="A485" t="str">
        <f>HYPERLINK("c:\Users\dcsj\OneDrive\Formación\Masters &amp; Postgrados\En Curso\UOC-Master en Ciencia de Datos\TFM\Imagenes\Movil-S21\20210901_125315.jpg","20210901_125315.jpg")</f>
        <v>20210901_125315.jpg</v>
      </c>
      <c r="B485" s="6">
        <v>1</v>
      </c>
      <c r="C485" s="9">
        <v>0</v>
      </c>
      <c r="D485" s="6">
        <v>0</v>
      </c>
      <c r="E485" s="9">
        <v>0</v>
      </c>
      <c r="F485" s="6">
        <v>0</v>
      </c>
      <c r="G485" s="4">
        <v>1</v>
      </c>
      <c r="H485" s="6">
        <v>0</v>
      </c>
      <c r="I485" s="4">
        <v>1</v>
      </c>
      <c r="J485" s="6">
        <v>0</v>
      </c>
      <c r="K485" s="4">
        <v>1</v>
      </c>
      <c r="L485" s="6">
        <v>0</v>
      </c>
      <c r="M485" s="4" t="s">
        <v>47</v>
      </c>
      <c r="N485" s="6" t="s">
        <v>48</v>
      </c>
      <c r="O485" s="4">
        <v>1</v>
      </c>
      <c r="P485" s="6">
        <v>0</v>
      </c>
      <c r="Q485" s="4">
        <v>0</v>
      </c>
      <c r="R485" s="6">
        <v>0</v>
      </c>
      <c r="S485" s="4">
        <v>0</v>
      </c>
      <c r="T485" s="6">
        <v>0</v>
      </c>
      <c r="U485" s="4">
        <v>0</v>
      </c>
      <c r="V485" s="6">
        <v>0</v>
      </c>
      <c r="W485" s="4">
        <v>0</v>
      </c>
      <c r="X485" s="6">
        <v>0</v>
      </c>
      <c r="Y485" s="4">
        <v>0</v>
      </c>
      <c r="Z485" s="6">
        <v>0</v>
      </c>
    </row>
    <row r="486" spans="1:26" x14ac:dyDescent="0.3">
      <c r="A486" t="str">
        <f>HYPERLINK("c:\Users\dcsj\OneDrive\Formación\Masters &amp; Postgrados\En Curso\UOC-Master en Ciencia de Datos\TFM\Imagenes\Movil-S21\20210901_125316.jpg","20210901_125316.jpg")</f>
        <v>20210901_125316.jpg</v>
      </c>
      <c r="B486" s="6">
        <v>1</v>
      </c>
      <c r="C486" s="9">
        <v>0</v>
      </c>
      <c r="D486" s="6">
        <v>0</v>
      </c>
      <c r="E486" s="9">
        <v>0</v>
      </c>
      <c r="F486" s="6">
        <v>0</v>
      </c>
      <c r="G486" s="4">
        <v>1</v>
      </c>
      <c r="H486" s="6">
        <v>0</v>
      </c>
      <c r="I486" s="4">
        <v>1</v>
      </c>
      <c r="J486" s="6">
        <v>0</v>
      </c>
      <c r="K486" s="4">
        <v>1</v>
      </c>
      <c r="L486" s="6">
        <v>0</v>
      </c>
      <c r="M486" s="4" t="s">
        <v>47</v>
      </c>
      <c r="N486" s="6" t="s">
        <v>48</v>
      </c>
      <c r="O486" s="4">
        <v>1</v>
      </c>
      <c r="P486" s="6">
        <v>0</v>
      </c>
      <c r="Q486" s="4">
        <v>0</v>
      </c>
      <c r="R486" s="6">
        <v>0</v>
      </c>
      <c r="S486" s="4">
        <v>0</v>
      </c>
      <c r="T486" s="6">
        <v>0</v>
      </c>
      <c r="U486" s="4">
        <v>0</v>
      </c>
      <c r="V486" s="6">
        <v>0</v>
      </c>
      <c r="W486" s="4">
        <v>0</v>
      </c>
      <c r="X486" s="6">
        <v>0</v>
      </c>
      <c r="Y486" s="4">
        <v>0</v>
      </c>
      <c r="Z486" s="6">
        <v>0</v>
      </c>
    </row>
    <row r="487" spans="1:26" x14ac:dyDescent="0.3">
      <c r="A487" t="str">
        <f>HYPERLINK("c:\Users\dcsj\OneDrive\Formación\Masters &amp; Postgrados\En Curso\UOC-Master en Ciencia de Datos\TFM\Imagenes\Movil-S21\20210901_125317.jpg","20210901_125317.jpg")</f>
        <v>20210901_125317.jpg</v>
      </c>
      <c r="B487" s="6">
        <v>1</v>
      </c>
      <c r="C487" s="9">
        <v>0</v>
      </c>
      <c r="D487" s="6">
        <v>0</v>
      </c>
      <c r="E487" s="9">
        <v>0</v>
      </c>
      <c r="F487" s="6">
        <v>0</v>
      </c>
      <c r="G487" s="4">
        <v>1</v>
      </c>
      <c r="H487" s="6">
        <v>0</v>
      </c>
      <c r="I487" s="4">
        <v>1</v>
      </c>
      <c r="J487" s="6">
        <v>0</v>
      </c>
      <c r="K487" s="4">
        <v>1</v>
      </c>
      <c r="L487" s="6">
        <v>0</v>
      </c>
      <c r="M487" s="4" t="s">
        <v>47</v>
      </c>
      <c r="N487" s="6" t="s">
        <v>48</v>
      </c>
      <c r="O487" s="4">
        <v>1</v>
      </c>
      <c r="P487" s="6">
        <v>0</v>
      </c>
      <c r="Q487" s="4">
        <v>0</v>
      </c>
      <c r="R487" s="6">
        <v>0</v>
      </c>
      <c r="S487" s="4">
        <v>0</v>
      </c>
      <c r="T487" s="6">
        <v>0</v>
      </c>
      <c r="U487" s="4">
        <v>0</v>
      </c>
      <c r="V487" s="6">
        <v>0</v>
      </c>
      <c r="W487" s="4">
        <v>0</v>
      </c>
      <c r="X487" s="6">
        <v>0</v>
      </c>
      <c r="Y487" s="4">
        <v>0</v>
      </c>
      <c r="Z487" s="6">
        <v>0</v>
      </c>
    </row>
    <row r="488" spans="1:26" x14ac:dyDescent="0.3">
      <c r="A488" t="str">
        <f>HYPERLINK("c:\Users\dcsj\OneDrive\Formación\Masters &amp; Postgrados\En Curso\UOC-Master en Ciencia de Datos\TFM\Imagenes\Movil-S21\20210901_125318.jpg","20210901_125318.jpg")</f>
        <v>20210901_125318.jpg</v>
      </c>
      <c r="B488" s="6">
        <v>1</v>
      </c>
      <c r="C488" s="9">
        <v>0</v>
      </c>
      <c r="D488" s="6">
        <v>0</v>
      </c>
      <c r="E488" s="9">
        <v>0</v>
      </c>
      <c r="F488" s="6">
        <v>0</v>
      </c>
      <c r="G488" s="4">
        <v>1</v>
      </c>
      <c r="H488" s="6">
        <v>0</v>
      </c>
      <c r="I488" s="4">
        <v>1</v>
      </c>
      <c r="J488" s="6">
        <v>0</v>
      </c>
      <c r="K488" s="4">
        <v>1</v>
      </c>
      <c r="L488" s="6">
        <v>0</v>
      </c>
      <c r="M488" s="4" t="s">
        <v>47</v>
      </c>
      <c r="N488" s="6" t="s">
        <v>48</v>
      </c>
      <c r="O488" s="4">
        <v>1</v>
      </c>
      <c r="P488" s="6">
        <v>0</v>
      </c>
      <c r="Q488" s="4">
        <v>0</v>
      </c>
      <c r="R488" s="6">
        <v>0</v>
      </c>
      <c r="S488" s="4">
        <v>0</v>
      </c>
      <c r="T488" s="6">
        <v>0</v>
      </c>
      <c r="U488" s="4">
        <v>0</v>
      </c>
      <c r="V488" s="6">
        <v>0</v>
      </c>
      <c r="W488" s="4">
        <v>0</v>
      </c>
      <c r="X488" s="6">
        <v>0</v>
      </c>
      <c r="Y488" s="4">
        <v>0</v>
      </c>
      <c r="Z488" s="6">
        <v>0</v>
      </c>
    </row>
    <row r="489" spans="1:26" x14ac:dyDescent="0.3">
      <c r="A489" t="str">
        <f>HYPERLINK("c:\Users\dcsj\OneDrive\Formación\Masters &amp; Postgrados\En Curso\UOC-Master en Ciencia de Datos\TFM\Imagenes\Movil-S21\20210901_125320.jpg","20210901_125320.jpg")</f>
        <v>20210901_125320.jpg</v>
      </c>
      <c r="B489" s="6">
        <v>1</v>
      </c>
      <c r="C489" s="9">
        <v>0</v>
      </c>
      <c r="D489" s="6">
        <v>0</v>
      </c>
      <c r="E489" s="9">
        <v>0</v>
      </c>
      <c r="F489" s="6">
        <v>0</v>
      </c>
      <c r="G489" s="4">
        <v>1</v>
      </c>
      <c r="H489" s="6">
        <v>0</v>
      </c>
      <c r="I489" s="4">
        <v>1</v>
      </c>
      <c r="J489" s="6">
        <v>0</v>
      </c>
      <c r="K489" s="4">
        <v>1</v>
      </c>
      <c r="L489" s="6">
        <v>0</v>
      </c>
      <c r="M489" s="4" t="s">
        <v>47</v>
      </c>
      <c r="N489" s="6" t="s">
        <v>48</v>
      </c>
      <c r="O489" s="4">
        <v>1</v>
      </c>
      <c r="P489" s="6">
        <v>0</v>
      </c>
      <c r="Q489" s="4">
        <v>0</v>
      </c>
      <c r="R489" s="6">
        <v>0</v>
      </c>
      <c r="S489" s="4">
        <v>0</v>
      </c>
      <c r="T489" s="6">
        <v>0</v>
      </c>
      <c r="U489" s="4">
        <v>0</v>
      </c>
      <c r="V489" s="6">
        <v>0</v>
      </c>
      <c r="W489" s="4">
        <v>0</v>
      </c>
      <c r="X489" s="6">
        <v>0</v>
      </c>
      <c r="Y489" s="4">
        <v>0</v>
      </c>
      <c r="Z489" s="6">
        <v>0</v>
      </c>
    </row>
    <row r="490" spans="1:26" x14ac:dyDescent="0.3">
      <c r="A490" t="str">
        <f>HYPERLINK("c:\Users\dcsj\OneDrive\Formación\Masters &amp; Postgrados\En Curso\UOC-Master en Ciencia de Datos\TFM\Imagenes\Movil-S21\20210901_125321.jpg","20210901_125321.jpg")</f>
        <v>20210901_125321.jpg</v>
      </c>
      <c r="B490" s="6">
        <v>1</v>
      </c>
      <c r="C490" s="9">
        <v>0</v>
      </c>
      <c r="D490" s="6">
        <v>0</v>
      </c>
      <c r="E490" s="9">
        <v>0</v>
      </c>
      <c r="F490" s="6">
        <v>0</v>
      </c>
      <c r="G490" s="4">
        <v>1</v>
      </c>
      <c r="H490" s="6">
        <v>0</v>
      </c>
      <c r="I490" s="4">
        <v>1</v>
      </c>
      <c r="J490" s="6">
        <v>0</v>
      </c>
      <c r="K490" s="4">
        <v>1</v>
      </c>
      <c r="L490" s="6">
        <v>0</v>
      </c>
      <c r="M490" s="4" t="s">
        <v>47</v>
      </c>
      <c r="N490" s="6" t="s">
        <v>48</v>
      </c>
      <c r="O490" s="4">
        <v>1</v>
      </c>
      <c r="P490" s="6">
        <v>0</v>
      </c>
      <c r="Q490" s="4">
        <v>0</v>
      </c>
      <c r="R490" s="6">
        <v>0</v>
      </c>
      <c r="S490" s="4">
        <v>0</v>
      </c>
      <c r="T490" s="6">
        <v>0</v>
      </c>
      <c r="U490" s="4">
        <v>0</v>
      </c>
      <c r="V490" s="6">
        <v>0</v>
      </c>
      <c r="W490" s="4">
        <v>0</v>
      </c>
      <c r="X490" s="6">
        <v>0</v>
      </c>
      <c r="Y490" s="4">
        <v>0</v>
      </c>
      <c r="Z490" s="6">
        <v>0</v>
      </c>
    </row>
    <row r="491" spans="1:26" x14ac:dyDescent="0.3">
      <c r="A491" t="str">
        <f>HYPERLINK("c:\Users\dcsj\OneDrive\Formación\Masters &amp; Postgrados\En Curso\UOC-Master en Ciencia de Datos\TFM\Imagenes\Movil-S21\20210901_125322.jpg","20210901_125322.jpg")</f>
        <v>20210901_125322.jpg</v>
      </c>
      <c r="B491" s="6">
        <v>1</v>
      </c>
      <c r="C491" s="9">
        <v>0</v>
      </c>
      <c r="D491" s="6">
        <v>0</v>
      </c>
      <c r="E491" s="9">
        <v>0</v>
      </c>
      <c r="F491" s="6">
        <v>0</v>
      </c>
      <c r="G491" s="4">
        <v>1</v>
      </c>
      <c r="H491" s="6">
        <v>0</v>
      </c>
      <c r="I491" s="4">
        <v>1</v>
      </c>
      <c r="J491" s="6">
        <v>0</v>
      </c>
      <c r="K491" s="4">
        <v>1</v>
      </c>
      <c r="L491" s="6">
        <v>0</v>
      </c>
      <c r="M491" s="4" t="s">
        <v>47</v>
      </c>
      <c r="N491" s="6" t="s">
        <v>48</v>
      </c>
      <c r="O491" s="4">
        <v>1</v>
      </c>
      <c r="P491" s="6">
        <v>0</v>
      </c>
      <c r="Q491" s="4">
        <v>0</v>
      </c>
      <c r="R491" s="6">
        <v>0</v>
      </c>
      <c r="S491" s="4">
        <v>0</v>
      </c>
      <c r="T491" s="6">
        <v>0</v>
      </c>
      <c r="U491" s="4">
        <v>0</v>
      </c>
      <c r="V491" s="6">
        <v>0</v>
      </c>
      <c r="W491" s="4">
        <v>0</v>
      </c>
      <c r="X491" s="6">
        <v>0</v>
      </c>
      <c r="Y491" s="4">
        <v>0</v>
      </c>
      <c r="Z491" s="6">
        <v>0</v>
      </c>
    </row>
    <row r="492" spans="1:26" x14ac:dyDescent="0.3">
      <c r="A492" t="str">
        <f>HYPERLINK("c:\Users\dcsj\OneDrive\Formación\Masters &amp; Postgrados\En Curso\UOC-Master en Ciencia de Datos\TFM\Imagenes\Movil-S21\20210901_125328.jpg","20210901_125328.jpg")</f>
        <v>20210901_125328.jpg</v>
      </c>
      <c r="B492" s="6">
        <v>1</v>
      </c>
      <c r="C492" s="9">
        <v>0</v>
      </c>
      <c r="D492" s="6">
        <v>0</v>
      </c>
      <c r="E492" s="9">
        <v>0</v>
      </c>
      <c r="F492" s="6">
        <v>0</v>
      </c>
      <c r="G492" s="4">
        <v>1</v>
      </c>
      <c r="H492" s="6">
        <v>0</v>
      </c>
      <c r="I492" s="4">
        <v>1</v>
      </c>
      <c r="J492" s="6">
        <v>0</v>
      </c>
      <c r="K492" s="4">
        <v>1</v>
      </c>
      <c r="L492" s="6">
        <v>0</v>
      </c>
      <c r="M492" s="4" t="s">
        <v>47</v>
      </c>
      <c r="N492" s="6" t="s">
        <v>48</v>
      </c>
      <c r="O492" s="4">
        <v>1</v>
      </c>
      <c r="P492" s="6">
        <v>0</v>
      </c>
      <c r="Q492" s="4">
        <v>0</v>
      </c>
      <c r="R492" s="6">
        <v>0</v>
      </c>
      <c r="S492" s="4">
        <v>0</v>
      </c>
      <c r="T492" s="6">
        <v>0</v>
      </c>
      <c r="U492" s="4">
        <v>0</v>
      </c>
      <c r="V492" s="6">
        <v>0</v>
      </c>
      <c r="W492" s="4">
        <v>0</v>
      </c>
      <c r="X492" s="6">
        <v>0</v>
      </c>
      <c r="Y492" s="4">
        <v>0</v>
      </c>
      <c r="Z492" s="6">
        <v>0</v>
      </c>
    </row>
    <row r="493" spans="1:26" x14ac:dyDescent="0.3">
      <c r="A493" t="str">
        <f>HYPERLINK("c:\Users\dcsj\OneDrive\Formación\Masters &amp; Postgrados\En Curso\UOC-Master en Ciencia de Datos\TFM\Imagenes\Movil-S21\20210901_125538.jpg","20210901_125538.jpg")</f>
        <v>20210901_125538.jpg</v>
      </c>
      <c r="B493" s="6">
        <v>1</v>
      </c>
      <c r="C493" s="9">
        <v>0</v>
      </c>
      <c r="D493" s="6">
        <v>0</v>
      </c>
      <c r="E493" s="9">
        <v>0</v>
      </c>
      <c r="F493" s="6">
        <v>0</v>
      </c>
      <c r="G493" s="4">
        <v>0</v>
      </c>
      <c r="H493" s="6">
        <v>1</v>
      </c>
      <c r="I493" s="4">
        <v>0</v>
      </c>
      <c r="J493" s="6">
        <v>0</v>
      </c>
      <c r="K493" s="4">
        <v>1</v>
      </c>
      <c r="L493" s="6">
        <v>0</v>
      </c>
      <c r="M493" s="4" t="s">
        <v>47</v>
      </c>
      <c r="N493" s="6" t="s">
        <v>48</v>
      </c>
      <c r="O493" s="4">
        <v>1</v>
      </c>
      <c r="P493" s="6">
        <v>0</v>
      </c>
      <c r="Q493" s="4">
        <v>0</v>
      </c>
      <c r="R493" s="6">
        <v>0</v>
      </c>
      <c r="S493" s="4">
        <v>0</v>
      </c>
      <c r="T493" s="6">
        <v>0</v>
      </c>
      <c r="U493" s="4">
        <v>0</v>
      </c>
      <c r="V493" s="6">
        <v>0</v>
      </c>
      <c r="W493" s="4">
        <v>0</v>
      </c>
      <c r="X493" s="6">
        <v>0</v>
      </c>
      <c r="Y493" s="4">
        <v>0</v>
      </c>
      <c r="Z493" s="6">
        <v>0</v>
      </c>
    </row>
    <row r="494" spans="1:26" x14ac:dyDescent="0.3">
      <c r="A494" t="str">
        <f>HYPERLINK("c:\Users\dcsj\OneDrive\Formación\Masters &amp; Postgrados\En Curso\UOC-Master en Ciencia de Datos\TFM\Imagenes\Movil-S21\20210901_125544.jpg","20210901_125544.jpg")</f>
        <v>20210901_125544.jpg</v>
      </c>
      <c r="B494" s="6">
        <v>1</v>
      </c>
      <c r="C494" s="9">
        <v>0</v>
      </c>
      <c r="D494" s="6">
        <v>0</v>
      </c>
      <c r="E494" s="9">
        <v>0</v>
      </c>
      <c r="F494" s="6">
        <v>0</v>
      </c>
      <c r="G494" s="4">
        <v>0</v>
      </c>
      <c r="H494" s="6">
        <v>1</v>
      </c>
      <c r="I494" s="4">
        <v>0</v>
      </c>
      <c r="J494" s="6">
        <v>0</v>
      </c>
      <c r="K494" s="4">
        <v>1</v>
      </c>
      <c r="L494" s="6">
        <v>0</v>
      </c>
      <c r="M494" s="4" t="s">
        <v>47</v>
      </c>
      <c r="N494" s="6" t="s">
        <v>48</v>
      </c>
      <c r="O494" s="4">
        <v>1</v>
      </c>
      <c r="P494" s="6">
        <v>0</v>
      </c>
      <c r="Q494" s="4">
        <v>0</v>
      </c>
      <c r="R494" s="6">
        <v>0</v>
      </c>
      <c r="S494" s="4">
        <v>0</v>
      </c>
      <c r="T494" s="6">
        <v>0</v>
      </c>
      <c r="U494" s="4">
        <v>0</v>
      </c>
      <c r="V494" s="6">
        <v>0</v>
      </c>
      <c r="W494" s="4">
        <v>0</v>
      </c>
      <c r="X494" s="6">
        <v>0</v>
      </c>
      <c r="Y494" s="4">
        <v>0</v>
      </c>
      <c r="Z494" s="6">
        <v>0</v>
      </c>
    </row>
    <row r="495" spans="1:26" x14ac:dyDescent="0.3">
      <c r="A495" t="str">
        <f>HYPERLINK("c:\Users\dcsj\OneDrive\Formación\Masters &amp; Postgrados\En Curso\UOC-Master en Ciencia de Datos\TFM\Imagenes\Movil-S21\20210901_125556.jpg","20210901_125556.jpg")</f>
        <v>20210901_125556.jpg</v>
      </c>
      <c r="B495" s="6">
        <v>1</v>
      </c>
      <c r="C495" s="9">
        <v>0</v>
      </c>
      <c r="D495" s="6">
        <v>0</v>
      </c>
      <c r="E495" s="9">
        <v>0</v>
      </c>
      <c r="F495" s="6">
        <v>0</v>
      </c>
      <c r="G495" s="4">
        <v>0</v>
      </c>
      <c r="H495" s="6">
        <v>1</v>
      </c>
      <c r="I495" s="4">
        <v>0</v>
      </c>
      <c r="J495" s="6">
        <v>0</v>
      </c>
      <c r="K495" s="4">
        <v>1</v>
      </c>
      <c r="L495" s="6">
        <v>0</v>
      </c>
      <c r="M495" s="4" t="s">
        <v>47</v>
      </c>
      <c r="N495" s="6" t="s">
        <v>48</v>
      </c>
      <c r="O495" s="4">
        <v>1</v>
      </c>
      <c r="P495" s="6">
        <v>0</v>
      </c>
      <c r="Q495" s="4">
        <v>0</v>
      </c>
      <c r="R495" s="6">
        <v>0</v>
      </c>
      <c r="S495" s="4">
        <v>0</v>
      </c>
      <c r="T495" s="6">
        <v>0</v>
      </c>
      <c r="U495" s="4">
        <v>0</v>
      </c>
      <c r="V495" s="6">
        <v>0</v>
      </c>
      <c r="W495" s="4">
        <v>0</v>
      </c>
      <c r="X495" s="6">
        <v>0</v>
      </c>
      <c r="Y495" s="4">
        <v>0</v>
      </c>
      <c r="Z495" s="6">
        <v>0</v>
      </c>
    </row>
    <row r="496" spans="1:26" x14ac:dyDescent="0.3">
      <c r="A496" t="str">
        <f>HYPERLINK("c:\Users\dcsj\OneDrive\Formación\Masters &amp; Postgrados\En Curso\UOC-Master en Ciencia de Datos\TFM\Imagenes\Movil-S21\20210901_125559.jpg","20210901_125559.jpg")</f>
        <v>20210901_125559.jpg</v>
      </c>
      <c r="B496" s="6">
        <v>1</v>
      </c>
      <c r="C496" s="9">
        <v>0</v>
      </c>
      <c r="D496" s="6">
        <v>0</v>
      </c>
      <c r="E496" s="9">
        <v>0</v>
      </c>
      <c r="F496" s="6">
        <v>0</v>
      </c>
      <c r="G496" s="4">
        <v>0</v>
      </c>
      <c r="H496" s="6">
        <v>1</v>
      </c>
      <c r="I496" s="4">
        <v>0</v>
      </c>
      <c r="J496" s="6">
        <v>0</v>
      </c>
      <c r="K496" s="4">
        <v>1</v>
      </c>
      <c r="L496" s="6">
        <v>0</v>
      </c>
      <c r="M496" s="4" t="s">
        <v>47</v>
      </c>
      <c r="N496" s="6" t="s">
        <v>48</v>
      </c>
      <c r="O496" s="4">
        <v>1</v>
      </c>
      <c r="P496" s="6">
        <v>0</v>
      </c>
      <c r="Q496" s="4">
        <v>0</v>
      </c>
      <c r="R496" s="6">
        <v>0</v>
      </c>
      <c r="S496" s="4">
        <v>0</v>
      </c>
      <c r="T496" s="6">
        <v>0</v>
      </c>
      <c r="U496" s="4">
        <v>0</v>
      </c>
      <c r="V496" s="6">
        <v>0</v>
      </c>
      <c r="W496" s="4">
        <v>0</v>
      </c>
      <c r="X496" s="6">
        <v>0</v>
      </c>
      <c r="Y496" s="4">
        <v>0</v>
      </c>
      <c r="Z496" s="6">
        <v>0</v>
      </c>
    </row>
    <row r="497" spans="1:26" x14ac:dyDescent="0.3">
      <c r="A497" t="str">
        <f>HYPERLINK("c:\Users\dcsj\OneDrive\Formación\Masters &amp; Postgrados\En Curso\UOC-Master en Ciencia de Datos\TFM\Imagenes\Movil-S21\20210901_131702.jpg","20210901_131702.jpg")</f>
        <v>20210901_131702.jpg</v>
      </c>
      <c r="B497" s="6">
        <v>1</v>
      </c>
      <c r="C497" s="9">
        <v>0</v>
      </c>
      <c r="D497" s="6">
        <v>0</v>
      </c>
      <c r="E497" s="9">
        <v>0</v>
      </c>
      <c r="F497" s="6">
        <v>0</v>
      </c>
      <c r="G497" s="4">
        <v>0</v>
      </c>
      <c r="H497" s="6">
        <v>0</v>
      </c>
      <c r="I497" s="4">
        <v>0</v>
      </c>
      <c r="J497" s="6">
        <v>0</v>
      </c>
      <c r="K497" s="4">
        <v>1</v>
      </c>
      <c r="L497" s="6">
        <v>0</v>
      </c>
      <c r="M497" s="4" t="s">
        <v>47</v>
      </c>
      <c r="N497" s="6" t="s">
        <v>48</v>
      </c>
      <c r="O497" s="4">
        <v>0</v>
      </c>
      <c r="P497" s="6">
        <v>0</v>
      </c>
      <c r="Q497" s="4">
        <v>0</v>
      </c>
      <c r="R497" s="6">
        <v>0</v>
      </c>
      <c r="S497" s="4">
        <v>0</v>
      </c>
      <c r="T497" s="6">
        <v>0</v>
      </c>
      <c r="U497" s="4">
        <v>0</v>
      </c>
      <c r="V497" s="6">
        <v>0</v>
      </c>
      <c r="W497" s="4">
        <v>0</v>
      </c>
      <c r="X497" s="6">
        <v>0</v>
      </c>
      <c r="Y497" s="4">
        <v>0</v>
      </c>
      <c r="Z497" s="6">
        <v>0</v>
      </c>
    </row>
    <row r="498" spans="1:26" x14ac:dyDescent="0.3">
      <c r="A498" t="str">
        <f>HYPERLINK("c:\Users\dcsj\OneDrive\Formación\Masters &amp; Postgrados\En Curso\UOC-Master en Ciencia de Datos\TFM\Imagenes\Movil-S21\20210901_131736.jpg","20210901_131736.jpg")</f>
        <v>20210901_131736.jpg</v>
      </c>
      <c r="B498" s="6">
        <v>1</v>
      </c>
      <c r="C498" s="9">
        <v>0</v>
      </c>
      <c r="D498" s="6">
        <v>0</v>
      </c>
      <c r="E498" s="9">
        <v>0</v>
      </c>
      <c r="F498" s="6">
        <v>0</v>
      </c>
      <c r="G498" s="4">
        <v>0</v>
      </c>
      <c r="H498" s="6">
        <v>0</v>
      </c>
      <c r="I498" s="4">
        <v>1</v>
      </c>
      <c r="J498" s="6">
        <v>0</v>
      </c>
      <c r="K498" s="4">
        <v>1</v>
      </c>
      <c r="L498" s="6">
        <v>1</v>
      </c>
      <c r="M498" s="4" t="s">
        <v>47</v>
      </c>
      <c r="N498" s="6" t="s">
        <v>48</v>
      </c>
      <c r="O498" s="4">
        <v>1</v>
      </c>
      <c r="P498" s="6">
        <v>0</v>
      </c>
      <c r="Q498" s="4">
        <v>0</v>
      </c>
      <c r="R498" s="6">
        <v>0</v>
      </c>
      <c r="S498" s="4">
        <v>0</v>
      </c>
      <c r="T498" s="6">
        <v>0</v>
      </c>
      <c r="U498" s="4">
        <v>0</v>
      </c>
      <c r="V498" s="6">
        <v>0</v>
      </c>
      <c r="W498" s="4">
        <v>0</v>
      </c>
      <c r="X498" s="6">
        <v>0</v>
      </c>
      <c r="Y498" s="4">
        <v>0</v>
      </c>
      <c r="Z498" s="6">
        <v>0</v>
      </c>
    </row>
    <row r="499" spans="1:26" x14ac:dyDescent="0.3">
      <c r="A499" t="str">
        <f>HYPERLINK("c:\Users\dcsj\OneDrive\Formación\Masters &amp; Postgrados\En Curso\UOC-Master en Ciencia de Datos\TFM\Imagenes\Movil-S21\20210901_131756.jpg","20210901_131756.jpg")</f>
        <v>20210901_131756.jpg</v>
      </c>
      <c r="B499" s="6">
        <v>1</v>
      </c>
      <c r="C499" s="9">
        <v>0</v>
      </c>
      <c r="D499" s="6">
        <v>0</v>
      </c>
      <c r="E499" s="9">
        <v>0</v>
      </c>
      <c r="F499" s="6">
        <v>0</v>
      </c>
      <c r="G499" s="4">
        <v>0</v>
      </c>
      <c r="H499" s="6">
        <v>0</v>
      </c>
      <c r="I499" s="4">
        <v>1</v>
      </c>
      <c r="J499" s="6">
        <v>0</v>
      </c>
      <c r="K499" s="4">
        <v>1</v>
      </c>
      <c r="L499" s="6">
        <v>1</v>
      </c>
      <c r="M499" s="4" t="s">
        <v>47</v>
      </c>
      <c r="N499" s="6" t="s">
        <v>48</v>
      </c>
      <c r="O499" s="4">
        <v>1</v>
      </c>
      <c r="P499" s="6">
        <v>0</v>
      </c>
      <c r="Q499" s="4">
        <v>0</v>
      </c>
      <c r="R499" s="6">
        <v>0</v>
      </c>
      <c r="S499" s="4">
        <v>0</v>
      </c>
      <c r="T499" s="6">
        <v>0</v>
      </c>
      <c r="U499" s="4">
        <v>0</v>
      </c>
      <c r="V499" s="6">
        <v>0</v>
      </c>
      <c r="W499" s="4">
        <v>0</v>
      </c>
      <c r="X499" s="6">
        <v>0</v>
      </c>
      <c r="Y499" s="4">
        <v>0</v>
      </c>
      <c r="Z499" s="6">
        <v>0</v>
      </c>
    </row>
    <row r="500" spans="1:26" x14ac:dyDescent="0.3">
      <c r="A500" t="str">
        <f>HYPERLINK("c:\Users\dcsj\OneDrive\Formación\Masters &amp; Postgrados\En Curso\UOC-Master en Ciencia de Datos\TFM\Imagenes\Movil-S21\20210901_131802.jpg","20210901_131802.jpg")</f>
        <v>20210901_131802.jpg</v>
      </c>
      <c r="B500" s="6">
        <v>1</v>
      </c>
      <c r="C500" s="9">
        <v>0</v>
      </c>
      <c r="D500" s="6">
        <v>0</v>
      </c>
      <c r="E500" s="9">
        <v>0</v>
      </c>
      <c r="F500" s="6">
        <v>0</v>
      </c>
      <c r="G500" s="4">
        <v>0</v>
      </c>
      <c r="H500" s="6">
        <v>0</v>
      </c>
      <c r="I500" s="4">
        <v>1</v>
      </c>
      <c r="J500" s="6">
        <v>0</v>
      </c>
      <c r="K500" s="4">
        <v>1</v>
      </c>
      <c r="L500" s="6">
        <v>1</v>
      </c>
      <c r="M500" s="4" t="s">
        <v>47</v>
      </c>
      <c r="N500" s="6" t="s">
        <v>48</v>
      </c>
      <c r="O500" s="4">
        <v>1</v>
      </c>
      <c r="P500" s="6">
        <v>0</v>
      </c>
      <c r="Q500" s="4">
        <v>0</v>
      </c>
      <c r="R500" s="6">
        <v>0</v>
      </c>
      <c r="S500" s="4">
        <v>0</v>
      </c>
      <c r="T500" s="6">
        <v>0</v>
      </c>
      <c r="U500" s="4">
        <v>0</v>
      </c>
      <c r="V500" s="6">
        <v>0</v>
      </c>
      <c r="W500" s="4">
        <v>0</v>
      </c>
      <c r="X500" s="6">
        <v>0</v>
      </c>
      <c r="Y500" s="4">
        <v>0</v>
      </c>
      <c r="Z500" s="6">
        <v>0</v>
      </c>
    </row>
    <row r="501" spans="1:26" x14ac:dyDescent="0.3">
      <c r="A501" t="str">
        <f>HYPERLINK("c:\Users\dcsj\OneDrive\Formación\Masters &amp; Postgrados\En Curso\UOC-Master en Ciencia de Datos\TFM\Imagenes\Movil-S21\20210901_131807.jpg","20210901_131807.jpg")</f>
        <v>20210901_131807.jpg</v>
      </c>
    </row>
    <row r="502" spans="1:26" x14ac:dyDescent="0.3">
      <c r="A502" t="str">
        <f>HYPERLINK("c:\Users\dcsj\OneDrive\Formación\Masters &amp; Postgrados\En Curso\UOC-Master en Ciencia de Datos\TFM\Imagenes\Movil-S21\20210901_132301.jpg","20210901_132301.jpg")</f>
        <v>20210901_132301.jpg</v>
      </c>
    </row>
    <row r="503" spans="1:26" x14ac:dyDescent="0.3">
      <c r="A503" t="str">
        <f>HYPERLINK("c:\Users\dcsj\OneDrive\Formación\Masters &amp; Postgrados\En Curso\UOC-Master en Ciencia de Datos\TFM\Imagenes\Movil-S21\20210901_132303.jpg","20210901_132303.jpg")</f>
        <v>20210901_132303.jpg</v>
      </c>
    </row>
    <row r="504" spans="1:26" x14ac:dyDescent="0.3">
      <c r="A504" t="str">
        <f>HYPERLINK("c:\Users\dcsj\OneDrive\Formación\Masters &amp; Postgrados\En Curso\UOC-Master en Ciencia de Datos\TFM\Imagenes\Movil-S21\20210901_132334.jpg","20210901_132334.jpg")</f>
        <v>20210901_132334.jpg</v>
      </c>
    </row>
    <row r="505" spans="1:26" x14ac:dyDescent="0.3">
      <c r="A505" t="str">
        <f>HYPERLINK("c:\Users\dcsj\OneDrive\Formación\Masters &amp; Postgrados\En Curso\UOC-Master en Ciencia de Datos\TFM\Imagenes\Movil-S21\20210901_132337.jpg","20210901_132337.jpg")</f>
        <v>20210901_132337.jpg</v>
      </c>
    </row>
    <row r="506" spans="1:26" x14ac:dyDescent="0.3">
      <c r="A506" t="str">
        <f>HYPERLINK("c:\Users\dcsj\OneDrive\Formación\Masters &amp; Postgrados\En Curso\UOC-Master en Ciencia de Datos\TFM\Imagenes\Movil-S21\20210901_132345.jpg","20210901_132345.jpg")</f>
        <v>20210901_132345.jpg</v>
      </c>
    </row>
    <row r="507" spans="1:26" x14ac:dyDescent="0.3">
      <c r="A507" t="str">
        <f>HYPERLINK("c:\Users\dcsj\OneDrive\Formación\Masters &amp; Postgrados\En Curso\UOC-Master en Ciencia de Datos\TFM\Imagenes\Movil-S21\20210901_132351.jpg","20210901_132351.jpg")</f>
        <v>20210901_132351.jpg</v>
      </c>
    </row>
    <row r="508" spans="1:26" x14ac:dyDescent="0.3">
      <c r="A508" t="str">
        <f>HYPERLINK("c:\Users\dcsj\OneDrive\Formación\Masters &amp; Postgrados\En Curso\UOC-Master en Ciencia de Datos\TFM\Imagenes\Movil-S21\20210901_132353.jpg","20210901_132353.jpg")</f>
        <v>20210901_132353.jpg</v>
      </c>
    </row>
    <row r="509" spans="1:26" x14ac:dyDescent="0.3">
      <c r="A509" t="str">
        <f>HYPERLINK("c:\Users\dcsj\OneDrive\Formación\Masters &amp; Postgrados\En Curso\UOC-Master en Ciencia de Datos\TFM\Imagenes\Movil-S21\20210901_132356.jpg","20210901_132356.jpg")</f>
        <v>20210901_132356.jpg</v>
      </c>
    </row>
    <row r="510" spans="1:26" x14ac:dyDescent="0.3">
      <c r="A510" t="str">
        <f>HYPERLINK("c:\Users\dcsj\OneDrive\Formación\Masters &amp; Postgrados\En Curso\UOC-Master en Ciencia de Datos\TFM\Imagenes\Movil-S21\20210901_132412.jpg","20210901_132412.jpg")</f>
        <v>20210901_132412.jpg</v>
      </c>
    </row>
    <row r="511" spans="1:26" x14ac:dyDescent="0.3">
      <c r="A511" t="str">
        <f>HYPERLINK("c:\Users\dcsj\OneDrive\Formación\Masters &amp; Postgrados\En Curso\UOC-Master en Ciencia de Datos\TFM\Imagenes\Movil-S21\20210901_132413.jpg","20210901_132413.jpg")</f>
        <v>20210901_132413.jpg</v>
      </c>
    </row>
    <row r="512" spans="1:26" x14ac:dyDescent="0.3">
      <c r="A512" t="str">
        <f>HYPERLINK("c:\Users\dcsj\OneDrive\Formación\Masters &amp; Postgrados\En Curso\UOC-Master en Ciencia de Datos\TFM\Imagenes\Movil-S21\20210901_132417.jpg","20210901_132417.jpg")</f>
        <v>20210901_132417.jpg</v>
      </c>
    </row>
    <row r="513" spans="1:1" x14ac:dyDescent="0.3">
      <c r="A513" t="str">
        <f>HYPERLINK("c:\Users\dcsj\OneDrive\Formación\Masters &amp; Postgrados\En Curso\UOC-Master en Ciencia de Datos\TFM\Imagenes\Movil-S21\20210901_132419.jpg","20210901_132419.jpg")</f>
        <v>20210901_132419.jpg</v>
      </c>
    </row>
    <row r="514" spans="1:1" x14ac:dyDescent="0.3">
      <c r="A514" t="str">
        <f>HYPERLINK("c:\Users\dcsj\OneDrive\Formación\Masters &amp; Postgrados\En Curso\UOC-Master en Ciencia de Datos\TFM\Imagenes\Movil-S21\20210901_132421.jpg","20210901_132421.jpg")</f>
        <v>20210901_132421.jpg</v>
      </c>
    </row>
    <row r="515" spans="1:1" x14ac:dyDescent="0.3">
      <c r="A515" t="str">
        <f>HYPERLINK("c:\Users\dcsj\OneDrive\Formación\Masters &amp; Postgrados\En Curso\UOC-Master en Ciencia de Datos\TFM\Imagenes\Movil-S21\20210901_132424.jpg","20210901_132424.jpg")</f>
        <v>20210901_132424.jpg</v>
      </c>
    </row>
    <row r="516" spans="1:1" x14ac:dyDescent="0.3">
      <c r="A516" t="str">
        <f>HYPERLINK("c:\Users\dcsj\OneDrive\Formación\Masters &amp; Postgrados\En Curso\UOC-Master en Ciencia de Datos\TFM\Imagenes\Movil-S21\20210901_132644.jpg","20210901_132644.jpg")</f>
        <v>20210901_132644.jpg</v>
      </c>
    </row>
    <row r="517" spans="1:1" x14ac:dyDescent="0.3">
      <c r="A517" t="str">
        <f>HYPERLINK("c:\Users\dcsj\OneDrive\Formación\Masters &amp; Postgrados\En Curso\UOC-Master en Ciencia de Datos\TFM\Imagenes\Movil-S21\20210901_132645.jpg","20210901_132645.jpg")</f>
        <v>20210901_132645.jpg</v>
      </c>
    </row>
    <row r="518" spans="1:1" x14ac:dyDescent="0.3">
      <c r="A518" t="str">
        <f>HYPERLINK("c:\Users\dcsj\OneDrive\Formación\Masters &amp; Postgrados\En Curso\UOC-Master en Ciencia de Datos\TFM\Imagenes\Movil-S21\20210901_132723.jpg","20210901_132723.jpg")</f>
        <v>20210901_132723.jpg</v>
      </c>
    </row>
    <row r="519" spans="1:1" x14ac:dyDescent="0.3">
      <c r="A519" t="str">
        <f>HYPERLINK("c:\Users\dcsj\OneDrive\Formación\Masters &amp; Postgrados\En Curso\UOC-Master en Ciencia de Datos\TFM\Imagenes\Movil-S21\20210901_132728.jpg","20210901_132728.jpg")</f>
        <v>20210901_132728.jpg</v>
      </c>
    </row>
    <row r="520" spans="1:1" x14ac:dyDescent="0.3">
      <c r="A520" t="str">
        <f>HYPERLINK("c:\Users\dcsj\OneDrive\Formación\Masters &amp; Postgrados\En Curso\UOC-Master en Ciencia de Datos\TFM\Imagenes\Movil-S21\20210902_183846.jpg","20210902_183846.jpg")</f>
        <v>20210902_183846.jpg</v>
      </c>
    </row>
    <row r="521" spans="1:1" x14ac:dyDescent="0.3">
      <c r="A521" t="str">
        <f>HYPERLINK("c:\Users\dcsj\OneDrive\Formación\Masters &amp; Postgrados\En Curso\UOC-Master en Ciencia de Datos\TFM\Imagenes\Movil-S21\20210902_183921.jpg","20210902_183921.jpg")</f>
        <v>20210902_183921.jpg</v>
      </c>
    </row>
    <row r="522" spans="1:1" x14ac:dyDescent="0.3">
      <c r="A522" t="str">
        <f>HYPERLINK("c:\Users\dcsj\OneDrive\Formación\Masters &amp; Postgrados\En Curso\UOC-Master en Ciencia de Datos\TFM\Imagenes\Movil-S21\20210902_195020.jpg","20210902_195020.jpg")</f>
        <v>20210902_195020.jpg</v>
      </c>
    </row>
    <row r="523" spans="1:1" x14ac:dyDescent="0.3">
      <c r="A523" t="str">
        <f>HYPERLINK("c:\Users\dcsj\OneDrive\Formación\Masters &amp; Postgrados\En Curso\UOC-Master en Ciencia de Datos\TFM\Imagenes\Movil-S21\20210902_195033.jpg","20210902_195033.jpg")</f>
        <v>20210902_195033.jpg</v>
      </c>
    </row>
    <row r="524" spans="1:1" x14ac:dyDescent="0.3">
      <c r="A524" t="str">
        <f>HYPERLINK("c:\Users\dcsj\OneDrive\Formación\Masters &amp; Postgrados\En Curso\UOC-Master en Ciencia de Datos\TFM\Imagenes\Movil-S21\20210902_212307.jpg","20210902_212307.jpg")</f>
        <v>20210902_212307.jpg</v>
      </c>
    </row>
    <row r="525" spans="1:1" x14ac:dyDescent="0.3">
      <c r="A525" t="str">
        <f>HYPERLINK("c:\Users\dcsj\OneDrive\Formación\Masters &amp; Postgrados\En Curso\UOC-Master en Ciencia de Datos\TFM\Imagenes\Movil-S21\20210902_212313.jpg","20210902_212313.jpg")</f>
        <v>20210902_212313.jpg</v>
      </c>
    </row>
    <row r="526" spans="1:1" x14ac:dyDescent="0.3">
      <c r="A526" t="str">
        <f>HYPERLINK("c:\Users\dcsj\OneDrive\Formación\Masters &amp; Postgrados\En Curso\UOC-Master en Ciencia de Datos\TFM\Imagenes\Movil-S21\20210903_105236.jpg","20210903_105236.jpg")</f>
        <v>20210903_105236.jpg</v>
      </c>
    </row>
    <row r="527" spans="1:1" x14ac:dyDescent="0.3">
      <c r="A527" t="str">
        <f>HYPERLINK("c:\Users\dcsj\OneDrive\Formación\Masters &amp; Postgrados\En Curso\UOC-Master en Ciencia de Datos\TFM\Imagenes\Movil-S21\20210903_105241.jpg","20210903_105241.jpg")</f>
        <v>20210903_105241.jpg</v>
      </c>
    </row>
    <row r="528" spans="1:1" x14ac:dyDescent="0.3">
      <c r="A528" t="str">
        <f>HYPERLINK("c:\Users\dcsj\OneDrive\Formación\Masters &amp; Postgrados\En Curso\UOC-Master en Ciencia de Datos\TFM\Imagenes\Movil-S21\20210903_105249.jpg","20210903_105249.jpg")</f>
        <v>20210903_105249.jpg</v>
      </c>
    </row>
    <row r="529" spans="1:1" x14ac:dyDescent="0.3">
      <c r="A529" t="str">
        <f>HYPERLINK("c:\Users\dcsj\OneDrive\Formación\Masters &amp; Postgrados\En Curso\UOC-Master en Ciencia de Datos\TFM\Imagenes\Movil-S21\20210903_111513.jpg","20210903_111513.jpg")</f>
        <v>20210903_111513.jpg</v>
      </c>
    </row>
    <row r="530" spans="1:1" x14ac:dyDescent="0.3">
      <c r="A530" t="str">
        <f>HYPERLINK("c:\Users\dcsj\OneDrive\Formación\Masters &amp; Postgrados\En Curso\UOC-Master en Ciencia de Datos\TFM\Imagenes\Movil-S21\20210903_111521.jpg","20210903_111521.jpg")</f>
        <v>20210903_111521.jpg</v>
      </c>
    </row>
    <row r="531" spans="1:1" x14ac:dyDescent="0.3">
      <c r="A531" t="str">
        <f>HYPERLINK("c:\Users\dcsj\OneDrive\Formación\Masters &amp; Postgrados\En Curso\UOC-Master en Ciencia de Datos\TFM\Imagenes\Movil-S21\20210903_111529.jpg","20210903_111529.jpg")</f>
        <v>20210903_111529.jpg</v>
      </c>
    </row>
    <row r="532" spans="1:1" x14ac:dyDescent="0.3">
      <c r="A532" t="str">
        <f>HYPERLINK("c:\Users\dcsj\OneDrive\Formación\Masters &amp; Postgrados\En Curso\UOC-Master en Ciencia de Datos\TFM\Imagenes\Movil-S21\20210903_111543.jpg","20210903_111543.jpg")</f>
        <v>20210903_111543.jpg</v>
      </c>
    </row>
    <row r="533" spans="1:1" x14ac:dyDescent="0.3">
      <c r="A533" t="str">
        <f>HYPERLINK("c:\Users\dcsj\OneDrive\Formación\Masters &amp; Postgrados\En Curso\UOC-Master en Ciencia de Datos\TFM\Imagenes\Movil-S21\20210903_111551.jpg","20210903_111551.jpg")</f>
        <v>20210903_111551.jpg</v>
      </c>
    </row>
    <row r="534" spans="1:1" x14ac:dyDescent="0.3">
      <c r="A534" t="str">
        <f>HYPERLINK("c:\Users\dcsj\OneDrive\Formación\Masters &amp; Postgrados\En Curso\UOC-Master en Ciencia de Datos\TFM\Imagenes\Movil-S21\20210903_112409.jpg","20210903_112409.jpg")</f>
        <v>20210903_112409.jpg</v>
      </c>
    </row>
    <row r="535" spans="1:1" x14ac:dyDescent="0.3">
      <c r="A535" t="str">
        <f>HYPERLINK("c:\Users\dcsj\OneDrive\Formación\Masters &amp; Postgrados\En Curso\UOC-Master en Ciencia de Datos\TFM\Imagenes\Movil-S21\20210903_112440.jpg","20210903_112440.jpg")</f>
        <v>20210903_112440.jpg</v>
      </c>
    </row>
    <row r="536" spans="1:1" x14ac:dyDescent="0.3">
      <c r="A536" t="str">
        <f>HYPERLINK("c:\Users\dcsj\OneDrive\Formación\Masters &amp; Postgrados\En Curso\UOC-Master en Ciencia de Datos\TFM\Imagenes\Movil-S21\20210903_112456.jpg","20210903_112456.jpg")</f>
        <v>20210903_112456.jpg</v>
      </c>
    </row>
    <row r="537" spans="1:1" x14ac:dyDescent="0.3">
      <c r="A537" t="str">
        <f>HYPERLINK("c:\Users\dcsj\OneDrive\Formación\Masters &amp; Postgrados\En Curso\UOC-Master en Ciencia de Datos\TFM\Imagenes\Movil-S21\20210903_112529.jpg","20210903_112529.jpg")</f>
        <v>20210903_112529.jpg</v>
      </c>
    </row>
    <row r="538" spans="1:1" x14ac:dyDescent="0.3">
      <c r="A538" t="str">
        <f>HYPERLINK("c:\Users\dcsj\OneDrive\Formación\Masters &amp; Postgrados\En Curso\UOC-Master en Ciencia de Datos\TFM\Imagenes\Movil-S21\20210903_112539.jpg","20210903_112539.jpg")</f>
        <v>20210903_112539.jpg</v>
      </c>
    </row>
    <row r="539" spans="1:1" x14ac:dyDescent="0.3">
      <c r="A539" t="str">
        <f>HYPERLINK("c:\Users\dcsj\OneDrive\Formación\Masters &amp; Postgrados\En Curso\UOC-Master en Ciencia de Datos\TFM\Imagenes\Movil-S21\20210903_112542.jpg","20210903_112542.jpg")</f>
        <v>20210903_112542.jpg</v>
      </c>
    </row>
    <row r="540" spans="1:1" x14ac:dyDescent="0.3">
      <c r="A540" t="str">
        <f>HYPERLINK("c:\Users\dcsj\OneDrive\Formación\Masters &amp; Postgrados\En Curso\UOC-Master en Ciencia de Datos\TFM\Imagenes\Movil-S21\20210903_112932.jpg","20210903_112932.jpg")</f>
        <v>20210903_112932.jpg</v>
      </c>
    </row>
    <row r="541" spans="1:1" x14ac:dyDescent="0.3">
      <c r="A541" t="str">
        <f>HYPERLINK("c:\Users\dcsj\OneDrive\Formación\Masters &amp; Postgrados\En Curso\UOC-Master en Ciencia de Datos\TFM\Imagenes\Movil-S21\20210903_112949.jpg","20210903_112949.jpg")</f>
        <v>20210903_112949.jpg</v>
      </c>
    </row>
    <row r="542" spans="1:1" x14ac:dyDescent="0.3">
      <c r="A542" t="str">
        <f>HYPERLINK("c:\Users\dcsj\OneDrive\Formación\Masters &amp; Postgrados\En Curso\UOC-Master en Ciencia de Datos\TFM\Imagenes\Movil-S21\20210903_113002.jpg","20210903_113002.jpg")</f>
        <v>20210903_113002.jpg</v>
      </c>
    </row>
    <row r="543" spans="1:1" x14ac:dyDescent="0.3">
      <c r="A543" t="str">
        <f>HYPERLINK("c:\Users\dcsj\OneDrive\Formación\Masters &amp; Postgrados\En Curso\UOC-Master en Ciencia de Datos\TFM\Imagenes\Movil-S21\20210903_113012.jpg","20210903_113012.jpg")</f>
        <v>20210903_113012.jpg</v>
      </c>
    </row>
    <row r="544" spans="1:1" x14ac:dyDescent="0.3">
      <c r="A544" t="str">
        <f>HYPERLINK("c:\Users\dcsj\OneDrive\Formación\Masters &amp; Postgrados\En Curso\UOC-Master en Ciencia de Datos\TFM\Imagenes\Movil-S21\20210903_113017.jpg","20210903_113017.jpg")</f>
        <v>20210903_113017.jpg</v>
      </c>
    </row>
    <row r="545" spans="1:1" x14ac:dyDescent="0.3">
      <c r="A545" t="str">
        <f>HYPERLINK("c:\Users\dcsj\OneDrive\Formación\Masters &amp; Postgrados\En Curso\UOC-Master en Ciencia de Datos\TFM\Imagenes\Movil-S21\20210903_113223.jpg","20210903_113223.jpg")</f>
        <v>20210903_113223.jpg</v>
      </c>
    </row>
    <row r="546" spans="1:1" x14ac:dyDescent="0.3">
      <c r="A546" t="str">
        <f>HYPERLINK("c:\Users\dcsj\OneDrive\Formación\Masters &amp; Postgrados\En Curso\UOC-Master en Ciencia de Datos\TFM\Imagenes\Movil-S21\20210903_113335.jpg","20210903_113335.jpg")</f>
        <v>20210903_113335.jpg</v>
      </c>
    </row>
    <row r="547" spans="1:1" x14ac:dyDescent="0.3">
      <c r="A547" t="str">
        <f>HYPERLINK("c:\Users\dcsj\OneDrive\Formación\Masters &amp; Postgrados\En Curso\UOC-Master en Ciencia de Datos\TFM\Imagenes\Movil-S21\20210903_113404.jpg","20210903_113404.jpg")</f>
        <v>20210903_113404.jpg</v>
      </c>
    </row>
    <row r="548" spans="1:1" x14ac:dyDescent="0.3">
      <c r="A548" t="str">
        <f>HYPERLINK("c:\Users\dcsj\OneDrive\Formación\Masters &amp; Postgrados\En Curso\UOC-Master en Ciencia de Datos\TFM\Imagenes\Movil-S21\20210903_113416.jpg","20210903_113416.jpg")</f>
        <v>20210903_113416.jpg</v>
      </c>
    </row>
    <row r="549" spans="1:1" x14ac:dyDescent="0.3">
      <c r="A549" t="str">
        <f>HYPERLINK("c:\Users\dcsj\OneDrive\Formación\Masters &amp; Postgrados\En Curso\UOC-Master en Ciencia de Datos\TFM\Imagenes\Movil-S21\20210903_113457.jpg","20210903_113457.jpg")</f>
        <v>20210903_113457.jpg</v>
      </c>
    </row>
    <row r="550" spans="1:1" x14ac:dyDescent="0.3">
      <c r="A550" t="str">
        <f>HYPERLINK("c:\Users\dcsj\OneDrive\Formación\Masters &amp; Postgrados\En Curso\UOC-Master en Ciencia de Datos\TFM\Imagenes\Movil-S21\20210903_113505.jpg","20210903_113505.jpg")</f>
        <v>20210903_113505.jpg</v>
      </c>
    </row>
    <row r="551" spans="1:1" x14ac:dyDescent="0.3">
      <c r="A551" t="str">
        <f>HYPERLINK("c:\Users\dcsj\OneDrive\Formación\Masters &amp; Postgrados\En Curso\UOC-Master en Ciencia de Datos\TFM\Imagenes\Movil-S21\20210903_113506.jpg","20210903_113506.jpg")</f>
        <v>20210903_113506.jpg</v>
      </c>
    </row>
    <row r="552" spans="1:1" x14ac:dyDescent="0.3">
      <c r="A552" t="str">
        <f>HYPERLINK("c:\Users\dcsj\OneDrive\Formación\Masters &amp; Postgrados\En Curso\UOC-Master en Ciencia de Datos\TFM\Imagenes\Movil-S21\20210903_113523.jpg","20210903_113523.jpg")</f>
        <v>20210903_113523.jpg</v>
      </c>
    </row>
    <row r="553" spans="1:1" x14ac:dyDescent="0.3">
      <c r="A553" t="str">
        <f>HYPERLINK("c:\Users\dcsj\OneDrive\Formación\Masters &amp; Postgrados\En Curso\UOC-Master en Ciencia de Datos\TFM\Imagenes\Movil-S21\20210903_113524.jpg","20210903_113524.jpg")</f>
        <v>20210903_113524.jpg</v>
      </c>
    </row>
    <row r="554" spans="1:1" x14ac:dyDescent="0.3">
      <c r="A554" t="str">
        <f>HYPERLINK("c:\Users\dcsj\OneDrive\Formación\Masters &amp; Postgrados\En Curso\UOC-Master en Ciencia de Datos\TFM\Imagenes\Movil-S21\20210903_113536.jpg","20210903_113536.jpg")</f>
        <v>20210903_113536.jpg</v>
      </c>
    </row>
    <row r="555" spans="1:1" x14ac:dyDescent="0.3">
      <c r="A555" t="str">
        <f>HYPERLINK("c:\Users\dcsj\OneDrive\Formación\Masters &amp; Postgrados\En Curso\UOC-Master en Ciencia de Datos\TFM\Imagenes\Movil-S21\20210903_134611.jpg","20210903_134611.jpg")</f>
        <v>20210903_134611.jpg</v>
      </c>
    </row>
    <row r="556" spans="1:1" x14ac:dyDescent="0.3">
      <c r="A556" t="str">
        <f>HYPERLINK("c:\Users\dcsj\OneDrive\Formación\Masters &amp; Postgrados\En Curso\UOC-Master en Ciencia de Datos\TFM\Imagenes\Movil-S21\20210903_134620.jpg","20210903_134620.jpg")</f>
        <v>20210903_134620.jpg</v>
      </c>
    </row>
    <row r="557" spans="1:1" x14ac:dyDescent="0.3">
      <c r="A557" t="str">
        <f>HYPERLINK("c:\Users\dcsj\OneDrive\Formación\Masters &amp; Postgrados\En Curso\UOC-Master en Ciencia de Datos\TFM\Imagenes\Movil-S21\20210903_154053.jpg","20210903_154053.jpg")</f>
        <v>20210903_154053.jpg</v>
      </c>
    </row>
    <row r="558" spans="1:1" x14ac:dyDescent="0.3">
      <c r="A558" t="str">
        <f>HYPERLINK("c:\Users\dcsj\OneDrive\Formación\Masters &amp; Postgrados\En Curso\UOC-Master en Ciencia de Datos\TFM\Imagenes\Movil-S21\20210903_154057.jpg","20210903_154057.jpg")</f>
        <v>20210903_154057.jpg</v>
      </c>
    </row>
    <row r="559" spans="1:1" x14ac:dyDescent="0.3">
      <c r="A559" t="str">
        <f>HYPERLINK("c:\Users\dcsj\OneDrive\Formación\Masters &amp; Postgrados\En Curso\UOC-Master en Ciencia de Datos\TFM\Imagenes\Movil-S21\20210903_154200.jpg","20210903_154200.jpg")</f>
        <v>20210903_154200.jpg</v>
      </c>
    </row>
    <row r="560" spans="1:1" x14ac:dyDescent="0.3">
      <c r="A560" t="str">
        <f>HYPERLINK("c:\Users\dcsj\OneDrive\Formación\Masters &amp; Postgrados\En Curso\UOC-Master en Ciencia de Datos\TFM\Imagenes\Movil-S21\20210903_154207.jpg","20210903_154207.jpg")</f>
        <v>20210903_154207.jpg</v>
      </c>
    </row>
    <row r="561" spans="1:1" x14ac:dyDescent="0.3">
      <c r="A561" t="str">
        <f>HYPERLINK("c:\Users\dcsj\OneDrive\Formación\Masters &amp; Postgrados\En Curso\UOC-Master en Ciencia de Datos\TFM\Imagenes\Movil-S21\20210903_154209.jpg","20210903_154209.jpg")</f>
        <v>20210903_154209.jpg</v>
      </c>
    </row>
    <row r="562" spans="1:1" x14ac:dyDescent="0.3">
      <c r="A562" t="str">
        <f>HYPERLINK("c:\Users\dcsj\OneDrive\Formación\Masters &amp; Postgrados\En Curso\UOC-Master en Ciencia de Datos\TFM\Imagenes\Movil-S21\20210903_154213.jpg","20210903_154213.jpg")</f>
        <v>20210903_154213.jpg</v>
      </c>
    </row>
    <row r="563" spans="1:1" x14ac:dyDescent="0.3">
      <c r="A563" t="str">
        <f>HYPERLINK("c:\Users\dcsj\OneDrive\Formación\Masters &amp; Postgrados\En Curso\UOC-Master en Ciencia de Datos\TFM\Imagenes\Movil-S21\20210903_154435.jpg","20210903_154435.jpg")</f>
        <v>20210903_154435.jpg</v>
      </c>
    </row>
    <row r="564" spans="1:1" x14ac:dyDescent="0.3">
      <c r="A564" t="str">
        <f>HYPERLINK("c:\Users\dcsj\OneDrive\Formación\Masters &amp; Postgrados\En Curso\UOC-Master en Ciencia de Datos\TFM\Imagenes\Movil-S21\20210903_154439.jpg","20210903_154439.jpg")</f>
        <v>20210903_154439.jpg</v>
      </c>
    </row>
    <row r="565" spans="1:1" x14ac:dyDescent="0.3">
      <c r="A565" t="str">
        <f>HYPERLINK("c:\Users\dcsj\OneDrive\Formación\Masters &amp; Postgrados\En Curso\UOC-Master en Ciencia de Datos\TFM\Imagenes\Movil-S21\20210903_154446.jpg","20210903_154446.jpg")</f>
        <v>20210903_154446.jpg</v>
      </c>
    </row>
    <row r="566" spans="1:1" x14ac:dyDescent="0.3">
      <c r="A566" t="str">
        <f>HYPERLINK("c:\Users\dcsj\OneDrive\Formación\Masters &amp; Postgrados\En Curso\UOC-Master en Ciencia de Datos\TFM\Imagenes\Movil-S21\20210903_154448.jpg","20210903_154448.jpg")</f>
        <v>20210903_154448.jpg</v>
      </c>
    </row>
    <row r="567" spans="1:1" x14ac:dyDescent="0.3">
      <c r="A567" t="str">
        <f>HYPERLINK("c:\Users\dcsj\OneDrive\Formación\Masters &amp; Postgrados\En Curso\UOC-Master en Ciencia de Datos\TFM\Imagenes\Movil-S21\20210903_154453.jpg","20210903_154453.jpg")</f>
        <v>20210903_154453.jpg</v>
      </c>
    </row>
    <row r="568" spans="1:1" x14ac:dyDescent="0.3">
      <c r="A568" t="str">
        <f>HYPERLINK("c:\Users\dcsj\OneDrive\Formación\Masters &amp; Postgrados\En Curso\UOC-Master en Ciencia de Datos\TFM\Imagenes\Movil-S21\20210903_154512.jpg","20210903_154512.jpg")</f>
        <v>20210903_154512.jpg</v>
      </c>
    </row>
    <row r="569" spans="1:1" x14ac:dyDescent="0.3">
      <c r="A569" t="str">
        <f>HYPERLINK("c:\Users\dcsj\OneDrive\Formación\Masters &amp; Postgrados\En Curso\UOC-Master en Ciencia de Datos\TFM\Imagenes\Movil-S21\20210903_154558.jpg","20210903_154558.jpg")</f>
        <v>20210903_154558.jpg</v>
      </c>
    </row>
    <row r="570" spans="1:1" x14ac:dyDescent="0.3">
      <c r="A570" t="str">
        <f>HYPERLINK("c:\Users\dcsj\OneDrive\Formación\Masters &amp; Postgrados\En Curso\UOC-Master en Ciencia de Datos\TFM\Imagenes\Movil-S21\20210903_154603.jpg","20210903_154603.jpg")</f>
        <v>20210903_154603.jpg</v>
      </c>
    </row>
    <row r="571" spans="1:1" x14ac:dyDescent="0.3">
      <c r="A571" t="str">
        <f>HYPERLINK("c:\Users\dcsj\OneDrive\Formación\Masters &amp; Postgrados\En Curso\UOC-Master en Ciencia de Datos\TFM\Imagenes\Movil-S21\20210903_154633.jpg","20210903_154633.jpg")</f>
        <v>20210903_154633.jpg</v>
      </c>
    </row>
    <row r="572" spans="1:1" x14ac:dyDescent="0.3">
      <c r="A572" t="str">
        <f>HYPERLINK("c:\Users\dcsj\OneDrive\Formación\Masters &amp; Postgrados\En Curso\UOC-Master en Ciencia de Datos\TFM\Imagenes\Movil-S21\20210903_154636.jpg","20210903_154636.jpg")</f>
        <v>20210903_154636.jpg</v>
      </c>
    </row>
    <row r="573" spans="1:1" x14ac:dyDescent="0.3">
      <c r="A573" t="str">
        <f>HYPERLINK("c:\Users\dcsj\OneDrive\Formación\Masters &amp; Postgrados\En Curso\UOC-Master en Ciencia de Datos\TFM\Imagenes\Movil-S21\20210903_154708.jpg","20210903_154708.jpg")</f>
        <v>20210903_154708.jpg</v>
      </c>
    </row>
    <row r="574" spans="1:1" x14ac:dyDescent="0.3">
      <c r="A574" t="str">
        <f>HYPERLINK("c:\Users\dcsj\OneDrive\Formación\Masters &amp; Postgrados\En Curso\UOC-Master en Ciencia de Datos\TFM\Imagenes\Movil-S21\20210903_154719.jpg","20210903_154719.jpg")</f>
        <v>20210903_154719.jpg</v>
      </c>
    </row>
    <row r="575" spans="1:1" x14ac:dyDescent="0.3">
      <c r="A575" t="str">
        <f>HYPERLINK("c:\Users\dcsj\OneDrive\Formación\Masters &amp; Postgrados\En Curso\UOC-Master en Ciencia de Datos\TFM\Imagenes\Movil-S21\20210903_154726.jpg","20210903_154726.jpg")</f>
        <v>20210903_154726.jpg</v>
      </c>
    </row>
    <row r="576" spans="1:1" x14ac:dyDescent="0.3">
      <c r="A576" t="str">
        <f>HYPERLINK("c:\Users\dcsj\OneDrive\Formación\Masters &amp; Postgrados\En Curso\UOC-Master en Ciencia de Datos\TFM\Imagenes\Movil-S21\20210903_154728.jpg","20210903_154728.jpg")</f>
        <v>20210903_154728.jpg</v>
      </c>
    </row>
    <row r="577" spans="1:1" x14ac:dyDescent="0.3">
      <c r="A577" t="str">
        <f>HYPERLINK("c:\Users\dcsj\OneDrive\Formación\Masters &amp; Postgrados\En Curso\UOC-Master en Ciencia de Datos\TFM\Imagenes\Movil-S21\20210903_154730.jpg","20210903_154730.jpg")</f>
        <v>20210903_154730.jpg</v>
      </c>
    </row>
    <row r="578" spans="1:1" x14ac:dyDescent="0.3">
      <c r="A578" t="str">
        <f>HYPERLINK("c:\Users\dcsj\OneDrive\Formación\Masters &amp; Postgrados\En Curso\UOC-Master en Ciencia de Datos\TFM\Imagenes\Movil-S21\20210903_154749.jpg","20210903_154749.jpg")</f>
        <v>20210903_154749.jpg</v>
      </c>
    </row>
    <row r="579" spans="1:1" x14ac:dyDescent="0.3">
      <c r="A579" t="str">
        <f>HYPERLINK("c:\Users\dcsj\OneDrive\Formación\Masters &amp; Postgrados\En Curso\UOC-Master en Ciencia de Datos\TFM\Imagenes\Movil-S21\20210903_154754.jpg","20210903_154754.jpg")</f>
        <v>20210903_154754.jpg</v>
      </c>
    </row>
    <row r="580" spans="1:1" x14ac:dyDescent="0.3">
      <c r="A580" t="str">
        <f>HYPERLINK("c:\Users\dcsj\OneDrive\Formación\Masters &amp; Postgrados\En Curso\UOC-Master en Ciencia de Datos\TFM\Imagenes\Movil-S21\20210903_154758.jpg","20210903_154758.jpg")</f>
        <v>20210903_154758.jpg</v>
      </c>
    </row>
    <row r="581" spans="1:1" x14ac:dyDescent="0.3">
      <c r="A581" t="str">
        <f>HYPERLINK("c:\Users\dcsj\OneDrive\Formación\Masters &amp; Postgrados\En Curso\UOC-Master en Ciencia de Datos\TFM\Imagenes\Movil-S21\20210903_154805.jpg","20210903_154805.jpg")</f>
        <v>20210903_154805.jpg</v>
      </c>
    </row>
    <row r="582" spans="1:1" x14ac:dyDescent="0.3">
      <c r="A582" t="str">
        <f>HYPERLINK("c:\Users\dcsj\OneDrive\Formación\Masters &amp; Postgrados\En Curso\UOC-Master en Ciencia de Datos\TFM\Imagenes\Movil-S21\20210903_155028.jpg","20210903_155028.jpg")</f>
        <v>20210903_155028.jpg</v>
      </c>
    </row>
    <row r="583" spans="1:1" x14ac:dyDescent="0.3">
      <c r="A583" t="str">
        <f>HYPERLINK("c:\Users\dcsj\OneDrive\Formación\Masters &amp; Postgrados\En Curso\UOC-Master en Ciencia de Datos\TFM\Imagenes\Movil-S21\20210903_155045.jpg","20210903_155045.jpg")</f>
        <v>20210903_155045.jpg</v>
      </c>
    </row>
    <row r="584" spans="1:1" x14ac:dyDescent="0.3">
      <c r="A584" t="str">
        <f>HYPERLINK("c:\Users\dcsj\OneDrive\Formación\Masters &amp; Postgrados\En Curso\UOC-Master en Ciencia de Datos\TFM\Imagenes\Movil-S21\20210903_155119.jpg","20210903_155119.jpg")</f>
        <v>20210903_155119.jpg</v>
      </c>
    </row>
    <row r="585" spans="1:1" x14ac:dyDescent="0.3">
      <c r="A585" t="str">
        <f>HYPERLINK("c:\Users\dcsj\OneDrive\Formación\Masters &amp; Postgrados\En Curso\UOC-Master en Ciencia de Datos\TFM\Imagenes\Movil-S21\20210903_155145.jpg","20210903_155145.jpg")</f>
        <v>20210903_155145.jpg</v>
      </c>
    </row>
    <row r="586" spans="1:1" x14ac:dyDescent="0.3">
      <c r="A586" t="str">
        <f>HYPERLINK("c:\Users\dcsj\OneDrive\Formación\Masters &amp; Postgrados\En Curso\UOC-Master en Ciencia de Datos\TFM\Imagenes\Movil-S21\20210903_155149.jpg","20210903_155149.jpg")</f>
        <v>20210903_155149.jpg</v>
      </c>
    </row>
    <row r="587" spans="1:1" x14ac:dyDescent="0.3">
      <c r="A587" t="str">
        <f>HYPERLINK("c:\Users\dcsj\OneDrive\Formación\Masters &amp; Postgrados\En Curso\UOC-Master en Ciencia de Datos\TFM\Imagenes\Movil-S21\20210903_155341.jpg","20210903_155341.jpg")</f>
        <v>20210903_155341.jpg</v>
      </c>
    </row>
    <row r="588" spans="1:1" x14ac:dyDescent="0.3">
      <c r="A588" t="str">
        <f>HYPERLINK("c:\Users\dcsj\OneDrive\Formación\Masters &amp; Postgrados\En Curso\UOC-Master en Ciencia de Datos\TFM\Imagenes\Movil-S21\20210903_155345.jpg","20210903_155345.jpg")</f>
        <v>20210903_155345.jpg</v>
      </c>
    </row>
    <row r="589" spans="1:1" x14ac:dyDescent="0.3">
      <c r="A589" t="str">
        <f>HYPERLINK("c:\Users\dcsj\OneDrive\Formación\Masters &amp; Postgrados\En Curso\UOC-Master en Ciencia de Datos\TFM\Imagenes\Movil-S21\20210903_155410.jpg","20210903_155410.jpg")</f>
        <v>20210903_155410.jpg</v>
      </c>
    </row>
    <row r="590" spans="1:1" x14ac:dyDescent="0.3">
      <c r="A590" t="str">
        <f>HYPERLINK("c:\Users\dcsj\OneDrive\Formación\Masters &amp; Postgrados\En Curso\UOC-Master en Ciencia de Datos\TFM\Imagenes\Movil-S21\20210903_155413.jpg","20210903_155413.jpg")</f>
        <v>20210903_155413.jpg</v>
      </c>
    </row>
    <row r="591" spans="1:1" x14ac:dyDescent="0.3">
      <c r="A591" t="str">
        <f>HYPERLINK("c:\Users\dcsj\OneDrive\Formación\Masters &amp; Postgrados\En Curso\UOC-Master en Ciencia de Datos\TFM\Imagenes\Movil-S21\20210903_155519.jpg","20210903_155519.jpg")</f>
        <v>20210903_155519.jpg</v>
      </c>
    </row>
    <row r="592" spans="1:1" x14ac:dyDescent="0.3">
      <c r="A592" t="str">
        <f>HYPERLINK("c:\Users\dcsj\OneDrive\Formación\Masters &amp; Postgrados\En Curso\UOC-Master en Ciencia de Datos\TFM\Imagenes\Movil-S21\20210903_155521.jpg","20210903_155521.jpg")</f>
        <v>20210903_155521.jpg</v>
      </c>
    </row>
    <row r="593" spans="1:1" x14ac:dyDescent="0.3">
      <c r="A593" t="str">
        <f>HYPERLINK("c:\Users\dcsj\OneDrive\Formación\Masters &amp; Postgrados\En Curso\UOC-Master en Ciencia de Datos\TFM\Imagenes\Movil-S21\20210903_155553.jpg","20210903_155553.jpg")</f>
        <v>20210903_155553.jpg</v>
      </c>
    </row>
    <row r="594" spans="1:1" x14ac:dyDescent="0.3">
      <c r="A594" t="str">
        <f>HYPERLINK("c:\Users\dcsj\OneDrive\Formación\Masters &amp; Postgrados\En Curso\UOC-Master en Ciencia de Datos\TFM\Imagenes\Movil-S21\20210903_155559.jpg","20210903_155559.jpg")</f>
        <v>20210903_155559.jpg</v>
      </c>
    </row>
    <row r="595" spans="1:1" x14ac:dyDescent="0.3">
      <c r="A595" t="str">
        <f>HYPERLINK("c:\Users\dcsj\OneDrive\Formación\Masters &amp; Postgrados\En Curso\UOC-Master en Ciencia de Datos\TFM\Imagenes\Movil-S21\20210903_155601.jpg","20210903_155601.jpg")</f>
        <v>20210903_155601.jpg</v>
      </c>
    </row>
    <row r="596" spans="1:1" x14ac:dyDescent="0.3">
      <c r="A596" t="str">
        <f>HYPERLINK("c:\Users\dcsj\OneDrive\Formación\Masters &amp; Postgrados\En Curso\UOC-Master en Ciencia de Datos\TFM\Imagenes\Movil-S21\20210903_194357.jpg","20210903_194357.jpg")</f>
        <v>20210903_194357.jpg</v>
      </c>
    </row>
    <row r="597" spans="1:1" x14ac:dyDescent="0.3">
      <c r="A597" t="str">
        <f>HYPERLINK("c:\Users\dcsj\OneDrive\Formación\Masters &amp; Postgrados\En Curso\UOC-Master en Ciencia de Datos\TFM\Imagenes\Movil-S21\20210903_194528.jpg","20210903_194528.jpg")</f>
        <v>20210903_194528.jpg</v>
      </c>
    </row>
    <row r="598" spans="1:1" x14ac:dyDescent="0.3">
      <c r="A598" t="str">
        <f>HYPERLINK("c:\Users\dcsj\OneDrive\Formación\Masters &amp; Postgrados\En Curso\UOC-Master en Ciencia de Datos\TFM\Imagenes\Movil-S21\20210903_194544.jpg","20210903_194544.jpg")</f>
        <v>20210903_194544.jpg</v>
      </c>
    </row>
    <row r="599" spans="1:1" x14ac:dyDescent="0.3">
      <c r="A599" t="str">
        <f>HYPERLINK("c:\Users\dcsj\OneDrive\Formación\Masters &amp; Postgrados\En Curso\UOC-Master en Ciencia de Datos\TFM\Imagenes\Movil-S21\20210903_194739.jpg","20210903_194739.jpg")</f>
        <v>20210903_194739.jpg</v>
      </c>
    </row>
    <row r="600" spans="1:1" x14ac:dyDescent="0.3">
      <c r="A600" t="str">
        <f>HYPERLINK("c:\Users\dcsj\OneDrive\Formación\Masters &amp; Postgrados\En Curso\UOC-Master en Ciencia de Datos\TFM\Imagenes\Movil-S21\20210903_195112.jpg","20210903_195112.jpg")</f>
        <v>20210903_195112.jpg</v>
      </c>
    </row>
    <row r="601" spans="1:1" x14ac:dyDescent="0.3">
      <c r="A601" t="str">
        <f>HYPERLINK("c:\Users\dcsj\OneDrive\Formación\Masters &amp; Postgrados\En Curso\UOC-Master en Ciencia de Datos\TFM\Imagenes\Movil-S21\20210903_195116.jpg","20210903_195116.jpg")</f>
        <v>20210903_195116.jpg</v>
      </c>
    </row>
    <row r="602" spans="1:1" x14ac:dyDescent="0.3">
      <c r="A602" t="str">
        <f>HYPERLINK("c:\Users\dcsj\OneDrive\Formación\Masters &amp; Postgrados\En Curso\UOC-Master en Ciencia de Datos\TFM\Imagenes\Movil-S21\20210903_195144.jpg","20210903_195144.jpg")</f>
        <v>20210903_195144.jpg</v>
      </c>
    </row>
    <row r="603" spans="1:1" x14ac:dyDescent="0.3">
      <c r="A603" t="str">
        <f>HYPERLINK("c:\Users\dcsj\OneDrive\Formación\Masters &amp; Postgrados\En Curso\UOC-Master en Ciencia de Datos\TFM\Imagenes\Movil-S21\20210903_195151.jpg","20210903_195151.jpg")</f>
        <v>20210903_195151.jpg</v>
      </c>
    </row>
    <row r="604" spans="1:1" x14ac:dyDescent="0.3">
      <c r="A604" t="str">
        <f>HYPERLINK("c:\Users\dcsj\OneDrive\Formación\Masters &amp; Postgrados\En Curso\UOC-Master en Ciencia de Datos\TFM\Imagenes\Movil-S21\20210903_195233.jpg","20210903_195233.jpg")</f>
        <v>20210903_195233.jpg</v>
      </c>
    </row>
    <row r="605" spans="1:1" x14ac:dyDescent="0.3">
      <c r="A605" t="str">
        <f>HYPERLINK("c:\Users\dcsj\OneDrive\Formación\Masters &amp; Postgrados\En Curso\UOC-Master en Ciencia de Datos\TFM\Imagenes\Movil-S21\20210903_195242.jpg","20210903_195242.jpg")</f>
        <v>20210903_195242.jpg</v>
      </c>
    </row>
    <row r="606" spans="1:1" x14ac:dyDescent="0.3">
      <c r="A606" t="str">
        <f>HYPERLINK("c:\Users\dcsj\OneDrive\Formación\Masters &amp; Postgrados\En Curso\UOC-Master en Ciencia de Datos\TFM\Imagenes\Movil-S21\20210903_195315.jpg","20210903_195315.jpg")</f>
        <v>20210903_195315.jpg</v>
      </c>
    </row>
    <row r="607" spans="1:1" x14ac:dyDescent="0.3">
      <c r="A607" t="str">
        <f>HYPERLINK("c:\Users\dcsj\OneDrive\Formación\Masters &amp; Postgrados\En Curso\UOC-Master en Ciencia de Datos\TFM\Imagenes\Movil-S21\20210903_195330.jpg","20210903_195330.jpg")</f>
        <v>20210903_195330.jpg</v>
      </c>
    </row>
    <row r="608" spans="1:1" x14ac:dyDescent="0.3">
      <c r="A608" t="str">
        <f>HYPERLINK("c:\Users\dcsj\OneDrive\Formación\Masters &amp; Postgrados\En Curso\UOC-Master en Ciencia de Datos\TFM\Imagenes\Movil-S21\20210903_195336.jpg","20210903_195336.jpg")</f>
        <v>20210903_195336.jpg</v>
      </c>
    </row>
    <row r="609" spans="1:1" x14ac:dyDescent="0.3">
      <c r="A609" t="str">
        <f>HYPERLINK("c:\Users\dcsj\OneDrive\Formación\Masters &amp; Postgrados\En Curso\UOC-Master en Ciencia de Datos\TFM\Imagenes\Movil-S21\20210903_195442.jpg","20210903_195442.jpg")</f>
        <v>20210903_195442.jpg</v>
      </c>
    </row>
    <row r="610" spans="1:1" x14ac:dyDescent="0.3">
      <c r="A610" t="str">
        <f>HYPERLINK("c:\Users\dcsj\OneDrive\Formación\Masters &amp; Postgrados\En Curso\UOC-Master en Ciencia de Datos\TFM\Imagenes\Movil-S21\20210903_195447.jpg","20210903_195447.jpg")</f>
        <v>20210903_195447.jpg</v>
      </c>
    </row>
    <row r="611" spans="1:1" x14ac:dyDescent="0.3">
      <c r="A611" t="str">
        <f>HYPERLINK("c:\Users\dcsj\OneDrive\Formación\Masters &amp; Postgrados\En Curso\UOC-Master en Ciencia de Datos\TFM\Imagenes\Movil-S21\20210903_195507.jpg","20210903_195507.jpg")</f>
        <v>20210903_195507.jpg</v>
      </c>
    </row>
    <row r="612" spans="1:1" x14ac:dyDescent="0.3">
      <c r="A612" t="str">
        <f>HYPERLINK("c:\Users\dcsj\OneDrive\Formación\Masters &amp; Postgrados\En Curso\UOC-Master en Ciencia de Datos\TFM\Imagenes\Movil-S21\20210903_195537.jpg","20210903_195537.jpg")</f>
        <v>20210903_195537.jpg</v>
      </c>
    </row>
    <row r="613" spans="1:1" x14ac:dyDescent="0.3">
      <c r="A613" t="str">
        <f>HYPERLINK("c:\Users\dcsj\OneDrive\Formación\Masters &amp; Postgrados\En Curso\UOC-Master en Ciencia de Datos\TFM\Imagenes\Movil-S21\20210903_195540.jpg","20210903_195540.jpg")</f>
        <v>20210903_195540.jpg</v>
      </c>
    </row>
    <row r="614" spans="1:1" x14ac:dyDescent="0.3">
      <c r="A614" t="str">
        <f>HYPERLINK("c:\Users\dcsj\OneDrive\Formación\Masters &amp; Postgrados\En Curso\UOC-Master en Ciencia de Datos\TFM\Imagenes\Movil-S21\20210903_195742.jpg","20210903_195742.jpg")</f>
        <v>20210903_195742.jpg</v>
      </c>
    </row>
    <row r="615" spans="1:1" x14ac:dyDescent="0.3">
      <c r="A615" t="str">
        <f>HYPERLINK("c:\Users\dcsj\OneDrive\Formación\Masters &amp; Postgrados\En Curso\UOC-Master en Ciencia de Datos\TFM\Imagenes\Movil-S21\20210903_195802.jpg","20210903_195802.jpg")</f>
        <v>20210903_195802.jpg</v>
      </c>
    </row>
    <row r="616" spans="1:1" x14ac:dyDescent="0.3">
      <c r="A616" t="str">
        <f>HYPERLINK("c:\Users\dcsj\OneDrive\Formación\Masters &amp; Postgrados\En Curso\UOC-Master en Ciencia de Datos\TFM\Imagenes\Movil-S21\20210903_195835.jpg","20210903_195835.jpg")</f>
        <v>20210903_195835.jpg</v>
      </c>
    </row>
    <row r="617" spans="1:1" x14ac:dyDescent="0.3">
      <c r="A617" t="str">
        <f>HYPERLINK("c:\Users\dcsj\OneDrive\Formación\Masters &amp; Postgrados\En Curso\UOC-Master en Ciencia de Datos\TFM\Imagenes\Movil-S21\20210903_200012.jpg","20210903_200012.jpg")</f>
        <v>20210903_200012.jpg</v>
      </c>
    </row>
    <row r="618" spans="1:1" x14ac:dyDescent="0.3">
      <c r="A618" t="str">
        <f>HYPERLINK("c:\Users\dcsj\OneDrive\Formación\Masters &amp; Postgrados\En Curso\UOC-Master en Ciencia de Datos\TFM\Imagenes\Movil-S21\20210903_200030.jpg","20210903_200030.jpg")</f>
        <v>20210903_200030.jpg</v>
      </c>
    </row>
    <row r="619" spans="1:1" x14ac:dyDescent="0.3">
      <c r="A619" t="str">
        <f>HYPERLINK("c:\Users\dcsj\OneDrive\Formación\Masters &amp; Postgrados\En Curso\UOC-Master en Ciencia de Datos\TFM\Imagenes\Movil-S21\20210903_200034.jpg","20210903_200034.jpg")</f>
        <v>20210903_200034.jpg</v>
      </c>
    </row>
    <row r="620" spans="1:1" x14ac:dyDescent="0.3">
      <c r="A620" t="str">
        <f>HYPERLINK("c:\Users\dcsj\OneDrive\Formación\Masters &amp; Postgrados\En Curso\UOC-Master en Ciencia de Datos\TFM\Imagenes\Movil-S21\20210903_200104.jpg","20210903_200104.jpg")</f>
        <v>20210903_200104.jpg</v>
      </c>
    </row>
    <row r="621" spans="1:1" x14ac:dyDescent="0.3">
      <c r="A621" t="str">
        <f>HYPERLINK("c:\Users\dcsj\OneDrive\Formación\Masters &amp; Postgrados\En Curso\UOC-Master en Ciencia de Datos\TFM\Imagenes\Movil-S21\20210903_200124.jpg","20210903_200124.jpg")</f>
        <v>20210903_200124.jpg</v>
      </c>
    </row>
    <row r="622" spans="1:1" x14ac:dyDescent="0.3">
      <c r="A622" t="str">
        <f>HYPERLINK("c:\Users\dcsj\OneDrive\Formación\Masters &amp; Postgrados\En Curso\UOC-Master en Ciencia de Datos\TFM\Imagenes\Movil-S21\20210903_200243.jpg","20210903_200243.jpg")</f>
        <v>20210903_200243.jpg</v>
      </c>
    </row>
    <row r="623" spans="1:1" x14ac:dyDescent="0.3">
      <c r="A623" t="str">
        <f>HYPERLINK("c:\Users\dcsj\OneDrive\Formación\Masters &amp; Postgrados\En Curso\UOC-Master en Ciencia de Datos\TFM\Imagenes\Movil-S21\20210903_200253.jpg","20210903_200253.jpg")</f>
        <v>20210903_200253.jpg</v>
      </c>
    </row>
    <row r="624" spans="1:1" x14ac:dyDescent="0.3">
      <c r="A624" t="str">
        <f>HYPERLINK("c:\Users\dcsj\OneDrive\Formación\Masters &amp; Postgrados\En Curso\UOC-Master en Ciencia de Datos\TFM\Imagenes\Movil-S21\20210903_200300.jpg","20210903_200300.jpg")</f>
        <v>20210903_200300.jpg</v>
      </c>
    </row>
    <row r="625" spans="1:1" x14ac:dyDescent="0.3">
      <c r="A625" t="str">
        <f>HYPERLINK("c:\Users\dcsj\OneDrive\Formación\Masters &amp; Postgrados\En Curso\UOC-Master en Ciencia de Datos\TFM\Imagenes\Movil-S21\20210903_200305.jpg","20210903_200305.jpg")</f>
        <v>20210903_200305.jpg</v>
      </c>
    </row>
    <row r="626" spans="1:1" x14ac:dyDescent="0.3">
      <c r="A626" t="str">
        <f>HYPERLINK("c:\Users\dcsj\OneDrive\Formación\Masters &amp; Postgrados\En Curso\UOC-Master en Ciencia de Datos\TFM\Imagenes\Movil-S21\20210903_200312.jpg","20210903_200312.jpg")</f>
        <v>20210903_200312.jpg</v>
      </c>
    </row>
    <row r="627" spans="1:1" x14ac:dyDescent="0.3">
      <c r="A627" t="str">
        <f>HYPERLINK("c:\Users\dcsj\OneDrive\Formación\Masters &amp; Postgrados\En Curso\UOC-Master en Ciencia de Datos\TFM\Imagenes\Movil-S21\20210903_200317.jpg","20210903_200317.jpg")</f>
        <v>20210903_200317.jpg</v>
      </c>
    </row>
    <row r="628" spans="1:1" x14ac:dyDescent="0.3">
      <c r="A628" t="str">
        <f>HYPERLINK("c:\Users\dcsj\OneDrive\Formación\Masters &amp; Postgrados\En Curso\UOC-Master en Ciencia de Datos\TFM\Imagenes\Movil-S21\20210903_200615.jpg","20210903_200615.jpg")</f>
        <v>20210903_200615.jpg</v>
      </c>
    </row>
    <row r="629" spans="1:1" x14ac:dyDescent="0.3">
      <c r="A629" t="str">
        <f>HYPERLINK("c:\Users\dcsj\OneDrive\Formación\Masters &amp; Postgrados\En Curso\UOC-Master en Ciencia de Datos\TFM\Imagenes\Movil-S21\20210903_201335.jpg","20210903_201335.jpg")</f>
        <v>20210903_201335.jpg</v>
      </c>
    </row>
    <row r="630" spans="1:1" x14ac:dyDescent="0.3">
      <c r="A630" t="str">
        <f>HYPERLINK("c:\Users\dcsj\OneDrive\Formación\Masters &amp; Postgrados\En Curso\UOC-Master en Ciencia de Datos\TFM\Imagenes\Movil-S21\20210903_201351.jpg","20210903_201351.jpg")</f>
        <v>20210903_201351.jpg</v>
      </c>
    </row>
    <row r="631" spans="1:1" x14ac:dyDescent="0.3">
      <c r="A631" t="str">
        <f>HYPERLINK("c:\Users\dcsj\OneDrive\Formación\Masters &amp; Postgrados\En Curso\UOC-Master en Ciencia de Datos\TFM\Imagenes\Movil-S21\20210903_201359.jpg","20210903_201359.jpg")</f>
        <v>20210903_201359.jpg</v>
      </c>
    </row>
    <row r="632" spans="1:1" x14ac:dyDescent="0.3">
      <c r="A632" t="str">
        <f>HYPERLINK("c:\Users\dcsj\OneDrive\Formación\Masters &amp; Postgrados\En Curso\UOC-Master en Ciencia de Datos\TFM\Imagenes\Movil-S21\20210903_201438.jpg","20210903_201438.jpg")</f>
        <v>20210903_201438.jpg</v>
      </c>
    </row>
    <row r="633" spans="1:1" x14ac:dyDescent="0.3">
      <c r="A633" t="str">
        <f>HYPERLINK("c:\Users\dcsj\OneDrive\Formación\Masters &amp; Postgrados\En Curso\UOC-Master en Ciencia de Datos\TFM\Imagenes\Movil-S21\20210903_201650.jpg","20210903_201650.jpg")</f>
        <v>20210903_201650.jpg</v>
      </c>
    </row>
    <row r="634" spans="1:1" x14ac:dyDescent="0.3">
      <c r="A634" t="str">
        <f>HYPERLINK("c:\Users\dcsj\OneDrive\Formación\Masters &amp; Postgrados\En Curso\UOC-Master en Ciencia de Datos\TFM\Imagenes\Movil-S21\20210903_201721.jpg","20210903_201721.jpg")</f>
        <v>20210903_201721.jpg</v>
      </c>
    </row>
    <row r="635" spans="1:1" x14ac:dyDescent="0.3">
      <c r="A635" t="str">
        <f>HYPERLINK("c:\Users\dcsj\OneDrive\Formación\Masters &amp; Postgrados\En Curso\UOC-Master en Ciencia de Datos\TFM\Imagenes\Movil-S21\20210903_201728.jpg","20210903_201728.jpg")</f>
        <v>20210903_201728.jpg</v>
      </c>
    </row>
    <row r="636" spans="1:1" x14ac:dyDescent="0.3">
      <c r="A636" t="str">
        <f>HYPERLINK("c:\Users\dcsj\OneDrive\Formación\Masters &amp; Postgrados\En Curso\UOC-Master en Ciencia de Datos\TFM\Imagenes\Movil-S21\20210903_202144.jpg","20210903_202144.jpg")</f>
        <v>20210903_202144.jpg</v>
      </c>
    </row>
    <row r="637" spans="1:1" x14ac:dyDescent="0.3">
      <c r="A637" t="str">
        <f>HYPERLINK("c:\Users\dcsj\OneDrive\Formación\Masters &amp; Postgrados\En Curso\UOC-Master en Ciencia de Datos\TFM\Imagenes\Movil-S21\20210903_202148.jpg","20210903_202148.jpg")</f>
        <v>20210903_202148.jpg</v>
      </c>
    </row>
    <row r="638" spans="1:1" x14ac:dyDescent="0.3">
      <c r="A638" t="str">
        <f>HYPERLINK("c:\Users\dcsj\OneDrive\Formación\Masters &amp; Postgrados\En Curso\UOC-Master en Ciencia de Datos\TFM\Imagenes\Movil-S21\20210903_202153.jpg","20210903_202153.jpg")</f>
        <v>20210903_202153.jpg</v>
      </c>
    </row>
    <row r="639" spans="1:1" x14ac:dyDescent="0.3">
      <c r="A639" t="str">
        <f>HYPERLINK("c:\Users\dcsj\OneDrive\Formación\Masters &amp; Postgrados\En Curso\UOC-Master en Ciencia de Datos\TFM\Imagenes\Movil-S21\20210903_202155.jpg","20210903_202155.jpg")</f>
        <v>20210903_202155.jpg</v>
      </c>
    </row>
    <row r="640" spans="1:1" x14ac:dyDescent="0.3">
      <c r="A640" t="str">
        <f>HYPERLINK("c:\Users\dcsj\OneDrive\Formación\Masters &amp; Postgrados\En Curso\UOC-Master en Ciencia de Datos\TFM\Imagenes\Movil-S21\20210903_202218.jpg","20210903_202218.jpg")</f>
        <v>20210903_202218.jpg</v>
      </c>
    </row>
    <row r="641" spans="1:1" x14ac:dyDescent="0.3">
      <c r="A641" t="str">
        <f>HYPERLINK("c:\Users\dcsj\OneDrive\Formación\Masters &amp; Postgrados\En Curso\UOC-Master en Ciencia de Datos\TFM\Imagenes\Movil-S21\20210903_202220.jpg","20210903_202220.jpg")</f>
        <v>20210903_202220.jpg</v>
      </c>
    </row>
    <row r="642" spans="1:1" x14ac:dyDescent="0.3">
      <c r="A642" t="str">
        <f>HYPERLINK("c:\Users\dcsj\OneDrive\Formación\Masters &amp; Postgrados\En Curso\UOC-Master en Ciencia de Datos\TFM\Imagenes\Movil-S21\20210903_202232.jpg","20210903_202232.jpg")</f>
        <v>20210903_202232.jpg</v>
      </c>
    </row>
    <row r="643" spans="1:1" x14ac:dyDescent="0.3">
      <c r="A643" t="str">
        <f>HYPERLINK("c:\Users\dcsj\OneDrive\Formación\Masters &amp; Postgrados\En Curso\UOC-Master en Ciencia de Datos\TFM\Imagenes\Movil-S21\20210903_202415.jpg","20210903_202415.jpg")</f>
        <v>20210903_202415.jpg</v>
      </c>
    </row>
    <row r="644" spans="1:1" x14ac:dyDescent="0.3">
      <c r="A644" t="str">
        <f>HYPERLINK("c:\Users\dcsj\OneDrive\Formación\Masters &amp; Postgrados\En Curso\UOC-Master en Ciencia de Datos\TFM\Imagenes\Movil-S21\20210903_202454.jpg","20210903_202454.jpg")</f>
        <v>20210903_202454.jpg</v>
      </c>
    </row>
    <row r="645" spans="1:1" x14ac:dyDescent="0.3">
      <c r="A645" t="str">
        <f>HYPERLINK("c:\Users\dcsj\OneDrive\Formación\Masters &amp; Postgrados\En Curso\UOC-Master en Ciencia de Datos\TFM\Imagenes\Movil-S21\20210903_202543.jpg","20210903_202543.jpg")</f>
        <v>20210903_202543.jpg</v>
      </c>
    </row>
    <row r="646" spans="1:1" x14ac:dyDescent="0.3">
      <c r="A646" t="str">
        <f>HYPERLINK("c:\Users\dcsj\OneDrive\Formación\Masters &amp; Postgrados\En Curso\UOC-Master en Ciencia de Datos\TFM\Imagenes\Movil-S21\20210903_202553.jpg","20210903_202553.jpg")</f>
        <v>20210903_202553.jpg</v>
      </c>
    </row>
    <row r="647" spans="1:1" x14ac:dyDescent="0.3">
      <c r="A647" t="str">
        <f>HYPERLINK("c:\Users\dcsj\OneDrive\Formación\Masters &amp; Postgrados\En Curso\UOC-Master en Ciencia de Datos\TFM\Imagenes\Movil-S21\20210903_202554.jpg","20210903_202554.jpg")</f>
        <v>20210903_202554.jpg</v>
      </c>
    </row>
    <row r="648" spans="1:1" x14ac:dyDescent="0.3">
      <c r="A648" t="str">
        <f>HYPERLINK("c:\Users\dcsj\OneDrive\Formación\Masters &amp; Postgrados\En Curso\UOC-Master en Ciencia de Datos\TFM\Imagenes\Movil-S21\20210903_202624.jpg","20210903_202624.jpg")</f>
        <v>20210903_202624.jpg</v>
      </c>
    </row>
    <row r="649" spans="1:1" x14ac:dyDescent="0.3">
      <c r="A649" t="str">
        <f>HYPERLINK("c:\Users\dcsj\OneDrive\Formación\Masters &amp; Postgrados\En Curso\UOC-Master en Ciencia de Datos\TFM\Imagenes\Movil-S21\20210903_202641.jpg","20210903_202641.jpg")</f>
        <v>20210903_202641.jpg</v>
      </c>
    </row>
    <row r="650" spans="1:1" x14ac:dyDescent="0.3">
      <c r="A650" t="str">
        <f>HYPERLINK("c:\Users\dcsj\OneDrive\Formación\Masters &amp; Postgrados\En Curso\UOC-Master en Ciencia de Datos\TFM\Imagenes\Movil-S21\20210903_202642.jpg","20210903_202642.jpg")</f>
        <v>20210903_202642.jpg</v>
      </c>
    </row>
    <row r="651" spans="1:1" x14ac:dyDescent="0.3">
      <c r="A651" t="str">
        <f>HYPERLINK("c:\Users\dcsj\OneDrive\Formación\Masters &amp; Postgrados\En Curso\UOC-Master en Ciencia de Datos\TFM\Imagenes\Movil-S21\20210903_202643.jpg","20210903_202643.jpg")</f>
        <v>20210903_202643.jpg</v>
      </c>
    </row>
    <row r="652" spans="1:1" x14ac:dyDescent="0.3">
      <c r="A652" t="str">
        <f>HYPERLINK("c:\Users\dcsj\OneDrive\Formación\Masters &amp; Postgrados\En Curso\UOC-Master en Ciencia de Datos\TFM\Imagenes\Movil-S21\20210903_202644.jpg","20210903_202644.jpg")</f>
        <v>20210903_202644.jpg</v>
      </c>
    </row>
    <row r="653" spans="1:1" x14ac:dyDescent="0.3">
      <c r="A653" t="str">
        <f>HYPERLINK("c:\Users\dcsj\OneDrive\Formación\Masters &amp; Postgrados\En Curso\UOC-Master en Ciencia de Datos\TFM\Imagenes\Movil-S21\20210903_202645.jpg","20210903_202645.jpg")</f>
        <v>20210903_202645.jpg</v>
      </c>
    </row>
    <row r="654" spans="1:1" x14ac:dyDescent="0.3">
      <c r="A654" t="str">
        <f>HYPERLINK("c:\Users\dcsj\OneDrive\Formación\Masters &amp; Postgrados\En Curso\UOC-Master en Ciencia de Datos\TFM\Imagenes\Movil-S21\20210903_202646.jpg","20210903_202646.jpg")</f>
        <v>20210903_202646.jpg</v>
      </c>
    </row>
    <row r="655" spans="1:1" x14ac:dyDescent="0.3">
      <c r="A655" t="str">
        <f>HYPERLINK("c:\Users\dcsj\OneDrive\Formación\Masters &amp; Postgrados\En Curso\UOC-Master en Ciencia de Datos\TFM\Imagenes\Movil-S21\20210903_202647.jpg","20210903_202647.jpg")</f>
        <v>20210903_202647.jpg</v>
      </c>
    </row>
    <row r="656" spans="1:1" x14ac:dyDescent="0.3">
      <c r="A656" t="str">
        <f>HYPERLINK("c:\Users\dcsj\OneDrive\Formación\Masters &amp; Postgrados\En Curso\UOC-Master en Ciencia de Datos\TFM\Imagenes\Movil-S21\20210903_202724.jpg","20210903_202724.jpg")</f>
        <v>20210903_202724.jpg</v>
      </c>
    </row>
    <row r="657" spans="1:1" x14ac:dyDescent="0.3">
      <c r="A657" t="str">
        <f>HYPERLINK("c:\Users\dcsj\OneDrive\Formación\Masters &amp; Postgrados\En Curso\UOC-Master en Ciencia de Datos\TFM\Imagenes\Movil-S21\20210903_203602.jpg","20210903_203602.jpg")</f>
        <v>20210903_203602.jpg</v>
      </c>
    </row>
    <row r="658" spans="1:1" x14ac:dyDescent="0.3">
      <c r="A658" t="str">
        <f>HYPERLINK("c:\Users\dcsj\OneDrive\Formación\Masters &amp; Postgrados\En Curso\UOC-Master en Ciencia de Datos\TFM\Imagenes\Movil-S21\20210903_231332.jpg","20210903_231332.jpg")</f>
        <v>20210903_231332.jpg</v>
      </c>
    </row>
    <row r="659" spans="1:1" x14ac:dyDescent="0.3">
      <c r="A659" t="str">
        <f>HYPERLINK("c:\Users\dcsj\OneDrive\Formación\Masters &amp; Postgrados\En Curso\UOC-Master en Ciencia de Datos\TFM\Imagenes\Movil-S21\20210903_231344.jpg","20210903_231344.jpg")</f>
        <v>20210903_231344.jpg</v>
      </c>
    </row>
    <row r="660" spans="1:1" x14ac:dyDescent="0.3">
      <c r="A660" t="str">
        <f>HYPERLINK("c:\Users\dcsj\OneDrive\Formación\Masters &amp; Postgrados\En Curso\UOC-Master en Ciencia de Datos\TFM\Imagenes\Movil-S21\20210903_233535.jpg","20210903_233535.jpg")</f>
        <v>20210903_233535.jpg</v>
      </c>
    </row>
    <row r="661" spans="1:1" x14ac:dyDescent="0.3">
      <c r="A661" t="str">
        <f>HYPERLINK("c:\Users\dcsj\OneDrive\Formación\Masters &amp; Postgrados\En Curso\UOC-Master en Ciencia de Datos\TFM\Imagenes\Movil-S21\20210903_233536.jpg","20210903_233536.jpg")</f>
        <v>20210903_233536.jpg</v>
      </c>
    </row>
    <row r="662" spans="1:1" x14ac:dyDescent="0.3">
      <c r="A662" t="str">
        <f>HYPERLINK("c:\Users\dcsj\OneDrive\Formación\Masters &amp; Postgrados\En Curso\UOC-Master en Ciencia de Datos\TFM\Imagenes\Movil-S21\20210903_233553.jpg","20210903_233553.jpg")</f>
        <v>20210903_233553.jpg</v>
      </c>
    </row>
    <row r="663" spans="1:1" x14ac:dyDescent="0.3">
      <c r="A663" t="str">
        <f>HYPERLINK("c:\Users\dcsj\OneDrive\Formación\Masters &amp; Postgrados\En Curso\UOC-Master en Ciencia de Datos\TFM\Imagenes\Movil-S21\20210903_233640.jpg","20210903_233640.jpg")</f>
        <v>20210903_233640.jpg</v>
      </c>
    </row>
    <row r="664" spans="1:1" x14ac:dyDescent="0.3">
      <c r="A664" t="str">
        <f>HYPERLINK("c:\Users\dcsj\OneDrive\Formación\Masters &amp; Postgrados\En Curso\UOC-Master en Ciencia de Datos\TFM\Imagenes\Movil-S21\20210903_233743.jpg","20210903_233743.jpg")</f>
        <v>20210903_233743.jpg</v>
      </c>
    </row>
    <row r="665" spans="1:1" x14ac:dyDescent="0.3">
      <c r="A665" t="str">
        <f>HYPERLINK("c:\Users\dcsj\OneDrive\Formación\Masters &amp; Postgrados\En Curso\UOC-Master en Ciencia de Datos\TFM\Imagenes\Movil-S21\20210903_233813.jpg","20210903_233813.jpg")</f>
        <v>20210903_233813.jpg</v>
      </c>
    </row>
    <row r="666" spans="1:1" x14ac:dyDescent="0.3">
      <c r="A666" t="str">
        <f>HYPERLINK("c:\Users\dcsj\OneDrive\Formación\Masters &amp; Postgrados\En Curso\UOC-Master en Ciencia de Datos\TFM\Imagenes\Movil-S21\20210903_233847.jpg","20210903_233847.jpg")</f>
        <v>20210903_233847.jpg</v>
      </c>
    </row>
    <row r="667" spans="1:1" x14ac:dyDescent="0.3">
      <c r="A667" t="str">
        <f>HYPERLINK("c:\Users\dcsj\OneDrive\Formación\Masters &amp; Postgrados\En Curso\UOC-Master en Ciencia de Datos\TFM\Imagenes\Movil-S21\20210904_101533.jpg","20210904_101533.jpg")</f>
        <v>20210904_101533.jpg</v>
      </c>
    </row>
    <row r="668" spans="1:1" x14ac:dyDescent="0.3">
      <c r="A668" t="str">
        <f>HYPERLINK("c:\Users\dcsj\OneDrive\Formación\Masters &amp; Postgrados\En Curso\UOC-Master en Ciencia de Datos\TFM\Imagenes\Movil-S21\20210904_111400.jpg","20210904_111400.jpg")</f>
        <v>20210904_111400.jpg</v>
      </c>
    </row>
    <row r="669" spans="1:1" x14ac:dyDescent="0.3">
      <c r="A669" t="str">
        <f>HYPERLINK("c:\Users\dcsj\OneDrive\Formación\Masters &amp; Postgrados\En Curso\UOC-Master en Ciencia de Datos\TFM\Imagenes\Movil-S21\20210904_111553.jpg","20210904_111553.jpg")</f>
        <v>20210904_111553.jpg</v>
      </c>
    </row>
    <row r="670" spans="1:1" x14ac:dyDescent="0.3">
      <c r="A670" t="str">
        <f>HYPERLINK("c:\Users\dcsj\OneDrive\Formación\Masters &amp; Postgrados\En Curso\UOC-Master en Ciencia de Datos\TFM\Imagenes\Movil-S21\20210904_113400.jpg","20210904_113400.jpg")</f>
        <v>20210904_113400.jpg</v>
      </c>
    </row>
    <row r="671" spans="1:1" x14ac:dyDescent="0.3">
      <c r="A671" t="str">
        <f>HYPERLINK("c:\Users\dcsj\OneDrive\Formación\Masters &amp; Postgrados\En Curso\UOC-Master en Ciencia de Datos\TFM\Imagenes\Movil-S21\20210904_113424.jpg","20210904_113424.jpg")</f>
        <v>20210904_113424.jpg</v>
      </c>
    </row>
    <row r="672" spans="1:1" x14ac:dyDescent="0.3">
      <c r="A672" t="str">
        <f>HYPERLINK("c:\Users\dcsj\OneDrive\Formación\Masters &amp; Postgrados\En Curso\UOC-Master en Ciencia de Datos\TFM\Imagenes\Movil-S21\20210904_113432.jpg","20210904_113432.jpg")</f>
        <v>20210904_113432.jpg</v>
      </c>
    </row>
    <row r="673" spans="1:1" x14ac:dyDescent="0.3">
      <c r="A673" t="str">
        <f>HYPERLINK("c:\Users\dcsj\OneDrive\Formación\Masters &amp; Postgrados\En Curso\UOC-Master en Ciencia de Datos\TFM\Imagenes\Movil-S21\20210904_113638.jpg","20210904_113638.jpg")</f>
        <v>20210904_113638.jpg</v>
      </c>
    </row>
    <row r="674" spans="1:1" x14ac:dyDescent="0.3">
      <c r="A674" t="str">
        <f>HYPERLINK("c:\Users\dcsj\OneDrive\Formación\Masters &amp; Postgrados\En Curso\UOC-Master en Ciencia de Datos\TFM\Imagenes\Movil-S21\20210904_113705.jpg","20210904_113705.jpg")</f>
        <v>20210904_113705.jpg</v>
      </c>
    </row>
    <row r="675" spans="1:1" x14ac:dyDescent="0.3">
      <c r="A675" t="str">
        <f>HYPERLINK("c:\Users\dcsj\OneDrive\Formación\Masters &amp; Postgrados\En Curso\UOC-Master en Ciencia de Datos\TFM\Imagenes\Movil-S21\20210904_113714.jpg","20210904_113714.jpg")</f>
        <v>20210904_113714.jpg</v>
      </c>
    </row>
    <row r="676" spans="1:1" x14ac:dyDescent="0.3">
      <c r="A676" t="str">
        <f>HYPERLINK("c:\Users\dcsj\OneDrive\Formación\Masters &amp; Postgrados\En Curso\UOC-Master en Ciencia de Datos\TFM\Imagenes\Movil-S21\20210904_114045.jpg","20210904_114045.jpg")</f>
        <v>20210904_114045.jpg</v>
      </c>
    </row>
    <row r="677" spans="1:1" x14ac:dyDescent="0.3">
      <c r="A677" t="str">
        <f>HYPERLINK("c:\Users\dcsj\OneDrive\Formación\Masters &amp; Postgrados\En Curso\UOC-Master en Ciencia de Datos\TFM\Imagenes\Movil-S21\20210904_114057.jpg","20210904_114057.jpg")</f>
        <v>20210904_114057.jpg</v>
      </c>
    </row>
    <row r="678" spans="1:1" x14ac:dyDescent="0.3">
      <c r="A678" t="str">
        <f>HYPERLINK("c:\Users\dcsj\OneDrive\Formación\Masters &amp; Postgrados\En Curso\UOC-Master en Ciencia de Datos\TFM\Imagenes\Movil-S21\20210904_114103.jpg","20210904_114103.jpg")</f>
        <v>20210904_114103.jpg</v>
      </c>
    </row>
    <row r="679" spans="1:1" x14ac:dyDescent="0.3">
      <c r="A679" t="str">
        <f>HYPERLINK("c:\Users\dcsj\OneDrive\Formación\Masters &amp; Postgrados\En Curso\UOC-Master en Ciencia de Datos\TFM\Imagenes\Movil-S21\20210904_114212.jpg","20210904_114212.jpg")</f>
        <v>20210904_114212.jpg</v>
      </c>
    </row>
    <row r="680" spans="1:1" x14ac:dyDescent="0.3">
      <c r="A680" t="str">
        <f>HYPERLINK("c:\Users\dcsj\OneDrive\Formación\Masters &amp; Postgrados\En Curso\UOC-Master en Ciencia de Datos\TFM\Imagenes\Movil-S21\20210904_114216.jpg","20210904_114216.jpg")</f>
        <v>20210904_114216.jpg</v>
      </c>
    </row>
    <row r="681" spans="1:1" x14ac:dyDescent="0.3">
      <c r="A681" t="str">
        <f>HYPERLINK("c:\Users\dcsj\OneDrive\Formación\Masters &amp; Postgrados\En Curso\UOC-Master en Ciencia de Datos\TFM\Imagenes\Movil-S21\20210904_114249.jpg","20210904_114249.jpg")</f>
        <v>20210904_114249.jpg</v>
      </c>
    </row>
    <row r="682" spans="1:1" x14ac:dyDescent="0.3">
      <c r="A682" t="str">
        <f>HYPERLINK("c:\Users\dcsj\OneDrive\Formación\Masters &amp; Postgrados\En Curso\UOC-Master en Ciencia de Datos\TFM\Imagenes\Movil-S21\20210904_114254.jpg","20210904_114254.jpg")</f>
        <v>20210904_114254.jpg</v>
      </c>
    </row>
    <row r="683" spans="1:1" x14ac:dyDescent="0.3">
      <c r="A683" t="str">
        <f>HYPERLINK("c:\Users\dcsj\OneDrive\Formación\Masters &amp; Postgrados\En Curso\UOC-Master en Ciencia de Datos\TFM\Imagenes\Movil-S21\20210904_114310.jpg","20210904_114310.jpg")</f>
        <v>20210904_114310.jpg</v>
      </c>
    </row>
    <row r="684" spans="1:1" x14ac:dyDescent="0.3">
      <c r="A684" t="str">
        <f>HYPERLINK("c:\Users\dcsj\OneDrive\Formación\Masters &amp; Postgrados\En Curso\UOC-Master en Ciencia de Datos\TFM\Imagenes\Movil-S21\20210904_114355.jpg","20210904_114355.jpg")</f>
        <v>20210904_114355.jpg</v>
      </c>
    </row>
    <row r="685" spans="1:1" x14ac:dyDescent="0.3">
      <c r="A685" t="str">
        <f>HYPERLINK("c:\Users\dcsj\OneDrive\Formación\Masters &amp; Postgrados\En Curso\UOC-Master en Ciencia de Datos\TFM\Imagenes\Movil-S21\20210904_114419.jpg","20210904_114419.jpg")</f>
        <v>20210904_114419.jpg</v>
      </c>
    </row>
    <row r="686" spans="1:1" x14ac:dyDescent="0.3">
      <c r="A686" t="str">
        <f>HYPERLINK("c:\Users\dcsj\OneDrive\Formación\Masters &amp; Postgrados\En Curso\UOC-Master en Ciencia de Datos\TFM\Imagenes\Movil-S21\20210904_114528.jpg","20210904_114528.jpg")</f>
        <v>20210904_114528.jpg</v>
      </c>
    </row>
    <row r="687" spans="1:1" x14ac:dyDescent="0.3">
      <c r="A687" t="str">
        <f>HYPERLINK("c:\Users\dcsj\OneDrive\Formación\Masters &amp; Postgrados\En Curso\UOC-Master en Ciencia de Datos\TFM\Imagenes\Movil-S21\20210904_114534.jpg","20210904_114534.jpg")</f>
        <v>20210904_114534.jpg</v>
      </c>
    </row>
    <row r="688" spans="1:1" x14ac:dyDescent="0.3">
      <c r="A688" t="str">
        <f>HYPERLINK("c:\Users\dcsj\OneDrive\Formación\Masters &amp; Postgrados\En Curso\UOC-Master en Ciencia de Datos\TFM\Imagenes\Movil-S21\20210904_114558.jpg","20210904_114558.jpg")</f>
        <v>20210904_114558.jpg</v>
      </c>
    </row>
    <row r="689" spans="1:1" x14ac:dyDescent="0.3">
      <c r="A689" t="str">
        <f>HYPERLINK("c:\Users\dcsj\OneDrive\Formación\Masters &amp; Postgrados\En Curso\UOC-Master en Ciencia de Datos\TFM\Imagenes\Movil-S21\20210904_114615.jpg","20210904_114615.jpg")</f>
        <v>20210904_114615.jpg</v>
      </c>
    </row>
    <row r="690" spans="1:1" x14ac:dyDescent="0.3">
      <c r="A690" t="str">
        <f>HYPERLINK("c:\Users\dcsj\OneDrive\Formación\Masters &amp; Postgrados\En Curso\UOC-Master en Ciencia de Datos\TFM\Imagenes\Movil-S21\20210904_114728.jpg","20210904_114728.jpg")</f>
        <v>20210904_114728.jpg</v>
      </c>
    </row>
    <row r="691" spans="1:1" x14ac:dyDescent="0.3">
      <c r="A691" t="str">
        <f>HYPERLINK("c:\Users\dcsj\OneDrive\Formación\Masters &amp; Postgrados\En Curso\UOC-Master en Ciencia de Datos\TFM\Imagenes\Movil-S21\20210904_114808.jpg","20210904_114808.jpg")</f>
        <v>20210904_114808.jpg</v>
      </c>
    </row>
    <row r="692" spans="1:1" x14ac:dyDescent="0.3">
      <c r="A692" t="str">
        <f>HYPERLINK("c:\Users\dcsj\OneDrive\Formación\Masters &amp; Postgrados\En Curso\UOC-Master en Ciencia de Datos\TFM\Imagenes\Movil-S21\20210904_114822.jpg","20210904_114822.jpg")</f>
        <v>20210904_114822.jpg</v>
      </c>
    </row>
    <row r="693" spans="1:1" x14ac:dyDescent="0.3">
      <c r="A693" t="str">
        <f>HYPERLINK("c:\Users\dcsj\OneDrive\Formación\Masters &amp; Postgrados\En Curso\UOC-Master en Ciencia de Datos\TFM\Imagenes\Movil-S21\20210904_114840.jpg","20210904_114840.jpg")</f>
        <v>20210904_114840.jpg</v>
      </c>
    </row>
    <row r="694" spans="1:1" x14ac:dyDescent="0.3">
      <c r="A694" t="str">
        <f>HYPERLINK("c:\Users\dcsj\OneDrive\Formación\Masters &amp; Postgrados\En Curso\UOC-Master en Ciencia de Datos\TFM\Imagenes\Movil-S21\20210904_114923.jpg","20210904_114923.jpg")</f>
        <v>20210904_114923.jpg</v>
      </c>
    </row>
    <row r="695" spans="1:1" x14ac:dyDescent="0.3">
      <c r="A695" t="str">
        <f>HYPERLINK("c:\Users\dcsj\OneDrive\Formación\Masters &amp; Postgrados\En Curso\UOC-Master en Ciencia de Datos\TFM\Imagenes\Movil-S21\20210904_115147_01.jpg","20210904_115147_01.jpg")</f>
        <v>20210904_115147_01.jpg</v>
      </c>
    </row>
    <row r="696" spans="1:1" x14ac:dyDescent="0.3">
      <c r="A696" t="str">
        <f>HYPERLINK("c:\Users\dcsj\OneDrive\Formación\Masters &amp; Postgrados\En Curso\UOC-Master en Ciencia de Datos\TFM\Imagenes\Movil-S21\20210904_115147_03.jpg","20210904_115147_03.jpg")</f>
        <v>20210904_115147_03.jpg</v>
      </c>
    </row>
    <row r="697" spans="1:1" x14ac:dyDescent="0.3">
      <c r="A697" t="str">
        <f>HYPERLINK("c:\Users\dcsj\OneDrive\Formación\Masters &amp; Postgrados\En Curso\UOC-Master en Ciencia de Datos\TFM\Imagenes\Movil-S21\20210904_115147_04.jpg","20210904_115147_04.jpg")</f>
        <v>20210904_115147_04.jpg</v>
      </c>
    </row>
    <row r="698" spans="1:1" x14ac:dyDescent="0.3">
      <c r="A698" t="str">
        <f>HYPERLINK("c:\Users\dcsj\OneDrive\Formación\Masters &amp; Postgrados\En Curso\UOC-Master en Ciencia de Datos\TFM\Imagenes\Movil-S21\20210904_115147_05.jpg","20210904_115147_05.jpg")</f>
        <v>20210904_115147_05.jpg</v>
      </c>
    </row>
    <row r="699" spans="1:1" x14ac:dyDescent="0.3">
      <c r="A699" t="str">
        <f>HYPERLINK("c:\Users\dcsj\OneDrive\Formación\Masters &amp; Postgrados\En Curso\UOC-Master en Ciencia de Datos\TFM\Imagenes\Movil-S21\20210904_115335.jpg","20210904_115335.jpg")</f>
        <v>20210904_115335.jpg</v>
      </c>
    </row>
    <row r="700" spans="1:1" x14ac:dyDescent="0.3">
      <c r="A700" t="str">
        <f>HYPERLINK("c:\Users\dcsj\OneDrive\Formación\Masters &amp; Postgrados\En Curso\UOC-Master en Ciencia de Datos\TFM\Imagenes\Movil-S21\20210904_115349.jpg","20210904_115349.jpg")</f>
        <v>20210904_115349.jpg</v>
      </c>
    </row>
    <row r="701" spans="1:1" x14ac:dyDescent="0.3">
      <c r="A701" t="str">
        <f>HYPERLINK("c:\Users\dcsj\OneDrive\Formación\Masters &amp; Postgrados\En Curso\UOC-Master en Ciencia de Datos\TFM\Imagenes\Movil-S21\20210904_120239.jpg","20210904_120239.jpg")</f>
        <v>20210904_120239.jpg</v>
      </c>
    </row>
    <row r="702" spans="1:1" x14ac:dyDescent="0.3">
      <c r="A702" t="str">
        <f>HYPERLINK("c:\Users\dcsj\OneDrive\Formación\Masters &amp; Postgrados\En Curso\UOC-Master en Ciencia de Datos\TFM\Imagenes\Movil-S21\20210904_120243.jpg","20210904_120243.jpg")</f>
        <v>20210904_120243.jpg</v>
      </c>
    </row>
    <row r="703" spans="1:1" x14ac:dyDescent="0.3">
      <c r="A703" t="str">
        <f>HYPERLINK("c:\Users\dcsj\OneDrive\Formación\Masters &amp; Postgrados\En Curso\UOC-Master en Ciencia de Datos\TFM\Imagenes\Movil-S21\20210904_120616.jpg","20210904_120616.jpg")</f>
        <v>20210904_120616.jpg</v>
      </c>
    </row>
    <row r="704" spans="1:1" x14ac:dyDescent="0.3">
      <c r="A704" t="str">
        <f>HYPERLINK("c:\Users\dcsj\OneDrive\Formación\Masters &amp; Postgrados\En Curso\UOC-Master en Ciencia de Datos\TFM\Imagenes\Movil-S21\20210904_120816.jpg","20210904_120816.jpg")</f>
        <v>20210904_120816.jpg</v>
      </c>
    </row>
    <row r="705" spans="1:1" x14ac:dyDescent="0.3">
      <c r="A705" t="str">
        <f>HYPERLINK("c:\Users\dcsj\OneDrive\Formación\Masters &amp; Postgrados\En Curso\UOC-Master en Ciencia de Datos\TFM\Imagenes\Movil-S21\20210904_121022.jpg","20210904_121022.jpg")</f>
        <v>20210904_121022.jpg</v>
      </c>
    </row>
    <row r="706" spans="1:1" x14ac:dyDescent="0.3">
      <c r="A706" t="str">
        <f>HYPERLINK("c:\Users\dcsj\OneDrive\Formación\Masters &amp; Postgrados\En Curso\UOC-Master en Ciencia de Datos\TFM\Imagenes\Movil-S21\20210904_121219.jpg","20210904_121219.jpg")</f>
        <v>20210904_121219.jpg</v>
      </c>
    </row>
    <row r="707" spans="1:1" x14ac:dyDescent="0.3">
      <c r="A707" t="str">
        <f>HYPERLINK("c:\Users\dcsj\OneDrive\Formación\Masters &amp; Postgrados\En Curso\UOC-Master en Ciencia de Datos\TFM\Imagenes\Movil-S21\20210904_121344.jpg","20210904_121344.jpg")</f>
        <v>20210904_121344.jpg</v>
      </c>
    </row>
    <row r="708" spans="1:1" x14ac:dyDescent="0.3">
      <c r="A708" t="str">
        <f>HYPERLINK("c:\Users\dcsj\OneDrive\Formación\Masters &amp; Postgrados\En Curso\UOC-Master en Ciencia de Datos\TFM\Imagenes\Movil-S21\20210904_121347.jpg","20210904_121347.jpg")</f>
        <v>20210904_121347.jpg</v>
      </c>
    </row>
    <row r="709" spans="1:1" x14ac:dyDescent="0.3">
      <c r="A709" t="str">
        <f>HYPERLINK("c:\Users\dcsj\OneDrive\Formación\Masters &amp; Postgrados\En Curso\UOC-Master en Ciencia de Datos\TFM\Imagenes\Movil-S21\20210904_121409.jpg","20210904_121409.jpg")</f>
        <v>20210904_121409.jpg</v>
      </c>
    </row>
    <row r="710" spans="1:1" x14ac:dyDescent="0.3">
      <c r="A710" t="str">
        <f>HYPERLINK("c:\Users\dcsj\OneDrive\Formación\Masters &amp; Postgrados\En Curso\UOC-Master en Ciencia de Datos\TFM\Imagenes\Movil-S21\20210904_121855.jpg","20210904_121855.jpg")</f>
        <v>20210904_121855.jpg</v>
      </c>
    </row>
    <row r="711" spans="1:1" x14ac:dyDescent="0.3">
      <c r="A711" t="str">
        <f>HYPERLINK("c:\Users\dcsj\OneDrive\Formación\Masters &amp; Postgrados\En Curso\UOC-Master en Ciencia de Datos\TFM\Imagenes\Movil-S21\20210904_121900.jpg","20210904_121900.jpg")</f>
        <v>20210904_121900.jpg</v>
      </c>
    </row>
    <row r="712" spans="1:1" x14ac:dyDescent="0.3">
      <c r="A712" t="str">
        <f>HYPERLINK("c:\Users\dcsj\OneDrive\Formación\Masters &amp; Postgrados\En Curso\UOC-Master en Ciencia de Datos\TFM\Imagenes\Movil-S21\20210904_122657.jpg","20210904_122657.jpg")</f>
        <v>20210904_122657.jpg</v>
      </c>
    </row>
    <row r="713" spans="1:1" x14ac:dyDescent="0.3">
      <c r="A713" t="str">
        <f>HYPERLINK("c:\Users\dcsj\OneDrive\Formación\Masters &amp; Postgrados\En Curso\UOC-Master en Ciencia de Datos\TFM\Imagenes\Movil-S21\20210904_123353.jpg","20210904_123353.jpg")</f>
        <v>20210904_123353.jpg</v>
      </c>
    </row>
    <row r="714" spans="1:1" x14ac:dyDescent="0.3">
      <c r="A714" t="str">
        <f>HYPERLINK("c:\Users\dcsj\OneDrive\Formación\Masters &amp; Postgrados\En Curso\UOC-Master en Ciencia de Datos\TFM\Imagenes\Movil-S21\20210904_123548.jpg","20210904_123548.jpg")</f>
        <v>20210904_123548.jpg</v>
      </c>
    </row>
    <row r="715" spans="1:1" x14ac:dyDescent="0.3">
      <c r="A715" t="str">
        <f>HYPERLINK("c:\Users\dcsj\OneDrive\Formación\Masters &amp; Postgrados\En Curso\UOC-Master en Ciencia de Datos\TFM\Imagenes\Movil-S21\20210904_125254.jpg","20210904_125254.jpg")</f>
        <v>20210904_125254.jpg</v>
      </c>
    </row>
    <row r="716" spans="1:1" x14ac:dyDescent="0.3">
      <c r="A716" t="str">
        <f>HYPERLINK("c:\Users\dcsj\OneDrive\Formación\Masters &amp; Postgrados\En Curso\UOC-Master en Ciencia de Datos\TFM\Imagenes\Movil-S21\20210904_125309.jpg","20210904_125309.jpg")</f>
        <v>20210904_125309.jpg</v>
      </c>
    </row>
    <row r="717" spans="1:1" x14ac:dyDescent="0.3">
      <c r="A717" t="str">
        <f>HYPERLINK("c:\Users\dcsj\OneDrive\Formación\Masters &amp; Postgrados\En Curso\UOC-Master en Ciencia de Datos\TFM\Imagenes\Movil-S21\20210904_125421.jpg","20210904_125421.jpg")</f>
        <v>20210904_125421.jpg</v>
      </c>
    </row>
    <row r="718" spans="1:1" x14ac:dyDescent="0.3">
      <c r="A718" t="str">
        <f>HYPERLINK("c:\Users\dcsj\OneDrive\Formación\Masters &amp; Postgrados\En Curso\UOC-Master en Ciencia de Datos\TFM\Imagenes\Movil-S21\20210904_125424.jpg","20210904_125424.jpg")</f>
        <v>20210904_125424.jpg</v>
      </c>
    </row>
    <row r="719" spans="1:1" x14ac:dyDescent="0.3">
      <c r="A719" t="str">
        <f>HYPERLINK("c:\Users\dcsj\OneDrive\Formación\Masters &amp; Postgrados\En Curso\UOC-Master en Ciencia de Datos\TFM\Imagenes\Movil-S21\20210904_132114.jpg","20210904_132114.jpg")</f>
        <v>20210904_132114.jpg</v>
      </c>
    </row>
    <row r="720" spans="1:1" x14ac:dyDescent="0.3">
      <c r="A720" t="str">
        <f>HYPERLINK("c:\Users\dcsj\OneDrive\Formación\Masters &amp; Postgrados\En Curso\UOC-Master en Ciencia de Datos\TFM\Imagenes\Movil-S21\20210904_132127.jpg","20210904_132127.jpg")</f>
        <v>20210904_132127.jpg</v>
      </c>
    </row>
    <row r="721" spans="1:1" x14ac:dyDescent="0.3">
      <c r="A721" t="str">
        <f>HYPERLINK("c:\Users\dcsj\OneDrive\Formación\Masters &amp; Postgrados\En Curso\UOC-Master en Ciencia de Datos\TFM\Imagenes\Movil-S21\20210904_134314.jpg","20210904_134314.jpg")</f>
        <v>20210904_134314.jpg</v>
      </c>
    </row>
    <row r="722" spans="1:1" x14ac:dyDescent="0.3">
      <c r="A722" t="str">
        <f>HYPERLINK("c:\Users\dcsj\OneDrive\Formación\Masters &amp; Postgrados\En Curso\UOC-Master en Ciencia de Datos\TFM\Imagenes\Movil-S21\20210904_134319.jpg","20210904_134319.jpg")</f>
        <v>20210904_134319.jpg</v>
      </c>
    </row>
    <row r="723" spans="1:1" x14ac:dyDescent="0.3">
      <c r="A723" t="str">
        <f>HYPERLINK("c:\Users\dcsj\OneDrive\Formación\Masters &amp; Postgrados\En Curso\UOC-Master en Ciencia de Datos\TFM\Imagenes\Movil-S21\20210904_164111.jpg","20210904_164111.jpg")</f>
        <v>20210904_164111.jpg</v>
      </c>
    </row>
    <row r="724" spans="1:1" x14ac:dyDescent="0.3">
      <c r="A724" t="str">
        <f>HYPERLINK("c:\Users\dcsj\OneDrive\Formación\Masters &amp; Postgrados\En Curso\UOC-Master en Ciencia de Datos\TFM\Imagenes\Movil-S21\20210904_164122.jpg","20210904_164122.jpg")</f>
        <v>20210904_164122.jpg</v>
      </c>
    </row>
    <row r="725" spans="1:1" x14ac:dyDescent="0.3">
      <c r="A725" t="str">
        <f>HYPERLINK("c:\Users\dcsj\OneDrive\Formación\Masters &amp; Postgrados\En Curso\UOC-Master en Ciencia de Datos\TFM\Imagenes\Movil-S21\20210904_164134.jpg","20210904_164134.jpg")</f>
        <v>20210904_164134.jpg</v>
      </c>
    </row>
    <row r="726" spans="1:1" x14ac:dyDescent="0.3">
      <c r="A726" t="str">
        <f>HYPERLINK("c:\Users\dcsj\OneDrive\Formación\Masters &amp; Postgrados\En Curso\UOC-Master en Ciencia de Datos\TFM\Imagenes\Movil-S21\20210904_164140.jpg","20210904_164140.jpg")</f>
        <v>20210904_164140.jpg</v>
      </c>
    </row>
    <row r="727" spans="1:1" x14ac:dyDescent="0.3">
      <c r="A727" t="str">
        <f>HYPERLINK("c:\Users\dcsj\OneDrive\Formación\Masters &amp; Postgrados\En Curso\UOC-Master en Ciencia de Datos\TFM\Imagenes\Movil-S21\20210904_164156.jpg","20210904_164156.jpg")</f>
        <v>20210904_164156.jpg</v>
      </c>
    </row>
    <row r="728" spans="1:1" x14ac:dyDescent="0.3">
      <c r="A728" t="str">
        <f>HYPERLINK("c:\Users\dcsj\OneDrive\Formación\Masters &amp; Postgrados\En Curso\UOC-Master en Ciencia de Datos\TFM\Imagenes\Movil-S21\20210904_164208.jpg","20210904_164208.jpg")</f>
        <v>20210904_164208.jpg</v>
      </c>
    </row>
    <row r="729" spans="1:1" x14ac:dyDescent="0.3">
      <c r="A729" t="str">
        <f>HYPERLINK("c:\Users\dcsj\OneDrive\Formación\Masters &amp; Postgrados\En Curso\UOC-Master en Ciencia de Datos\TFM\Imagenes\Movil-S21\20210904_164305.jpg","20210904_164305.jpg")</f>
        <v>20210904_164305.jpg</v>
      </c>
    </row>
    <row r="730" spans="1:1" x14ac:dyDescent="0.3">
      <c r="A730" t="str">
        <f>HYPERLINK("c:\Users\dcsj\OneDrive\Formación\Masters &amp; Postgrados\En Curso\UOC-Master en Ciencia de Datos\TFM\Imagenes\Movil-S21\20210904_164325.jpg","20210904_164325.jpg")</f>
        <v>20210904_164325.jpg</v>
      </c>
    </row>
    <row r="731" spans="1:1" x14ac:dyDescent="0.3">
      <c r="A731" t="str">
        <f>HYPERLINK("c:\Users\dcsj\OneDrive\Formación\Masters &amp; Postgrados\En Curso\UOC-Master en Ciencia de Datos\TFM\Imagenes\Movil-S21\20210904_164346.jpg","20210904_164346.jpg")</f>
        <v>20210904_164346.jpg</v>
      </c>
    </row>
    <row r="732" spans="1:1" x14ac:dyDescent="0.3">
      <c r="A732" t="str">
        <f>HYPERLINK("c:\Users\dcsj\OneDrive\Formación\Masters &amp; Postgrados\En Curso\UOC-Master en Ciencia de Datos\TFM\Imagenes\Movil-S21\20210904_164410.jpg","20210904_164410.jpg")</f>
        <v>20210904_164410.jpg</v>
      </c>
    </row>
    <row r="733" spans="1:1" x14ac:dyDescent="0.3">
      <c r="A733" t="str">
        <f>HYPERLINK("c:\Users\dcsj\OneDrive\Formación\Masters &amp; Postgrados\En Curso\UOC-Master en Ciencia de Datos\TFM\Imagenes\Movil-S21\20210904_164425.jpg","20210904_164425.jpg")</f>
        <v>20210904_164425.jpg</v>
      </c>
    </row>
    <row r="734" spans="1:1" x14ac:dyDescent="0.3">
      <c r="A734" t="str">
        <f>HYPERLINK("c:\Users\dcsj\OneDrive\Formación\Masters &amp; Postgrados\En Curso\UOC-Master en Ciencia de Datos\TFM\Imagenes\Movil-S21\20210904_164434.jpg","20210904_164434.jpg")</f>
        <v>20210904_164434.jpg</v>
      </c>
    </row>
    <row r="735" spans="1:1" x14ac:dyDescent="0.3">
      <c r="A735" t="str">
        <f>HYPERLINK("c:\Users\dcsj\OneDrive\Formación\Masters &amp; Postgrados\En Curso\UOC-Master en Ciencia de Datos\TFM\Imagenes\Movil-S21\20210904_164822.jpg","20210904_164822.jpg")</f>
        <v>20210904_164822.jpg</v>
      </c>
    </row>
    <row r="736" spans="1:1" x14ac:dyDescent="0.3">
      <c r="A736" t="str">
        <f>HYPERLINK("c:\Users\dcsj\OneDrive\Formación\Masters &amp; Postgrados\En Curso\UOC-Master en Ciencia de Datos\TFM\Imagenes\Movil-S21\20210904_164838.jpg","20210904_164838.jpg")</f>
        <v>20210904_164838.jpg</v>
      </c>
    </row>
    <row r="737" spans="1:1" x14ac:dyDescent="0.3">
      <c r="A737" t="str">
        <f>HYPERLINK("c:\Users\dcsj\OneDrive\Formación\Masters &amp; Postgrados\En Curso\UOC-Master en Ciencia de Datos\TFM\Imagenes\Movil-S21\20210904_164843.jpg","20210904_164843.jpg")</f>
        <v>20210904_164843.jpg</v>
      </c>
    </row>
    <row r="738" spans="1:1" x14ac:dyDescent="0.3">
      <c r="A738" t="str">
        <f>HYPERLINK("c:\Users\dcsj\OneDrive\Formación\Masters &amp; Postgrados\En Curso\UOC-Master en Ciencia de Datos\TFM\Imagenes\Movil-S21\20210904_164905.jpg","20210904_164905.jpg")</f>
        <v>20210904_164905.jpg</v>
      </c>
    </row>
    <row r="739" spans="1:1" x14ac:dyDescent="0.3">
      <c r="A739" t="str">
        <f>HYPERLINK("c:\Users\dcsj\OneDrive\Formación\Masters &amp; Postgrados\En Curso\UOC-Master en Ciencia de Datos\TFM\Imagenes\Movil-S21\20210904_164907.jpg","20210904_164907.jpg")</f>
        <v>20210904_164907.jpg</v>
      </c>
    </row>
    <row r="740" spans="1:1" x14ac:dyDescent="0.3">
      <c r="A740" t="str">
        <f>HYPERLINK("c:\Users\dcsj\OneDrive\Formación\Masters &amp; Postgrados\En Curso\UOC-Master en Ciencia de Datos\TFM\Imagenes\Movil-S21\20210904_164910.jpg","20210904_164910.jpg")</f>
        <v>20210904_164910.jpg</v>
      </c>
    </row>
    <row r="741" spans="1:1" x14ac:dyDescent="0.3">
      <c r="A741" t="str">
        <f>HYPERLINK("c:\Users\dcsj\OneDrive\Formación\Masters &amp; Postgrados\En Curso\UOC-Master en Ciencia de Datos\TFM\Imagenes\Movil-S21\20210904_164936.jpg","20210904_164936.jpg")</f>
        <v>20210904_164936.jpg</v>
      </c>
    </row>
    <row r="742" spans="1:1" x14ac:dyDescent="0.3">
      <c r="A742" t="str">
        <f>HYPERLINK("c:\Users\dcsj\OneDrive\Formación\Masters &amp; Postgrados\En Curso\UOC-Master en Ciencia de Datos\TFM\Imagenes\Movil-S21\20210904_164944.jpg","20210904_164944.jpg")</f>
        <v>20210904_164944.jpg</v>
      </c>
    </row>
    <row r="743" spans="1:1" x14ac:dyDescent="0.3">
      <c r="A743" t="str">
        <f>HYPERLINK("c:\Users\dcsj\OneDrive\Formación\Masters &amp; Postgrados\En Curso\UOC-Master en Ciencia de Datos\TFM\Imagenes\Movil-S21\20210904_165024.jpg","20210904_165024.jpg")</f>
        <v>20210904_165024.jpg</v>
      </c>
    </row>
    <row r="744" spans="1:1" x14ac:dyDescent="0.3">
      <c r="A744" t="str">
        <f>HYPERLINK("c:\Users\dcsj\OneDrive\Formación\Masters &amp; Postgrados\En Curso\UOC-Master en Ciencia de Datos\TFM\Imagenes\Movil-S21\20210904_165133.jpg","20210904_165133.jpg")</f>
        <v>20210904_165133.jpg</v>
      </c>
    </row>
    <row r="745" spans="1:1" x14ac:dyDescent="0.3">
      <c r="A745" t="str">
        <f>HYPERLINK("c:\Users\dcsj\OneDrive\Formación\Masters &amp; Postgrados\En Curso\UOC-Master en Ciencia de Datos\TFM\Imagenes\Movil-S21\20210904_165150.jpg","20210904_165150.jpg")</f>
        <v>20210904_165150.jpg</v>
      </c>
    </row>
    <row r="746" spans="1:1" x14ac:dyDescent="0.3">
      <c r="A746" t="str">
        <f>HYPERLINK("c:\Users\dcsj\OneDrive\Formación\Masters &amp; Postgrados\En Curso\UOC-Master en Ciencia de Datos\TFM\Imagenes\Movil-S21\20210904_165200.jpg","20210904_165200.jpg")</f>
        <v>20210904_165200.jpg</v>
      </c>
    </row>
    <row r="747" spans="1:1" x14ac:dyDescent="0.3">
      <c r="A747" t="str">
        <f>HYPERLINK("c:\Users\dcsj\OneDrive\Formación\Masters &amp; Postgrados\En Curso\UOC-Master en Ciencia de Datos\TFM\Imagenes\Movil-S21\20210904_214820.jpg","20210904_214820.jpg")</f>
        <v>20210904_214820.jpg</v>
      </c>
    </row>
    <row r="748" spans="1:1" x14ac:dyDescent="0.3">
      <c r="A748" t="str">
        <f>HYPERLINK("c:\Users\dcsj\OneDrive\Formación\Masters &amp; Postgrados\En Curso\UOC-Master en Ciencia de Datos\TFM\Imagenes\Movil-S21\20210904_214833.jpg","20210904_214833.jpg")</f>
        <v>20210904_214833.jpg</v>
      </c>
    </row>
    <row r="749" spans="1:1" x14ac:dyDescent="0.3">
      <c r="A749" t="str">
        <f>HYPERLINK("c:\Users\dcsj\OneDrive\Formación\Masters &amp; Postgrados\En Curso\UOC-Master en Ciencia de Datos\TFM\Imagenes\Movil-S21\20210904_221038.jpg","20210904_221038.jpg")</f>
        <v>20210904_221038.jpg</v>
      </c>
    </row>
    <row r="750" spans="1:1" x14ac:dyDescent="0.3">
      <c r="A750" t="str">
        <f>HYPERLINK("c:\Users\dcsj\OneDrive\Formación\Masters &amp; Postgrados\En Curso\UOC-Master en Ciencia de Datos\TFM\Imagenes\Movil-S21\20210904_221106.jpg","20210904_221106.jpg")</f>
        <v>20210904_221106.jpg</v>
      </c>
    </row>
    <row r="751" spans="1:1" x14ac:dyDescent="0.3">
      <c r="A751" t="str">
        <f>HYPERLINK("c:\Users\dcsj\OneDrive\Formación\Masters &amp; Postgrados\En Curso\UOC-Master en Ciencia de Datos\TFM\Imagenes\Movil-S21\20210904_221309.jpg","20210904_221309.jpg")</f>
        <v>20210904_221309.jpg</v>
      </c>
    </row>
    <row r="752" spans="1:1" x14ac:dyDescent="0.3">
      <c r="A752" t="str">
        <f>HYPERLINK("c:\Users\dcsj\OneDrive\Formación\Masters &amp; Postgrados\En Curso\UOC-Master en Ciencia de Datos\TFM\Imagenes\Movil-S21\20210904_221317.jpg","20210904_221317.jpg")</f>
        <v>20210904_221317.jpg</v>
      </c>
    </row>
    <row r="753" spans="1:1" x14ac:dyDescent="0.3">
      <c r="A753" t="str">
        <f>HYPERLINK("c:\Users\dcsj\OneDrive\Formación\Masters &amp; Postgrados\En Curso\UOC-Master en Ciencia de Datos\TFM\Imagenes\Movil-S21\20210904_222732.jpg","20210904_222732.jpg")</f>
        <v>20210904_222732.jpg</v>
      </c>
    </row>
    <row r="754" spans="1:1" x14ac:dyDescent="0.3">
      <c r="A754" t="str">
        <f>HYPERLINK("c:\Users\dcsj\OneDrive\Formación\Masters &amp; Postgrados\En Curso\UOC-Master en Ciencia de Datos\TFM\Imagenes\Movil-S21\20210905_105036.jpg","20210905_105036.jpg")</f>
        <v>20210905_105036.jpg</v>
      </c>
    </row>
    <row r="755" spans="1:1" x14ac:dyDescent="0.3">
      <c r="A755" t="str">
        <f>HYPERLINK("c:\Users\dcsj\OneDrive\Formación\Masters &amp; Postgrados\En Curso\UOC-Master en Ciencia de Datos\TFM\Imagenes\Movil-S21\20210905_105040.jpg","20210905_105040.jpg")</f>
        <v>20210905_105040.jpg</v>
      </c>
    </row>
    <row r="756" spans="1:1" x14ac:dyDescent="0.3">
      <c r="A756" t="str">
        <f>HYPERLINK("c:\Users\dcsj\OneDrive\Formación\Masters &amp; Postgrados\En Curso\UOC-Master en Ciencia de Datos\TFM\Imagenes\Movil-S21\20210905_105042.jpg","20210905_105042.jpg")</f>
        <v>20210905_105042.jpg</v>
      </c>
    </row>
    <row r="757" spans="1:1" x14ac:dyDescent="0.3">
      <c r="A757" t="str">
        <f>HYPERLINK("c:\Users\dcsj\OneDrive\Formación\Masters &amp; Postgrados\En Curso\UOC-Master en Ciencia de Datos\TFM\Imagenes\Movil-S21\20210905_105053.jpg","20210905_105053.jpg")</f>
        <v>20210905_105053.jpg</v>
      </c>
    </row>
    <row r="758" spans="1:1" x14ac:dyDescent="0.3">
      <c r="A758" t="str">
        <f>HYPERLINK("c:\Users\dcsj\OneDrive\Formación\Masters &amp; Postgrados\En Curso\UOC-Master en Ciencia de Datos\TFM\Imagenes\Movil-S21\20210905_105101.jpg","20210905_105101.jpg")</f>
        <v>20210905_105101.jpg</v>
      </c>
    </row>
    <row r="759" spans="1:1" x14ac:dyDescent="0.3">
      <c r="A759" t="str">
        <f>HYPERLINK("c:\Users\dcsj\OneDrive\Formación\Masters &amp; Postgrados\En Curso\UOC-Master en Ciencia de Datos\TFM\Imagenes\Movil-S21\20210905_105106.jpg","20210905_105106.jpg")</f>
        <v>20210905_105106.jpg</v>
      </c>
    </row>
    <row r="760" spans="1:1" x14ac:dyDescent="0.3">
      <c r="A760" t="str">
        <f>HYPERLINK("c:\Users\dcsj\OneDrive\Formación\Masters &amp; Postgrados\En Curso\UOC-Master en Ciencia de Datos\TFM\Imagenes\Movil-S21\20210905_105126.jpg","20210905_105126.jpg")</f>
        <v>20210905_105126.jpg</v>
      </c>
    </row>
    <row r="761" spans="1:1" x14ac:dyDescent="0.3">
      <c r="A761" t="str">
        <f>HYPERLINK("c:\Users\dcsj\OneDrive\Formación\Masters &amp; Postgrados\En Curso\UOC-Master en Ciencia de Datos\TFM\Imagenes\Movil-S21\20210905_105136.jpg","20210905_105136.jpg")</f>
        <v>20210905_105136.jpg</v>
      </c>
    </row>
    <row r="762" spans="1:1" x14ac:dyDescent="0.3">
      <c r="A762" t="str">
        <f>HYPERLINK("c:\Users\dcsj\OneDrive\Formación\Masters &amp; Postgrados\En Curso\UOC-Master en Ciencia de Datos\TFM\Imagenes\Movil-S21\20210905_105555.jpg","20210905_105555.jpg")</f>
        <v>20210905_105555.jpg</v>
      </c>
    </row>
    <row r="763" spans="1:1" x14ac:dyDescent="0.3">
      <c r="A763" t="str">
        <f>HYPERLINK("c:\Users\dcsj\OneDrive\Formación\Masters &amp; Postgrados\En Curso\UOC-Master en Ciencia de Datos\TFM\Imagenes\Movil-S21\20210905_105605.jpg","20210905_105605.jpg")</f>
        <v>20210905_105605.jpg</v>
      </c>
    </row>
    <row r="764" spans="1:1" x14ac:dyDescent="0.3">
      <c r="A764" t="str">
        <f>HYPERLINK("c:\Users\dcsj\OneDrive\Formación\Masters &amp; Postgrados\En Curso\UOC-Master en Ciencia de Datos\TFM\Imagenes\Movil-S21\20210905_105641.jpg","20210905_105641.jpg")</f>
        <v>20210905_105641.jpg</v>
      </c>
    </row>
    <row r="765" spans="1:1" x14ac:dyDescent="0.3">
      <c r="A765" t="str">
        <f>HYPERLINK("c:\Users\dcsj\OneDrive\Formación\Masters &amp; Postgrados\En Curso\UOC-Master en Ciencia de Datos\TFM\Imagenes\Movil-S21\20210905_105643.jpg","20210905_105643.jpg")</f>
        <v>20210905_105643.jpg</v>
      </c>
    </row>
    <row r="766" spans="1:1" x14ac:dyDescent="0.3">
      <c r="A766" t="str">
        <f>HYPERLINK("c:\Users\dcsj\OneDrive\Formación\Masters &amp; Postgrados\En Curso\UOC-Master en Ciencia de Datos\TFM\Imagenes\Movil-S21\20210905_115123.jpg","20210905_115123.jpg")</f>
        <v>20210905_115123.jpg</v>
      </c>
    </row>
    <row r="767" spans="1:1" x14ac:dyDescent="0.3">
      <c r="A767" t="str">
        <f>HYPERLINK("c:\Users\dcsj\OneDrive\Formación\Masters &amp; Postgrados\En Curso\UOC-Master en Ciencia de Datos\TFM\Imagenes\Movil-S21\20210905_115126.jpg","20210905_115126.jpg")</f>
        <v>20210905_115126.jpg</v>
      </c>
    </row>
    <row r="768" spans="1:1" x14ac:dyDescent="0.3">
      <c r="A768" t="str">
        <f>HYPERLINK("c:\Users\dcsj\OneDrive\Formación\Masters &amp; Postgrados\En Curso\UOC-Master en Ciencia de Datos\TFM\Imagenes\Movil-S21\20210905_115136.jpg","20210905_115136.jpg")</f>
        <v>20210905_115136.jpg</v>
      </c>
    </row>
    <row r="769" spans="1:1" x14ac:dyDescent="0.3">
      <c r="A769" t="str">
        <f>HYPERLINK("c:\Users\dcsj\OneDrive\Formación\Masters &amp; Postgrados\En Curso\UOC-Master en Ciencia de Datos\TFM\Imagenes\Movil-S21\20210905_115138.jpg","20210905_115138.jpg")</f>
        <v>20210905_115138.jpg</v>
      </c>
    </row>
    <row r="770" spans="1:1" x14ac:dyDescent="0.3">
      <c r="A770" t="str">
        <f>HYPERLINK("c:\Users\dcsj\OneDrive\Formación\Masters &amp; Postgrados\En Curso\UOC-Master en Ciencia de Datos\TFM\Imagenes\Movil-S21\20210905_115203.jpg","20210905_115203.jpg")</f>
        <v>20210905_115203.jpg</v>
      </c>
    </row>
    <row r="771" spans="1:1" x14ac:dyDescent="0.3">
      <c r="A771" t="str">
        <f>HYPERLINK("c:\Users\dcsj\OneDrive\Formación\Masters &amp; Postgrados\En Curso\UOC-Master en Ciencia de Datos\TFM\Imagenes\Movil-S21\20210905_115228.jpg","20210905_115228.jpg")</f>
        <v>20210905_115228.jpg</v>
      </c>
    </row>
    <row r="772" spans="1:1" x14ac:dyDescent="0.3">
      <c r="A772" t="str">
        <f>HYPERLINK("c:\Users\dcsj\OneDrive\Formación\Masters &amp; Postgrados\En Curso\UOC-Master en Ciencia de Datos\TFM\Imagenes\Movil-S21\20210905_115231.jpg","20210905_115231.jpg")</f>
        <v>20210905_115231.jpg</v>
      </c>
    </row>
    <row r="773" spans="1:1" x14ac:dyDescent="0.3">
      <c r="A773" t="str">
        <f>HYPERLINK("c:\Users\dcsj\OneDrive\Formación\Masters &amp; Postgrados\En Curso\UOC-Master en Ciencia de Datos\TFM\Imagenes\Movil-S21\20210905_115233.jpg","20210905_115233.jpg")</f>
        <v>20210905_115233.jpg</v>
      </c>
    </row>
    <row r="774" spans="1:1" x14ac:dyDescent="0.3">
      <c r="A774" t="str">
        <f>HYPERLINK("c:\Users\dcsj\OneDrive\Formación\Masters &amp; Postgrados\En Curso\UOC-Master en Ciencia de Datos\TFM\Imagenes\Movil-S21\20210905_153735.jpg","20210905_153735.jpg")</f>
        <v>20210905_153735.jpg</v>
      </c>
    </row>
    <row r="775" spans="1:1" x14ac:dyDescent="0.3">
      <c r="A775" t="str">
        <f>HYPERLINK("c:\Users\dcsj\OneDrive\Formación\Masters &amp; Postgrados\En Curso\UOC-Master en Ciencia de Datos\TFM\Imagenes\Movil-S21\20210905_153750.jpg","20210905_153750.jpg")</f>
        <v>20210905_153750.jpg</v>
      </c>
    </row>
    <row r="776" spans="1:1" x14ac:dyDescent="0.3">
      <c r="A776" t="str">
        <f>HYPERLINK("c:\Users\dcsj\OneDrive\Formación\Masters &amp; Postgrados\En Curso\UOC-Master en Ciencia de Datos\TFM\Imagenes\Movil-S21\20210905_155021.jpg","20210905_155021.jpg")</f>
        <v>20210905_155021.jpg</v>
      </c>
    </row>
    <row r="777" spans="1:1" x14ac:dyDescent="0.3">
      <c r="A777" t="str">
        <f>HYPERLINK("c:\Users\dcsj\OneDrive\Formación\Masters &amp; Postgrados\En Curso\UOC-Master en Ciencia de Datos\TFM\Imagenes\Movil-S21\20210905_155714.jpg","20210905_155714.jpg")</f>
        <v>20210905_155714.jpg</v>
      </c>
    </row>
    <row r="778" spans="1:1" x14ac:dyDescent="0.3">
      <c r="A778" t="str">
        <f>HYPERLINK("c:\Users\dcsj\OneDrive\Formación\Masters &amp; Postgrados\En Curso\UOC-Master en Ciencia de Datos\TFM\Imagenes\Movil-S21\20210905_155720.jpg","20210905_155720.jpg")</f>
        <v>20210905_155720.jpg</v>
      </c>
    </row>
    <row r="779" spans="1:1" x14ac:dyDescent="0.3">
      <c r="A779" t="str">
        <f>HYPERLINK("c:\Users\dcsj\OneDrive\Formación\Masters &amp; Postgrados\En Curso\UOC-Master en Ciencia de Datos\TFM\Imagenes\Movil-S21\20210905_155814.jpg","20210905_155814.jpg")</f>
        <v>20210905_155814.jpg</v>
      </c>
    </row>
    <row r="780" spans="1:1" x14ac:dyDescent="0.3">
      <c r="A780" t="str">
        <f>HYPERLINK("c:\Users\dcsj\OneDrive\Formación\Masters &amp; Postgrados\En Curso\UOC-Master en Ciencia de Datos\TFM\Imagenes\Movil-S21\20210905_155823.jpg","20210905_155823.jpg")</f>
        <v>20210905_155823.jpg</v>
      </c>
    </row>
    <row r="781" spans="1:1" x14ac:dyDescent="0.3">
      <c r="A781" t="str">
        <f>HYPERLINK("c:\Users\dcsj\OneDrive\Formación\Masters &amp; Postgrados\En Curso\UOC-Master en Ciencia de Datos\TFM\Imagenes\Movil-S21\20210906_000100.jpg","20210906_000100.jpg")</f>
        <v>20210906_000100.jpg</v>
      </c>
    </row>
    <row r="782" spans="1:1" x14ac:dyDescent="0.3">
      <c r="A782" t="str">
        <f>HYPERLINK("c:\Users\dcsj\OneDrive\Formación\Masters &amp; Postgrados\En Curso\UOC-Master en Ciencia de Datos\TFM\Imagenes\Movil-S21\20210906_000128.jpg","20210906_000128.jpg")</f>
        <v>20210906_000128.jpg</v>
      </c>
    </row>
    <row r="783" spans="1:1" x14ac:dyDescent="0.3">
      <c r="A783" t="str">
        <f>HYPERLINK("c:\Users\dcsj\OneDrive\Formación\Masters &amp; Postgrados\En Curso\UOC-Master en Ciencia de Datos\TFM\Imagenes\Movil-S21\20210906_000135.jpg","20210906_000135.jpg")</f>
        <v>20210906_000135.jpg</v>
      </c>
    </row>
    <row r="784" spans="1:1" x14ac:dyDescent="0.3">
      <c r="A784" t="str">
        <f>HYPERLINK("c:\Users\dcsj\OneDrive\Formación\Masters &amp; Postgrados\En Curso\UOC-Master en Ciencia de Datos\TFM\Imagenes\Movil-S21\20210906_000136.jpg","20210906_000136.jpg")</f>
        <v>20210906_000136.jpg</v>
      </c>
    </row>
    <row r="785" spans="1:1" x14ac:dyDescent="0.3">
      <c r="A785" t="str">
        <f>HYPERLINK("c:\Users\dcsj\OneDrive\Formación\Masters &amp; Postgrados\En Curso\UOC-Master en Ciencia de Datos\TFM\Imagenes\Movil-S21\20210906_183854.jpg","20210906_183854.jpg")</f>
        <v>20210906_183854.jpg</v>
      </c>
    </row>
    <row r="786" spans="1:1" x14ac:dyDescent="0.3">
      <c r="A786" t="str">
        <f>HYPERLINK("c:\Users\dcsj\OneDrive\Formación\Masters &amp; Postgrados\En Curso\UOC-Master en Ciencia de Datos\TFM\Imagenes\Movil-S21\20210906_213752.jpg","20210906_213752.jpg")</f>
        <v>20210906_213752.jpg</v>
      </c>
    </row>
    <row r="787" spans="1:1" x14ac:dyDescent="0.3">
      <c r="A787" t="str">
        <f>HYPERLINK("c:\Users\dcsj\OneDrive\Formación\Masters &amp; Postgrados\En Curso\UOC-Master en Ciencia de Datos\TFM\Imagenes\Movil-S21\20210906_213810.jpg","20210906_213810.jpg")</f>
        <v>20210906_213810.jpg</v>
      </c>
    </row>
    <row r="788" spans="1:1" x14ac:dyDescent="0.3">
      <c r="A788" t="str">
        <f>HYPERLINK("c:\Users\dcsj\OneDrive\Formación\Masters &amp; Postgrados\En Curso\UOC-Master en Ciencia de Datos\TFM\Imagenes\Movil-S21\20210906_213920.jpg","20210906_213920.jpg")</f>
        <v>20210906_213920.jpg</v>
      </c>
    </row>
    <row r="789" spans="1:1" x14ac:dyDescent="0.3">
      <c r="A789" t="str">
        <f>HYPERLINK("c:\Users\dcsj\OneDrive\Formación\Masters &amp; Postgrados\En Curso\UOC-Master en Ciencia de Datos\TFM\Imagenes\Movil-S21\20210906_223012.jpg","20210906_223012.jpg")</f>
        <v>20210906_223012.jpg</v>
      </c>
    </row>
    <row r="790" spans="1:1" x14ac:dyDescent="0.3">
      <c r="A790" t="str">
        <f>HYPERLINK("c:\Users\dcsj\OneDrive\Formación\Masters &amp; Postgrados\En Curso\UOC-Master en Ciencia de Datos\TFM\Imagenes\Movil-S21\20210906_223016.jpg","20210906_223016.jpg")</f>
        <v>20210906_223016.jpg</v>
      </c>
    </row>
    <row r="791" spans="1:1" x14ac:dyDescent="0.3">
      <c r="A791" t="str">
        <f>HYPERLINK("c:\Users\dcsj\OneDrive\Formación\Masters &amp; Postgrados\En Curso\UOC-Master en Ciencia de Datos\TFM\Imagenes\Movil-S21\20210906_223018.jpg","20210906_223018.jpg")</f>
        <v>20210906_223018.jpg</v>
      </c>
    </row>
    <row r="792" spans="1:1" x14ac:dyDescent="0.3">
      <c r="A792" t="str">
        <f>HYPERLINK("c:\Users\dcsj\OneDrive\Formación\Masters &amp; Postgrados\En Curso\UOC-Master en Ciencia de Datos\TFM\Imagenes\Movil-S21\20210906_223020.jpg","20210906_223020.jpg")</f>
        <v>20210906_223020.jpg</v>
      </c>
    </row>
    <row r="793" spans="1:1" x14ac:dyDescent="0.3">
      <c r="A793" t="str">
        <f>HYPERLINK("c:\Users\dcsj\OneDrive\Formación\Masters &amp; Postgrados\En Curso\UOC-Master en Ciencia de Datos\TFM\Imagenes\Movil-S21\20210907_212333.jpg","20210907_212333.jpg")</f>
        <v>20210907_212333.jpg</v>
      </c>
    </row>
    <row r="794" spans="1:1" x14ac:dyDescent="0.3">
      <c r="A794" t="str">
        <f>HYPERLINK("c:\Users\dcsj\OneDrive\Formación\Masters &amp; Postgrados\En Curso\UOC-Master en Ciencia de Datos\TFM\Imagenes\Movil-S21\20210915_130109.jpg","20210915_130109.jpg")</f>
        <v>20210915_130109.jpg</v>
      </c>
    </row>
    <row r="795" spans="1:1" x14ac:dyDescent="0.3">
      <c r="A795" t="str">
        <f>HYPERLINK("c:\Users\dcsj\OneDrive\Formación\Masters &amp; Postgrados\En Curso\UOC-Master en Ciencia de Datos\TFM\Imagenes\Movil-S21\20210915_130116.jpg","20210915_130116.jpg")</f>
        <v>20210915_130116.jpg</v>
      </c>
    </row>
    <row r="796" spans="1:1" x14ac:dyDescent="0.3">
      <c r="A796" t="str">
        <f>HYPERLINK("c:\Users\dcsj\OneDrive\Formación\Masters &amp; Postgrados\En Curso\UOC-Master en Ciencia de Datos\TFM\Imagenes\Movil-S21\20210915_130126.jpg","20210915_130126.jpg")</f>
        <v>20210915_130126.jpg</v>
      </c>
    </row>
    <row r="797" spans="1:1" x14ac:dyDescent="0.3">
      <c r="A797" t="str">
        <f>HYPERLINK("c:\Users\dcsj\OneDrive\Formación\Masters &amp; Postgrados\En Curso\UOC-Master en Ciencia de Datos\TFM\Imagenes\Movil-S21\20210919_152320.jpg","20210919_152320.jpg")</f>
        <v>20210919_152320.jpg</v>
      </c>
    </row>
    <row r="798" spans="1:1" x14ac:dyDescent="0.3">
      <c r="A798" t="str">
        <f>HYPERLINK("c:\Users\dcsj\OneDrive\Formación\Masters &amp; Postgrados\En Curso\UOC-Master en Ciencia de Datos\TFM\Imagenes\Movil-S21\20210919_152334.jpg","20210919_152334.jpg")</f>
        <v>20210919_152334.jpg</v>
      </c>
    </row>
    <row r="799" spans="1:1" x14ac:dyDescent="0.3">
      <c r="A799" t="str">
        <f>HYPERLINK("c:\Users\dcsj\OneDrive\Formación\Masters &amp; Postgrados\En Curso\UOC-Master en Ciencia de Datos\TFM\Imagenes\Movil-S21\20210919_152335.jpg","20210919_152335.jpg")</f>
        <v>20210919_152335.jpg</v>
      </c>
    </row>
    <row r="800" spans="1:1" x14ac:dyDescent="0.3">
      <c r="A800" t="str">
        <f>HYPERLINK("c:\Users\dcsj\OneDrive\Formación\Masters &amp; Postgrados\En Curso\UOC-Master en Ciencia de Datos\TFM\Imagenes\Movil-S21\20210919_152336.jpg","20210919_152336.jpg")</f>
        <v>20210919_152336.jpg</v>
      </c>
    </row>
    <row r="801" spans="1:1" x14ac:dyDescent="0.3">
      <c r="A801" t="str">
        <f>HYPERLINK("c:\Users\dcsj\OneDrive\Formación\Masters &amp; Postgrados\En Curso\UOC-Master en Ciencia de Datos\TFM\Imagenes\Movil-S21\20210919_153446.jpg","20210919_153446.jpg")</f>
        <v>20210919_153446.jpg</v>
      </c>
    </row>
    <row r="802" spans="1:1" x14ac:dyDescent="0.3">
      <c r="A802" t="str">
        <f>HYPERLINK("c:\Users\dcsj\OneDrive\Formación\Masters &amp; Postgrados\En Curso\UOC-Master en Ciencia de Datos\TFM\Imagenes\Movil-S21\20211006_151753.jpg","20211006_151753.jpg")</f>
        <v>20211006_151753.jpg</v>
      </c>
    </row>
    <row r="803" spans="1:1" x14ac:dyDescent="0.3">
      <c r="A803" t="str">
        <f>HYPERLINK("c:\Users\dcsj\OneDrive\Formación\Masters &amp; Postgrados\En Curso\UOC-Master en Ciencia de Datos\TFM\Imagenes\Movil-S21\20211021_134351.jpg","20211021_134351.jpg")</f>
        <v>20211021_134351.jpg</v>
      </c>
    </row>
    <row r="804" spans="1:1" x14ac:dyDescent="0.3">
      <c r="A804" t="str">
        <f>HYPERLINK("c:\Users\dcsj\OneDrive\Formación\Masters &amp; Postgrados\En Curso\UOC-Master en Ciencia de Datos\TFM\Imagenes\Movil-S21\20211101_132433.jpg","20211101_132433.jpg")</f>
        <v>20211101_132433.jpg</v>
      </c>
    </row>
    <row r="805" spans="1:1" x14ac:dyDescent="0.3">
      <c r="A805" t="str">
        <f>HYPERLINK("c:\Users\dcsj\OneDrive\Formación\Masters &amp; Postgrados\En Curso\UOC-Master en Ciencia de Datos\TFM\Imagenes\Movil-S21\20211101_142656.jpg","20211101_142656.jpg")</f>
        <v>20211101_142656.jpg</v>
      </c>
    </row>
    <row r="806" spans="1:1" x14ac:dyDescent="0.3">
      <c r="A806" t="str">
        <f>HYPERLINK("c:\Users\dcsj\OneDrive\Formación\Masters &amp; Postgrados\En Curso\UOC-Master en Ciencia de Datos\TFM\Imagenes\Movil-S21\20211107_134510.jpg","20211107_134510.jpg")</f>
        <v>20211107_134510.jpg</v>
      </c>
    </row>
    <row r="807" spans="1:1" x14ac:dyDescent="0.3">
      <c r="A807" t="str">
        <f>HYPERLINK("c:\Users\dcsj\OneDrive\Formación\Masters &amp; Postgrados\En Curso\UOC-Master en Ciencia de Datos\TFM\Imagenes\Movil-S21\20211107_134518.jpg","20211107_134518.jpg")</f>
        <v>20211107_134518.jpg</v>
      </c>
    </row>
    <row r="808" spans="1:1" x14ac:dyDescent="0.3">
      <c r="A808" t="str">
        <f>HYPERLINK("c:\Users\dcsj\OneDrive\Formación\Masters &amp; Postgrados\En Curso\UOC-Master en Ciencia de Datos\TFM\Imagenes\Movil-S21\20211117_172931.jpg","20211117_172931.jpg")</f>
        <v>20211117_172931.jpg</v>
      </c>
    </row>
    <row r="809" spans="1:1" x14ac:dyDescent="0.3">
      <c r="A809" t="str">
        <f>HYPERLINK("c:\Users\dcsj\OneDrive\Formación\Masters &amp; Postgrados\En Curso\UOC-Master en Ciencia de Datos\TFM\Imagenes\Movil-S21\20211117_172940.jpg","20211117_172940.jpg")</f>
        <v>20211117_172940.jpg</v>
      </c>
    </row>
    <row r="810" spans="1:1" x14ac:dyDescent="0.3">
      <c r="A810" t="str">
        <f>HYPERLINK("c:\Users\dcsj\OneDrive\Formación\Masters &amp; Postgrados\En Curso\UOC-Master en Ciencia de Datos\TFM\Imagenes\Movil-S21\20211117_172958.jpg","20211117_172958.jpg")</f>
        <v>20211117_172958.jpg</v>
      </c>
    </row>
    <row r="811" spans="1:1" x14ac:dyDescent="0.3">
      <c r="A811" t="str">
        <f>HYPERLINK("c:\Users\dcsj\OneDrive\Formación\Masters &amp; Postgrados\En Curso\UOC-Master en Ciencia de Datos\TFM\Imagenes\Movil-S21\20211120_210641.jpg","20211120_210641.jpg")</f>
        <v>20211120_210641.jpg</v>
      </c>
    </row>
    <row r="812" spans="1:1" x14ac:dyDescent="0.3">
      <c r="A812" t="str">
        <f>HYPERLINK("c:\Users\dcsj\OneDrive\Formación\Masters &amp; Postgrados\En Curso\UOC-Master en Ciencia de Datos\TFM\Imagenes\Movil-S21\20211120_210652.jpg","20211120_210652.jpg")</f>
        <v>20211120_210652.jpg</v>
      </c>
    </row>
    <row r="813" spans="1:1" x14ac:dyDescent="0.3">
      <c r="A813" t="str">
        <f>HYPERLINK("c:\Users\dcsj\OneDrive\Formación\Masters &amp; Postgrados\En Curso\UOC-Master en Ciencia de Datos\TFM\Imagenes\Movil-S21\20211120_210701.jpg","20211120_210701.jpg")</f>
        <v>20211120_210701.jpg</v>
      </c>
    </row>
    <row r="814" spans="1:1" x14ac:dyDescent="0.3">
      <c r="A814" t="str">
        <f>HYPERLINK("c:\Users\dcsj\OneDrive\Formación\Masters &amp; Postgrados\En Curso\UOC-Master en Ciencia de Datos\TFM\Imagenes\Movil-S21\20211120_210726.jpg","20211120_210726.jpg")</f>
        <v>20211120_210726.jpg</v>
      </c>
    </row>
    <row r="815" spans="1:1" x14ac:dyDescent="0.3">
      <c r="A815" t="str">
        <f>HYPERLINK("c:\Users\dcsj\OneDrive\Formación\Masters &amp; Postgrados\En Curso\UOC-Master en Ciencia de Datos\TFM\Imagenes\Movil-S21\20211120_210728.jpg","20211120_210728.jpg")</f>
        <v>20211120_210728.jpg</v>
      </c>
    </row>
    <row r="816" spans="1:1" x14ac:dyDescent="0.3">
      <c r="A816" t="str">
        <f>HYPERLINK("c:\Users\dcsj\OneDrive\Formación\Masters &amp; Postgrados\En Curso\UOC-Master en Ciencia de Datos\TFM\Imagenes\Movil-S21\20211120_210815.jpg","20211120_210815.jpg")</f>
        <v>20211120_210815.jpg</v>
      </c>
    </row>
    <row r="817" spans="1:1" x14ac:dyDescent="0.3">
      <c r="A817" t="str">
        <f>HYPERLINK("c:\Users\dcsj\OneDrive\Formación\Masters &amp; Postgrados\En Curso\UOC-Master en Ciencia de Datos\TFM\Imagenes\Movil-S21\20211120_210824.jpg","20211120_210824.jpg")</f>
        <v>20211120_210824.jpg</v>
      </c>
    </row>
    <row r="818" spans="1:1" x14ac:dyDescent="0.3">
      <c r="A818" t="str">
        <f>HYPERLINK("c:\Users\dcsj\OneDrive\Formación\Masters &amp; Postgrados\En Curso\UOC-Master en Ciencia de Datos\TFM\Imagenes\Movil-S21\20211120_210827.jpg","20211120_210827.jpg")</f>
        <v>20211120_210827.jpg</v>
      </c>
    </row>
    <row r="819" spans="1:1" x14ac:dyDescent="0.3">
      <c r="A819" t="str">
        <f>HYPERLINK("c:\Users\dcsj\OneDrive\Formación\Masters &amp; Postgrados\En Curso\UOC-Master en Ciencia de Datos\TFM\Imagenes\Movil-S21\20211120_210830.jpg","20211120_210830.jpg")</f>
        <v>20211120_210830.jpg</v>
      </c>
    </row>
    <row r="820" spans="1:1" x14ac:dyDescent="0.3">
      <c r="A820" t="str">
        <f>HYPERLINK("c:\Users\dcsj\OneDrive\Formación\Masters &amp; Postgrados\En Curso\UOC-Master en Ciencia de Datos\TFM\Imagenes\Movil-S21\20211120_210935.jpg","20211120_210935.jpg")</f>
        <v>20211120_210935.jpg</v>
      </c>
    </row>
    <row r="821" spans="1:1" x14ac:dyDescent="0.3">
      <c r="A821" t="str">
        <f>HYPERLINK("c:\Users\dcsj\OneDrive\Formación\Masters &amp; Postgrados\En Curso\UOC-Master en Ciencia de Datos\TFM\Imagenes\Movil-S21\20211120_210944.jpg","20211120_210944.jpg")</f>
        <v>20211120_210944.jpg</v>
      </c>
    </row>
    <row r="822" spans="1:1" x14ac:dyDescent="0.3">
      <c r="A822" t="str">
        <f>HYPERLINK("c:\Users\dcsj\OneDrive\Formación\Masters &amp; Postgrados\En Curso\UOC-Master en Ciencia de Datos\TFM\Imagenes\Movil-S21\20211120_210957.jpg","20211120_210957.jpg")</f>
        <v>20211120_210957.jpg</v>
      </c>
    </row>
    <row r="823" spans="1:1" x14ac:dyDescent="0.3">
      <c r="A823" t="str">
        <f>HYPERLINK("c:\Users\dcsj\OneDrive\Formación\Masters &amp; Postgrados\En Curso\UOC-Master en Ciencia de Datos\TFM\Imagenes\Movil-S21\20211120_210959.jpg","20211120_210959.jpg")</f>
        <v>20211120_210959.jpg</v>
      </c>
    </row>
    <row r="824" spans="1:1" x14ac:dyDescent="0.3">
      <c r="A824" t="str">
        <f>HYPERLINK("c:\Users\dcsj\OneDrive\Formación\Masters &amp; Postgrados\En Curso\UOC-Master en Ciencia de Datos\TFM\Imagenes\Movil-S21\20211120_211001.jpg","20211120_211001.jpg")</f>
        <v>20211120_211001.jpg</v>
      </c>
    </row>
    <row r="825" spans="1:1" x14ac:dyDescent="0.3">
      <c r="A825" t="str">
        <f>HYPERLINK("c:\Users\dcsj\OneDrive\Formación\Masters &amp; Postgrados\En Curso\UOC-Master en Ciencia de Datos\TFM\Imagenes\Movil-S21\20211120_211003.jpg","20211120_211003.jpg")</f>
        <v>20211120_211003.jpg</v>
      </c>
    </row>
    <row r="826" spans="1:1" x14ac:dyDescent="0.3">
      <c r="A826" t="str">
        <f>HYPERLINK("c:\Users\dcsj\OneDrive\Formación\Masters &amp; Postgrados\En Curso\UOC-Master en Ciencia de Datos\TFM\Imagenes\Movil-S21\20211120_211009.jpg","20211120_211009.jpg")</f>
        <v>20211120_211009.jpg</v>
      </c>
    </row>
    <row r="827" spans="1:1" x14ac:dyDescent="0.3">
      <c r="A827" t="str">
        <f>HYPERLINK("c:\Users\dcsj\OneDrive\Formación\Masters &amp; Postgrados\En Curso\UOC-Master en Ciencia de Datos\TFM\Imagenes\Movil-S21\20211120_211012.jpg","20211120_211012.jpg")</f>
        <v>20211120_211012.jpg</v>
      </c>
    </row>
    <row r="828" spans="1:1" x14ac:dyDescent="0.3">
      <c r="A828" t="str">
        <f>HYPERLINK("c:\Users\dcsj\OneDrive\Formación\Masters &amp; Postgrados\En Curso\UOC-Master en Ciencia de Datos\TFM\Imagenes\Movil-S21\20211120_211101.jpg","20211120_211101.jpg")</f>
        <v>20211120_211101.jpg</v>
      </c>
    </row>
    <row r="829" spans="1:1" x14ac:dyDescent="0.3">
      <c r="A829" t="str">
        <f>HYPERLINK("c:\Users\dcsj\OneDrive\Formación\Masters &amp; Postgrados\En Curso\UOC-Master en Ciencia de Datos\TFM\Imagenes\Movil-S21\20211120_211110.jpg","20211120_211110.jpg")</f>
        <v>20211120_211110.jpg</v>
      </c>
    </row>
    <row r="830" spans="1:1" x14ac:dyDescent="0.3">
      <c r="A830" t="str">
        <f>HYPERLINK("c:\Users\dcsj\OneDrive\Formación\Masters &amp; Postgrados\En Curso\UOC-Master en Ciencia de Datos\TFM\Imagenes\Movil-S21\20211120_212027.jpg","20211120_212027.jpg")</f>
        <v>20211120_212027.jpg</v>
      </c>
    </row>
    <row r="831" spans="1:1" x14ac:dyDescent="0.3">
      <c r="A831" t="str">
        <f>HYPERLINK("c:\Users\dcsj\OneDrive\Formación\Masters &amp; Postgrados\En Curso\UOC-Master en Ciencia de Datos\TFM\Imagenes\Movil-S21\20211120_212044.jpg","20211120_212044.jpg")</f>
        <v>20211120_212044.jpg</v>
      </c>
    </row>
    <row r="832" spans="1:1" x14ac:dyDescent="0.3">
      <c r="A832" t="str">
        <f>HYPERLINK("c:\Users\dcsj\OneDrive\Formación\Masters &amp; Postgrados\En Curso\UOC-Master en Ciencia de Datos\TFM\Imagenes\Movil-S21\20211120_212255.jpg","20211120_212255.jpg")</f>
        <v>20211120_212255.jpg</v>
      </c>
    </row>
    <row r="833" spans="1:1" x14ac:dyDescent="0.3">
      <c r="A833" t="str">
        <f>HYPERLINK("c:\Users\dcsj\OneDrive\Formación\Masters &amp; Postgrados\En Curso\UOC-Master en Ciencia de Datos\TFM\Imagenes\Movil-S21\20211120_212311.jpg","20211120_212311.jpg")</f>
        <v>20211120_212311.jpg</v>
      </c>
    </row>
    <row r="834" spans="1:1" x14ac:dyDescent="0.3">
      <c r="A834" t="str">
        <f>HYPERLINK("c:\Users\dcsj\OneDrive\Formación\Masters &amp; Postgrados\En Curso\UOC-Master en Ciencia de Datos\TFM\Imagenes\Movil-S21\20211120_212348.jpg","20211120_212348.jpg")</f>
        <v>20211120_212348.jpg</v>
      </c>
    </row>
    <row r="835" spans="1:1" x14ac:dyDescent="0.3">
      <c r="A835" t="str">
        <f>HYPERLINK("c:\Users\dcsj\OneDrive\Formación\Masters &amp; Postgrados\En Curso\UOC-Master en Ciencia de Datos\TFM\Imagenes\Movil-S21\20211120_212355.jpg","20211120_212355.jpg")</f>
        <v>20211120_212355.jpg</v>
      </c>
    </row>
    <row r="836" spans="1:1" x14ac:dyDescent="0.3">
      <c r="A836" t="str">
        <f>HYPERLINK("c:\Users\dcsj\OneDrive\Formación\Masters &amp; Postgrados\En Curso\UOC-Master en Ciencia de Datos\TFM\Imagenes\Movil-S21\20211120_213614.jpg","20211120_213614.jpg")</f>
        <v>20211120_213614.jpg</v>
      </c>
    </row>
    <row r="837" spans="1:1" x14ac:dyDescent="0.3">
      <c r="A837" t="str">
        <f>HYPERLINK("c:\Users\dcsj\OneDrive\Formación\Masters &amp; Postgrados\En Curso\UOC-Master en Ciencia de Datos\TFM\Imagenes\Movil-S21\20211120_214437.jpg","20211120_214437.jpg")</f>
        <v>20211120_214437.jpg</v>
      </c>
    </row>
    <row r="838" spans="1:1" x14ac:dyDescent="0.3">
      <c r="A838" t="str">
        <f>HYPERLINK("c:\Users\dcsj\OneDrive\Formación\Masters &amp; Postgrados\En Curso\UOC-Master en Ciencia de Datos\TFM\Imagenes\Movil-S21\20211120_214454.jpg","20211120_214454.jpg")</f>
        <v>20211120_214454.jpg</v>
      </c>
    </row>
    <row r="839" spans="1:1" x14ac:dyDescent="0.3">
      <c r="A839" t="str">
        <f>HYPERLINK("c:\Users\dcsj\OneDrive\Formación\Masters &amp; Postgrados\En Curso\UOC-Master en Ciencia de Datos\TFM\Imagenes\Movil-S21\20211120_220413.jpg","20211120_220413.jpg")</f>
        <v>20211120_220413.jpg</v>
      </c>
    </row>
    <row r="840" spans="1:1" x14ac:dyDescent="0.3">
      <c r="A840" t="str">
        <f>HYPERLINK("c:\Users\dcsj\OneDrive\Formación\Masters &amp; Postgrados\En Curso\UOC-Master en Ciencia de Datos\TFM\Imagenes\Movil-S21\20211120_220417.jpg","20211120_220417.jpg")</f>
        <v>20211120_220417.jpg</v>
      </c>
    </row>
    <row r="841" spans="1:1" x14ac:dyDescent="0.3">
      <c r="A841" t="str">
        <f>HYPERLINK("c:\Users\dcsj\OneDrive\Formación\Masters &amp; Postgrados\En Curso\UOC-Master en Ciencia de Datos\TFM\Imagenes\Movil-S21\20211120_221737.jpg","20211120_221737.jpg")</f>
        <v>20211120_221737.jpg</v>
      </c>
    </row>
    <row r="842" spans="1:1" x14ac:dyDescent="0.3">
      <c r="A842" t="str">
        <f>HYPERLINK("c:\Users\dcsj\OneDrive\Formación\Masters &amp; Postgrados\En Curso\UOC-Master en Ciencia de Datos\TFM\Imagenes\Movil-S21\20211120_222715.jpg","20211120_222715.jpg")</f>
        <v>20211120_222715.jpg</v>
      </c>
    </row>
    <row r="843" spans="1:1" x14ac:dyDescent="0.3">
      <c r="A843" t="str">
        <f>HYPERLINK("c:\Users\dcsj\OneDrive\Formación\Masters &amp; Postgrados\En Curso\UOC-Master en Ciencia de Datos\TFM\Imagenes\Movil-S21\20211120_223613.jpg","20211120_223613.jpg")</f>
        <v>20211120_223613.jpg</v>
      </c>
    </row>
    <row r="844" spans="1:1" x14ac:dyDescent="0.3">
      <c r="A844" t="str">
        <f>HYPERLINK("c:\Users\dcsj\OneDrive\Formación\Masters &amp; Postgrados\En Curso\UOC-Master en Ciencia de Datos\TFM\Imagenes\Movil-S21\20211127_133002.jpg","20211127_133002.jpg")</f>
        <v>20211127_133002.jpg</v>
      </c>
    </row>
    <row r="845" spans="1:1" x14ac:dyDescent="0.3">
      <c r="A845" t="str">
        <f>HYPERLINK("c:\Users\dcsj\OneDrive\Formación\Masters &amp; Postgrados\En Curso\UOC-Master en Ciencia de Datos\TFM\Imagenes\Movil-S21\20211128_075353.jpg","20211128_075353.jpg")</f>
        <v>20211128_075353.jpg</v>
      </c>
    </row>
    <row r="846" spans="1:1" x14ac:dyDescent="0.3">
      <c r="A846" t="str">
        <f>HYPERLINK("c:\Users\dcsj\OneDrive\Formación\Masters &amp; Postgrados\En Curso\UOC-Master en Ciencia de Datos\TFM\Imagenes\Movil-S21\20211214_113114.jpg","20211214_113114.jpg")</f>
        <v>20211214_113114.jpg</v>
      </c>
    </row>
    <row r="847" spans="1:1" x14ac:dyDescent="0.3">
      <c r="A847" t="str">
        <f>HYPERLINK("c:\Users\dcsj\OneDrive\Formación\Masters &amp; Postgrados\En Curso\UOC-Master en Ciencia de Datos\TFM\Imagenes\Movil-S21\20211214_113119.jpg","20211214_113119.jpg")</f>
        <v>20211214_113119.jpg</v>
      </c>
    </row>
    <row r="848" spans="1:1" x14ac:dyDescent="0.3">
      <c r="A848" t="str">
        <f>HYPERLINK("c:\Users\dcsj\OneDrive\Formación\Masters &amp; Postgrados\En Curso\UOC-Master en Ciencia de Datos\TFM\Imagenes\Movil-S21\20211214_113126.jpg","20211214_113126.jpg")</f>
        <v>20211214_113126.jpg</v>
      </c>
    </row>
    <row r="849" spans="1:1" x14ac:dyDescent="0.3">
      <c r="A849" t="str">
        <f>HYPERLINK("c:\Users\dcsj\OneDrive\Formación\Masters &amp; Postgrados\En Curso\UOC-Master en Ciencia de Datos\TFM\Imagenes\Movil-S21\20211214_113141.jpg","20211214_113141.jpg")</f>
        <v>20211214_113141.jpg</v>
      </c>
    </row>
    <row r="850" spans="1:1" x14ac:dyDescent="0.3">
      <c r="A850" t="str">
        <f>HYPERLINK("c:\Users\dcsj\OneDrive\Formación\Masters &amp; Postgrados\En Curso\UOC-Master en Ciencia de Datos\TFM\Imagenes\Movil-S21\20211216_225637.jpg","20211216_225637.jpg")</f>
        <v>20211216_225637.jpg</v>
      </c>
    </row>
    <row r="851" spans="1:1" x14ac:dyDescent="0.3">
      <c r="A851" t="str">
        <f>HYPERLINK("c:\Users\dcsj\OneDrive\Formación\Masters &amp; Postgrados\En Curso\UOC-Master en Ciencia de Datos\TFM\Imagenes\Movil-S21\20211216_225640.jpg","20211216_225640.jpg")</f>
        <v>20211216_225640.jpg</v>
      </c>
    </row>
    <row r="852" spans="1:1" x14ac:dyDescent="0.3">
      <c r="A852" t="str">
        <f>HYPERLINK("c:\Users\dcsj\OneDrive\Formación\Masters &amp; Postgrados\En Curso\UOC-Master en Ciencia de Datos\TFM\Imagenes\Movil-S21\20211224_121321.jpg","20211224_121321.jpg")</f>
        <v>20211224_121321.jpg</v>
      </c>
    </row>
    <row r="853" spans="1:1" x14ac:dyDescent="0.3">
      <c r="A853" t="str">
        <f>HYPERLINK("c:\Users\dcsj\OneDrive\Formación\Masters &amp; Postgrados\En Curso\UOC-Master en Ciencia de Datos\TFM\Imagenes\Movil-S21\20211229_192406.jpg","20211229_192406.jpg")</f>
        <v>20211229_192406.jpg</v>
      </c>
    </row>
    <row r="854" spans="1:1" x14ac:dyDescent="0.3">
      <c r="A854" t="str">
        <f>HYPERLINK("c:\Users\dcsj\OneDrive\Formación\Masters &amp; Postgrados\En Curso\UOC-Master en Ciencia de Datos\TFM\Imagenes\Movil-S21\20211229_192408.jpg","20211229_192408.jpg")</f>
        <v>20211229_192408.jpg</v>
      </c>
    </row>
    <row r="855" spans="1:1" x14ac:dyDescent="0.3">
      <c r="A855" t="str">
        <f>HYPERLINK("c:\Users\dcsj\OneDrive\Formación\Masters &amp; Postgrados\En Curso\UOC-Master en Ciencia de Datos\TFM\Imagenes\Movil-S21\20211229_192409.jpg","20211229_192409.jpg")</f>
        <v>20211229_192409.jpg</v>
      </c>
    </row>
    <row r="856" spans="1:1" x14ac:dyDescent="0.3">
      <c r="A856" t="str">
        <f>HYPERLINK("c:\Users\dcsj\OneDrive\Formación\Masters &amp; Postgrados\En Curso\UOC-Master en Ciencia de Datos\TFM\Imagenes\Movil-S21\20211229_192410.jpg","20211229_192410.jpg")</f>
        <v>20211229_192410.jpg</v>
      </c>
    </row>
    <row r="857" spans="1:1" x14ac:dyDescent="0.3">
      <c r="A857" t="str">
        <f>HYPERLINK("c:\Users\dcsj\OneDrive\Formación\Masters &amp; Postgrados\En Curso\UOC-Master en Ciencia de Datos\TFM\Imagenes\Movil-S21\20211229_192413.jpg","20211229_192413.jpg")</f>
        <v>20211229_192413.jpg</v>
      </c>
    </row>
    <row r="858" spans="1:1" x14ac:dyDescent="0.3">
      <c r="A858" t="str">
        <f>HYPERLINK("c:\Users\dcsj\OneDrive\Formación\Masters &amp; Postgrados\En Curso\UOC-Master en Ciencia de Datos\TFM\Imagenes\Movil-S21\20211229_192414.jpg","20211229_192414.jpg")</f>
        <v>20211229_192414.jpg</v>
      </c>
    </row>
    <row r="859" spans="1:1" x14ac:dyDescent="0.3">
      <c r="A859" t="str">
        <f>HYPERLINK("c:\Users\dcsj\OneDrive\Formación\Masters &amp; Postgrados\En Curso\UOC-Master en Ciencia de Datos\TFM\Imagenes\Movil-S21\20211230_113244.jpg","20211230_113244.jpg")</f>
        <v>20211230_113244.jpg</v>
      </c>
    </row>
    <row r="860" spans="1:1" x14ac:dyDescent="0.3">
      <c r="A860" t="str">
        <f>HYPERLINK("c:\Users\dcsj\OneDrive\Formación\Masters &amp; Postgrados\En Curso\UOC-Master en Ciencia de Datos\TFM\Imagenes\Movil-S21\20211230_113305.jpg","20211230_113305.jpg")</f>
        <v>20211230_113305.jpg</v>
      </c>
    </row>
    <row r="861" spans="1:1" x14ac:dyDescent="0.3">
      <c r="A861" t="str">
        <f>HYPERLINK("c:\Users\dcsj\OneDrive\Formación\Masters &amp; Postgrados\En Curso\UOC-Master en Ciencia de Datos\TFM\Imagenes\Movil-S21\20211231_112135.jpg","20211231_112135.jpg")</f>
        <v>20211231_112135.jpg</v>
      </c>
    </row>
    <row r="862" spans="1:1" x14ac:dyDescent="0.3">
      <c r="A862" t="str">
        <f>HYPERLINK("c:\Users\dcsj\OneDrive\Formación\Masters &amp; Postgrados\En Curso\UOC-Master en Ciencia de Datos\TFM\Imagenes\Movil-S21\20211231_205340.jpg","20211231_205340.jpg")</f>
        <v>20211231_205340.jpg</v>
      </c>
    </row>
    <row r="863" spans="1:1" x14ac:dyDescent="0.3">
      <c r="A863" t="str">
        <f>HYPERLINK("c:\Users\dcsj\OneDrive\Formación\Masters &amp; Postgrados\En Curso\UOC-Master en Ciencia de Datos\TFM\Imagenes\Movil-S21\20211231_205347.jpg","20211231_205347.jpg")</f>
        <v>20211231_205347.jpg</v>
      </c>
    </row>
    <row r="864" spans="1:1" x14ac:dyDescent="0.3">
      <c r="A864" t="str">
        <f>HYPERLINK("c:\Users\dcsj\OneDrive\Formación\Masters &amp; Postgrados\En Curso\UOC-Master en Ciencia de Datos\TFM\Imagenes\Movil-S21\20211231_205406.jpg","20211231_205406.jpg")</f>
        <v>20211231_205406.jpg</v>
      </c>
    </row>
    <row r="865" spans="1:1" x14ac:dyDescent="0.3">
      <c r="A865" t="str">
        <f>HYPERLINK("c:\Users\dcsj\OneDrive\Formación\Masters &amp; Postgrados\En Curso\UOC-Master en Ciencia de Datos\TFM\Imagenes\Movil-S21\20211231_205409.jpg","20211231_205409.jpg")</f>
        <v>20211231_205409.jpg</v>
      </c>
    </row>
    <row r="866" spans="1:1" x14ac:dyDescent="0.3">
      <c r="A866" t="str">
        <f>HYPERLINK("c:\Users\dcsj\OneDrive\Formación\Masters &amp; Postgrados\En Curso\UOC-Master en Ciencia de Datos\TFM\Imagenes\Movil-S21\20211231_235738.jpg","20211231_235738.jpg")</f>
        <v>20211231_235738.jpg</v>
      </c>
    </row>
    <row r="867" spans="1:1" x14ac:dyDescent="0.3">
      <c r="A867" t="str">
        <f>HYPERLINK("c:\Users\dcsj\OneDrive\Formación\Masters &amp; Postgrados\En Curso\UOC-Master en Ciencia de Datos\TFM\Imagenes\Movil-S21\20211231_235820.jpg","20211231_235820.jpg")</f>
        <v>20211231_235820.jpg</v>
      </c>
    </row>
    <row r="868" spans="1:1" x14ac:dyDescent="0.3">
      <c r="A868" t="str">
        <f>HYPERLINK("c:\Users\dcsj\OneDrive\Formación\Masters &amp; Postgrados\En Curso\UOC-Master en Ciencia de Datos\TFM\Imagenes\Movil-S21\20211231_235834.jpg","20211231_235834.jpg")</f>
        <v>20211231_235834.jpg</v>
      </c>
    </row>
    <row r="869" spans="1:1" x14ac:dyDescent="0.3">
      <c r="A869" t="str">
        <f>HYPERLINK("c:\Users\dcsj\OneDrive\Formación\Masters &amp; Postgrados\En Curso\UOC-Master en Ciencia de Datos\TFM\Imagenes\Movil-S21\20211231_235848.jpg","20211231_235848.jpg")</f>
        <v>20211231_235848.jpg</v>
      </c>
    </row>
    <row r="870" spans="1:1" x14ac:dyDescent="0.3">
      <c r="A870" t="str">
        <f>HYPERLINK("c:\Users\dcsj\OneDrive\Formación\Masters &amp; Postgrados\En Curso\UOC-Master en Ciencia de Datos\TFM\Imagenes\Movil-S21\20211231_235928.jpg","20211231_235928.jpg")</f>
        <v>20211231_235928.jpg</v>
      </c>
    </row>
    <row r="871" spans="1:1" x14ac:dyDescent="0.3">
      <c r="A871" t="str">
        <f>HYPERLINK("c:\Users\dcsj\OneDrive\Formación\Masters &amp; Postgrados\En Curso\UOC-Master en Ciencia de Datos\TFM\Imagenes\Movil-S21\20211231_235930.jpg","20211231_235930.jpg")</f>
        <v>20211231_235930.jpg</v>
      </c>
    </row>
    <row r="872" spans="1:1" x14ac:dyDescent="0.3">
      <c r="A872" t="str">
        <f>HYPERLINK("c:\Users\dcsj\OneDrive\Formación\Masters &amp; Postgrados\En Curso\UOC-Master en Ciencia de Datos\TFM\Imagenes\Movil-S21\20211231_235931.jpg","20211231_235931.jpg")</f>
        <v>20211231_235931.jpg</v>
      </c>
    </row>
    <row r="873" spans="1:1" x14ac:dyDescent="0.3">
      <c r="A873" t="str">
        <f>HYPERLINK("c:\Users\dcsj\OneDrive\Formación\Masters &amp; Postgrados\En Curso\UOC-Master en Ciencia de Datos\TFM\Imagenes\Movil-S21\20220101_000253.jpg","20220101_000253.jpg")</f>
        <v>20220101_000253.jpg</v>
      </c>
    </row>
    <row r="874" spans="1:1" x14ac:dyDescent="0.3">
      <c r="A874" t="str">
        <f>HYPERLINK("c:\Users\dcsj\OneDrive\Formación\Masters &amp; Postgrados\En Curso\UOC-Master en Ciencia de Datos\TFM\Imagenes\Movil-S21\20220101_000302.jpg","20220101_000302.jpg")</f>
        <v>20220101_000302.jpg</v>
      </c>
    </row>
    <row r="875" spans="1:1" x14ac:dyDescent="0.3">
      <c r="A875" t="str">
        <f>HYPERLINK("c:\Users\dcsj\OneDrive\Formación\Masters &amp; Postgrados\En Curso\UOC-Master en Ciencia de Datos\TFM\Imagenes\Movil-S21\20220101_000311.jpg","20220101_000311.jpg")</f>
        <v>20220101_000311.jpg</v>
      </c>
    </row>
    <row r="876" spans="1:1" x14ac:dyDescent="0.3">
      <c r="A876" t="str">
        <f>HYPERLINK("c:\Users\dcsj\OneDrive\Formación\Masters &amp; Postgrados\En Curso\UOC-Master en Ciencia de Datos\TFM\Imagenes\Movil-S21\20220101_000352.jpg","20220101_000352.jpg")</f>
        <v>20220101_000352.jpg</v>
      </c>
    </row>
    <row r="877" spans="1:1" x14ac:dyDescent="0.3">
      <c r="A877" t="str">
        <f>HYPERLINK("c:\Users\dcsj\OneDrive\Formación\Masters &amp; Postgrados\En Curso\UOC-Master en Ciencia de Datos\TFM\Imagenes\Movil-S21\20220101_000408.jpg","20220101_000408.jpg")</f>
        <v>20220101_000408.jpg</v>
      </c>
    </row>
    <row r="878" spans="1:1" x14ac:dyDescent="0.3">
      <c r="A878" t="str">
        <f>HYPERLINK("c:\Users\dcsj\OneDrive\Formación\Masters &amp; Postgrados\En Curso\UOC-Master en Ciencia de Datos\TFM\Imagenes\Movil-S21\20220101_000537.jpg","20220101_000537.jpg")</f>
        <v>20220101_000537.jpg</v>
      </c>
    </row>
    <row r="879" spans="1:1" x14ac:dyDescent="0.3">
      <c r="A879" t="str">
        <f>HYPERLINK("c:\Users\dcsj\OneDrive\Formación\Masters &amp; Postgrados\En Curso\UOC-Master en Ciencia de Datos\TFM\Imagenes\Movil-S21\20220101_000541.jpg","20220101_000541.jpg")</f>
        <v>20220101_000541.jpg</v>
      </c>
    </row>
    <row r="880" spans="1:1" x14ac:dyDescent="0.3">
      <c r="A880" t="str">
        <f>HYPERLINK("c:\Users\dcsj\OneDrive\Formación\Masters &amp; Postgrados\En Curso\UOC-Master en Ciencia de Datos\TFM\Imagenes\Movil-S21\20220101_000542.jpg","20220101_000542.jpg")</f>
        <v>20220101_000542.jpg</v>
      </c>
    </row>
    <row r="881" spans="1:1" x14ac:dyDescent="0.3">
      <c r="A881" t="str">
        <f>HYPERLINK("c:\Users\dcsj\OneDrive\Formación\Masters &amp; Postgrados\En Curso\UOC-Master en Ciencia de Datos\TFM\Imagenes\Movil-S21\20220101_000547.jpg","20220101_000547.jpg")</f>
        <v>20220101_000547.jpg</v>
      </c>
    </row>
    <row r="882" spans="1:1" x14ac:dyDescent="0.3">
      <c r="A882" t="str">
        <f>HYPERLINK("c:\Users\dcsj\OneDrive\Formación\Masters &amp; Postgrados\En Curso\UOC-Master en Ciencia de Datos\TFM\Imagenes\Movil-S21\20220101_000549(0).jpg","20220101_000549(0).jpg")</f>
        <v>20220101_000549(0).jpg</v>
      </c>
    </row>
    <row r="883" spans="1:1" x14ac:dyDescent="0.3">
      <c r="A883" t="str">
        <f>HYPERLINK("c:\Users\dcsj\OneDrive\Formación\Masters &amp; Postgrados\En Curso\UOC-Master en Ciencia de Datos\TFM\Imagenes\Movil-S21\20220101_000549.jpg","20220101_000549.jpg")</f>
        <v>20220101_000549.jpg</v>
      </c>
    </row>
    <row r="884" spans="1:1" x14ac:dyDescent="0.3">
      <c r="A884" t="str">
        <f>HYPERLINK("c:\Users\dcsj\OneDrive\Formación\Masters &amp; Postgrados\En Curso\UOC-Master en Ciencia de Datos\TFM\Imagenes\Movil-S21\20220101_000551(0).jpg","20220101_000551(0).jpg")</f>
        <v>20220101_000551(0).jpg</v>
      </c>
    </row>
    <row r="885" spans="1:1" x14ac:dyDescent="0.3">
      <c r="A885" t="str">
        <f>HYPERLINK("c:\Users\dcsj\OneDrive\Formación\Masters &amp; Postgrados\En Curso\UOC-Master en Ciencia de Datos\TFM\Imagenes\Movil-S21\20220101_000551.jpg","20220101_000551.jpg")</f>
        <v>20220101_000551.jpg</v>
      </c>
    </row>
    <row r="886" spans="1:1" x14ac:dyDescent="0.3">
      <c r="A886" t="str">
        <f>HYPERLINK("c:\Users\dcsj\OneDrive\Formación\Masters &amp; Postgrados\En Curso\UOC-Master en Ciencia de Datos\TFM\Imagenes\Movil-S21\20220101_000552.jpg","20220101_000552.jpg")</f>
        <v>20220101_000552.jpg</v>
      </c>
    </row>
    <row r="887" spans="1:1" x14ac:dyDescent="0.3">
      <c r="A887" t="str">
        <f>HYPERLINK("c:\Users\dcsj\OneDrive\Formación\Masters &amp; Postgrados\En Curso\UOC-Master en Ciencia de Datos\TFM\Imagenes\Movil-S21\20220101_000555.jpg","20220101_000555.jpg")</f>
        <v>20220101_000555.jpg</v>
      </c>
    </row>
    <row r="888" spans="1:1" x14ac:dyDescent="0.3">
      <c r="A888" t="str">
        <f>HYPERLINK("c:\Users\dcsj\OneDrive\Formación\Masters &amp; Postgrados\En Curso\UOC-Master en Ciencia de Datos\TFM\Imagenes\Movil-S21\20220121_175540.jpg","20220121_175540.jpg")</f>
        <v>20220121_175540.jpg</v>
      </c>
    </row>
    <row r="889" spans="1:1" x14ac:dyDescent="0.3">
      <c r="A889" t="str">
        <f>HYPERLINK("c:\Users\dcsj\OneDrive\Formación\Masters &amp; Postgrados\En Curso\UOC-Master en Ciencia de Datos\TFM\Imagenes\Movil-S21\20220129_165547.jpg","20220129_165547.jpg")</f>
        <v>20220129_165547.jpg</v>
      </c>
    </row>
    <row r="890" spans="1:1" x14ac:dyDescent="0.3">
      <c r="A890" t="str">
        <f>HYPERLINK("c:\Users\dcsj\OneDrive\Formación\Masters &amp; Postgrados\En Curso\UOC-Master en Ciencia de Datos\TFM\Imagenes\Movil-S21\20220129_165613.jpg","20220129_165613.jpg")</f>
        <v>20220129_165613.jpg</v>
      </c>
    </row>
    <row r="891" spans="1:1" x14ac:dyDescent="0.3">
      <c r="A891" t="str">
        <f>HYPERLINK("c:\Users\dcsj\OneDrive\Formación\Masters &amp; Postgrados\En Curso\UOC-Master en Ciencia de Datos\TFM\Imagenes\Movil-S21\20220206_125345.jpg","20220206_125345.jpg")</f>
        <v>20220206_125345.jpg</v>
      </c>
    </row>
    <row r="892" spans="1:1" x14ac:dyDescent="0.3">
      <c r="A892" t="str">
        <f>HYPERLINK("c:\Users\dcsj\OneDrive\Formación\Masters &amp; Postgrados\En Curso\UOC-Master en Ciencia de Datos\TFM\Imagenes\Movil-S21\20220206_125410.jpg","20220206_125410.jpg")</f>
        <v>20220206_125410.jpg</v>
      </c>
    </row>
    <row r="893" spans="1:1" x14ac:dyDescent="0.3">
      <c r="A893" t="str">
        <f>HYPERLINK("c:\Users\dcsj\OneDrive\Formación\Masters &amp; Postgrados\En Curso\UOC-Master en Ciencia de Datos\TFM\Imagenes\Movil-S21\20220206_125506.jpg","20220206_125506.jpg")</f>
        <v>20220206_125506.jpg</v>
      </c>
    </row>
    <row r="894" spans="1:1" x14ac:dyDescent="0.3">
      <c r="A894" t="str">
        <f>HYPERLINK("c:\Users\dcsj\OneDrive\Formación\Masters &amp; Postgrados\En Curso\UOC-Master en Ciencia de Datos\TFM\Imagenes\Movil-S21\20220206_125520.jpg","20220206_125520.jpg")</f>
        <v>20220206_125520.jpg</v>
      </c>
    </row>
    <row r="895" spans="1:1" x14ac:dyDescent="0.3">
      <c r="A895" t="str">
        <f>HYPERLINK("c:\Users\dcsj\OneDrive\Formación\Masters &amp; Postgrados\En Curso\UOC-Master en Ciencia de Datos\TFM\Imagenes\Movil-S21\20220206_125531.jpg","20220206_125531.jpg")</f>
        <v>20220206_125531.jpg</v>
      </c>
    </row>
    <row r="896" spans="1:1" x14ac:dyDescent="0.3">
      <c r="A896" t="str">
        <f>HYPERLINK("c:\Users\dcsj\OneDrive\Formación\Masters &amp; Postgrados\En Curso\UOC-Master en Ciencia de Datos\TFM\Imagenes\Movil-S21\20220206_125535.jpg","20220206_125535.jpg")</f>
        <v>20220206_125535.jpg</v>
      </c>
    </row>
    <row r="897" spans="1:1" x14ac:dyDescent="0.3">
      <c r="A897" t="str">
        <f>HYPERLINK("c:\Users\dcsj\OneDrive\Formación\Masters &amp; Postgrados\En Curso\UOC-Master en Ciencia de Datos\TFM\Imagenes\Movil-S21\20220206_125556.jpg","20220206_125556.jpg")</f>
        <v>20220206_125556.jpg</v>
      </c>
    </row>
    <row r="898" spans="1:1" x14ac:dyDescent="0.3">
      <c r="A898" t="str">
        <f>HYPERLINK("c:\Users\dcsj\OneDrive\Formación\Masters &amp; Postgrados\En Curso\UOC-Master en Ciencia de Datos\TFM\Imagenes\Movil-S21\20220206_125619.jpg","20220206_125619.jpg")</f>
        <v>20220206_125619.jpg</v>
      </c>
    </row>
    <row r="899" spans="1:1" x14ac:dyDescent="0.3">
      <c r="A899" t="str">
        <f>HYPERLINK("c:\Users\dcsj\OneDrive\Formación\Masters &amp; Postgrados\En Curso\UOC-Master en Ciencia de Datos\TFM\Imagenes\Movil-S21\20220206_131008.jpg","20220206_131008.jpg")</f>
        <v>20220206_131008.jpg</v>
      </c>
    </row>
    <row r="900" spans="1:1" x14ac:dyDescent="0.3">
      <c r="A900" t="str">
        <f>HYPERLINK("c:\Users\dcsj\OneDrive\Formación\Masters &amp; Postgrados\En Curso\UOC-Master en Ciencia de Datos\TFM\Imagenes\Movil-S21\20220206_131016.jpg","20220206_131016.jpg")</f>
        <v>20220206_131016.jpg</v>
      </c>
    </row>
    <row r="901" spans="1:1" x14ac:dyDescent="0.3">
      <c r="A901" t="str">
        <f>HYPERLINK("c:\Users\dcsj\OneDrive\Formación\Masters &amp; Postgrados\En Curso\UOC-Master en Ciencia de Datos\TFM\Imagenes\Movil-S21\20220220_134553.jpg","20220220_134553.jpg")</f>
        <v>20220220_134553.jpg</v>
      </c>
    </row>
    <row r="902" spans="1:1" x14ac:dyDescent="0.3">
      <c r="A902" t="str">
        <f>HYPERLINK("c:\Users\dcsj\OneDrive\Formación\Masters &amp; Postgrados\En Curso\UOC-Master en Ciencia de Datos\TFM\Imagenes\Movil-S21\20220220_134556.jpg","20220220_134556.jpg")</f>
        <v>20220220_134556.jpg</v>
      </c>
    </row>
    <row r="903" spans="1:1" x14ac:dyDescent="0.3">
      <c r="A903" t="str">
        <f>HYPERLINK("c:\Users\dcsj\OneDrive\Formación\Masters &amp; Postgrados\En Curso\UOC-Master en Ciencia de Datos\TFM\Imagenes\Movil-S21\20220402_211915.jpg","20220402_211915.jpg")</f>
        <v>20220402_211915.jpg</v>
      </c>
    </row>
    <row r="904" spans="1:1" x14ac:dyDescent="0.3">
      <c r="A904" t="str">
        <f>HYPERLINK("c:\Users\dcsj\OneDrive\Formación\Masters &amp; Postgrados\En Curso\UOC-Master en Ciencia de Datos\TFM\Imagenes\Movil-S21\20220404_165734.jpg","20220404_165734.jpg")</f>
        <v>20220404_165734.jpg</v>
      </c>
    </row>
    <row r="905" spans="1:1" x14ac:dyDescent="0.3">
      <c r="A905" t="str">
        <f>HYPERLINK("c:\Users\dcsj\OneDrive\Formación\Masters &amp; Postgrados\En Curso\UOC-Master en Ciencia de Datos\TFM\Imagenes\Movil-S21\20220418_210658.jpg","20220418_210658.jpg")</f>
        <v>20220418_210658.jpg</v>
      </c>
    </row>
    <row r="906" spans="1:1" x14ac:dyDescent="0.3">
      <c r="A906" t="str">
        <f>HYPERLINK("c:\Users\dcsj\OneDrive\Formación\Masters &amp; Postgrados\En Curso\UOC-Master en Ciencia de Datos\TFM\Imagenes\Movil-S21\20220418_210659.jpg","20220418_210659.jpg")</f>
        <v>20220418_210659.jpg</v>
      </c>
    </row>
    <row r="907" spans="1:1" x14ac:dyDescent="0.3">
      <c r="A907" t="str">
        <f>HYPERLINK("c:\Users\dcsj\OneDrive\Formación\Masters &amp; Postgrados\En Curso\UOC-Master en Ciencia de Datos\TFM\Imagenes\Movil-S21\20220418_210707.jpg","20220418_210707.jpg")</f>
        <v>20220418_210707.jpg</v>
      </c>
    </row>
    <row r="908" spans="1:1" x14ac:dyDescent="0.3">
      <c r="A908" t="str">
        <f>HYPERLINK("c:\Users\dcsj\OneDrive\Formación\Masters &amp; Postgrados\En Curso\UOC-Master en Ciencia de Datos\TFM\Imagenes\Movil-S21\20220418_210709.jpg","20220418_210709.jpg")</f>
        <v>20220418_210709.jpg</v>
      </c>
    </row>
    <row r="909" spans="1:1" x14ac:dyDescent="0.3">
      <c r="A909" t="str">
        <f>HYPERLINK("c:\Users\dcsj\OneDrive\Formación\Masters &amp; Postgrados\En Curso\UOC-Master en Ciencia de Datos\TFM\Imagenes\Movil-S21\20220420_212516.jpg","20220420_212516.jpg")</f>
        <v>20220420_212516.jpg</v>
      </c>
    </row>
    <row r="910" spans="1:1" x14ac:dyDescent="0.3">
      <c r="A910" t="str">
        <f>HYPERLINK("c:\Users\dcsj\OneDrive\Formación\Masters &amp; Postgrados\En Curso\UOC-Master en Ciencia de Datos\TFM\Imagenes\Movil-S21\20220508_164153.jpg","20220508_164153.jpg")</f>
        <v>20220508_164153.jpg</v>
      </c>
    </row>
    <row r="911" spans="1:1" x14ac:dyDescent="0.3">
      <c r="A911" t="str">
        <f>HYPERLINK("c:\Users\dcsj\OneDrive\Formación\Masters &amp; Postgrados\En Curso\UOC-Master en Ciencia de Datos\TFM\Imagenes\Movil-S21\20220508_164326.jpg","20220508_164326.jpg")</f>
        <v>20220508_164326.jpg</v>
      </c>
    </row>
    <row r="912" spans="1:1" x14ac:dyDescent="0.3">
      <c r="A912" t="str">
        <f>HYPERLINK("c:\Users\dcsj\OneDrive\Formación\Masters &amp; Postgrados\En Curso\UOC-Master en Ciencia de Datos\TFM\Imagenes\Movil-S21\20220512_154201.jpg","20220512_154201.jpg")</f>
        <v>20220512_154201.jpg</v>
      </c>
    </row>
    <row r="913" spans="1:1" x14ac:dyDescent="0.3">
      <c r="A913" t="str">
        <f>HYPERLINK("c:\Users\dcsj\OneDrive\Formación\Masters &amp; Postgrados\En Curso\UOC-Master en Ciencia de Datos\TFM\Imagenes\Movil-S21\20220513_210018.jpg","20220513_210018.jpg")</f>
        <v>20220513_210018.jpg</v>
      </c>
    </row>
    <row r="914" spans="1:1" x14ac:dyDescent="0.3">
      <c r="A914" t="str">
        <f>HYPERLINK("c:\Users\dcsj\OneDrive\Formación\Masters &amp; Postgrados\En Curso\UOC-Master en Ciencia de Datos\TFM\Imagenes\Movil-S21\20220513_210021.jpg","20220513_210021.jpg")</f>
        <v>20220513_210021.jpg</v>
      </c>
    </row>
    <row r="915" spans="1:1" x14ac:dyDescent="0.3">
      <c r="A915" t="str">
        <f>HYPERLINK("c:\Users\dcsj\OneDrive\Formación\Masters &amp; Postgrados\En Curso\UOC-Master en Ciencia de Datos\TFM\Imagenes\Movil-S21\20220513_210023.jpg","20220513_210023.jpg")</f>
        <v>20220513_210023.jpg</v>
      </c>
    </row>
    <row r="916" spans="1:1" x14ac:dyDescent="0.3">
      <c r="A916" t="str">
        <f>HYPERLINK("c:\Users\dcsj\OneDrive\Formación\Masters &amp; Postgrados\En Curso\UOC-Master en Ciencia de Datos\TFM\Imagenes\Movil-S21\20220513_210025.jpg","20220513_210025.jpg")</f>
        <v>20220513_210025.jpg</v>
      </c>
    </row>
    <row r="917" spans="1:1" x14ac:dyDescent="0.3">
      <c r="A917" t="str">
        <f>HYPERLINK("c:\Users\dcsj\OneDrive\Formación\Masters &amp; Postgrados\En Curso\UOC-Master en Ciencia de Datos\TFM\Imagenes\Movil-S21\20220513_210028.jpg","20220513_210028.jpg")</f>
        <v>20220513_210028.jpg</v>
      </c>
    </row>
    <row r="918" spans="1:1" x14ac:dyDescent="0.3">
      <c r="A918" t="str">
        <f>HYPERLINK("c:\Users\dcsj\OneDrive\Formación\Masters &amp; Postgrados\En Curso\UOC-Master en Ciencia de Datos\TFM\Imagenes\Movil-S21\20220513_210031.jpg","20220513_210031.jpg")</f>
        <v>20220513_210031.jpg</v>
      </c>
    </row>
    <row r="919" spans="1:1" x14ac:dyDescent="0.3">
      <c r="A919" t="str">
        <f>HYPERLINK("c:\Users\dcsj\OneDrive\Formación\Masters &amp; Postgrados\En Curso\UOC-Master en Ciencia de Datos\TFM\Imagenes\Movil-S21\20220513_210130.jpg","20220513_210130.jpg")</f>
        <v>20220513_210130.jpg</v>
      </c>
    </row>
    <row r="920" spans="1:1" x14ac:dyDescent="0.3">
      <c r="A920" t="str">
        <f>HYPERLINK("c:\Users\dcsj\OneDrive\Formación\Masters &amp; Postgrados\En Curso\UOC-Master en Ciencia de Datos\TFM\Imagenes\Movil-S21\20220513_210136.jpg","20220513_210136.jpg")</f>
        <v>20220513_210136.jpg</v>
      </c>
    </row>
    <row r="921" spans="1:1" x14ac:dyDescent="0.3">
      <c r="A921" t="str">
        <f>HYPERLINK("c:\Users\dcsj\OneDrive\Formación\Masters &amp; Postgrados\En Curso\UOC-Master en Ciencia de Datos\TFM\Imagenes\Movil-S21\20220513_210138.jpg","20220513_210138.jpg")</f>
        <v>20220513_210138.jpg</v>
      </c>
    </row>
    <row r="922" spans="1:1" x14ac:dyDescent="0.3">
      <c r="A922" t="str">
        <f>HYPERLINK("c:\Users\dcsj\OneDrive\Formación\Masters &amp; Postgrados\En Curso\UOC-Master en Ciencia de Datos\TFM\Imagenes\Movil-S21\20220516_201841.jpg","20220516_201841.jpg")</f>
        <v>20220516_201841.jpg</v>
      </c>
    </row>
    <row r="923" spans="1:1" x14ac:dyDescent="0.3">
      <c r="A923" t="str">
        <f>HYPERLINK("c:\Users\dcsj\OneDrive\Formación\Masters &amp; Postgrados\En Curso\UOC-Master en Ciencia de Datos\TFM\Imagenes\Movil-S21\20220517_081905_001.jpg","20220517_081905_001.jpg")</f>
        <v>20220517_081905_001.jpg</v>
      </c>
    </row>
    <row r="924" spans="1:1" x14ac:dyDescent="0.3">
      <c r="A924" t="str">
        <f>HYPERLINK("c:\Users\dcsj\OneDrive\Formación\Masters &amp; Postgrados\En Curso\UOC-Master en Ciencia de Datos\TFM\Imagenes\Movil-S21\20220520_092634.jpg","20220520_092634.jpg")</f>
        <v>20220520_092634.jpg</v>
      </c>
    </row>
    <row r="925" spans="1:1" x14ac:dyDescent="0.3">
      <c r="A925" t="str">
        <f>HYPERLINK("c:\Users\dcsj\OneDrive\Formación\Masters &amp; Postgrados\En Curso\UOC-Master en Ciencia de Datos\TFM\Imagenes\Movil-S21\20220521_172316.jpg","20220521_172316.jpg")</f>
        <v>20220521_172316.jpg</v>
      </c>
    </row>
    <row r="926" spans="1:1" x14ac:dyDescent="0.3">
      <c r="A926" t="str">
        <f>HYPERLINK("c:\Users\dcsj\OneDrive\Formación\Masters &amp; Postgrados\En Curso\UOC-Master en Ciencia de Datos\TFM\Imagenes\Movil-S21\20220521_172319.jpg","20220521_172319.jpg")</f>
        <v>20220521_172319.jpg</v>
      </c>
    </row>
    <row r="927" spans="1:1" x14ac:dyDescent="0.3">
      <c r="A927" t="str">
        <f>HYPERLINK("c:\Users\dcsj\OneDrive\Formación\Masters &amp; Postgrados\En Curso\UOC-Master en Ciencia de Datos\TFM\Imagenes\Movil-S21\20220521_172320.jpg","20220521_172320.jpg")</f>
        <v>20220521_172320.jpg</v>
      </c>
    </row>
    <row r="928" spans="1:1" x14ac:dyDescent="0.3">
      <c r="A928" t="str">
        <f>HYPERLINK("c:\Users\dcsj\OneDrive\Formación\Masters &amp; Postgrados\En Curso\UOC-Master en Ciencia de Datos\TFM\Imagenes\Movil-S21\20220521_173555.jpg","20220521_173555.jpg")</f>
        <v>20220521_173555.jpg</v>
      </c>
    </row>
    <row r="929" spans="1:1" x14ac:dyDescent="0.3">
      <c r="A929" t="str">
        <f>HYPERLINK("c:\Users\dcsj\OneDrive\Formación\Masters &amp; Postgrados\En Curso\UOC-Master en Ciencia de Datos\TFM\Imagenes\Movil-S21\20220610_181402.jpg","20220610_181402.jpg")</f>
        <v>20220610_181402.jpg</v>
      </c>
    </row>
    <row r="930" spans="1:1" x14ac:dyDescent="0.3">
      <c r="A930" t="str">
        <f>HYPERLINK("c:\Users\dcsj\OneDrive\Formación\Masters &amp; Postgrados\En Curso\UOC-Master en Ciencia de Datos\TFM\Imagenes\Movil-S21\20220610_215351.jpg","20220610_215351.jpg")</f>
        <v>20220610_215351.jpg</v>
      </c>
    </row>
    <row r="931" spans="1:1" x14ac:dyDescent="0.3">
      <c r="A931" t="str">
        <f>HYPERLINK("c:\Users\dcsj\OneDrive\Formación\Masters &amp; Postgrados\En Curso\UOC-Master en Ciencia de Datos\TFM\Imagenes\Movil-S21\20220622_220417.jpg","20220622_220417.jpg")</f>
        <v>20220622_220417.jpg</v>
      </c>
    </row>
    <row r="932" spans="1:1" x14ac:dyDescent="0.3">
      <c r="A932" t="str">
        <f>HYPERLINK("c:\Users\dcsj\OneDrive\Formación\Masters &amp; Postgrados\En Curso\UOC-Master en Ciencia de Datos\TFM\Imagenes\Movil-S21\20220622_220425.jpg","20220622_220425.jpg")</f>
        <v>20220622_220425.jpg</v>
      </c>
    </row>
    <row r="933" spans="1:1" x14ac:dyDescent="0.3">
      <c r="A933" t="str">
        <f>HYPERLINK("c:\Users\dcsj\OneDrive\Formación\Masters &amp; Postgrados\En Curso\UOC-Master en Ciencia de Datos\TFM\Imagenes\Movil-S21\20220622_220430.jpg","20220622_220430.jpg")</f>
        <v>20220622_220430.jpg</v>
      </c>
    </row>
    <row r="934" spans="1:1" x14ac:dyDescent="0.3">
      <c r="A934" t="str">
        <f>HYPERLINK("c:\Users\dcsj\OneDrive\Formación\Masters &amp; Postgrados\En Curso\UOC-Master en Ciencia de Datos\TFM\Imagenes\Movil-S21\20220623_101206.jpg","20220623_101206.jpg")</f>
        <v>20220623_101206.jpg</v>
      </c>
    </row>
    <row r="935" spans="1:1" x14ac:dyDescent="0.3">
      <c r="A935" t="str">
        <f>HYPERLINK("c:\Users\dcsj\OneDrive\Formación\Masters &amp; Postgrados\En Curso\UOC-Master en Ciencia de Datos\TFM\Imagenes\Movil-S21\20220623_234656.jpg","20220623_234656.jpg")</f>
        <v>20220623_234656.jpg</v>
      </c>
    </row>
    <row r="936" spans="1:1" x14ac:dyDescent="0.3">
      <c r="A936" t="str">
        <f>HYPERLINK("c:\Users\dcsj\OneDrive\Formación\Masters &amp; Postgrados\En Curso\UOC-Master en Ciencia de Datos\TFM\Imagenes\Movil-S21\20220623_234659.jpg","20220623_234659.jpg")</f>
        <v>20220623_234659.jpg</v>
      </c>
    </row>
    <row r="937" spans="1:1" x14ac:dyDescent="0.3">
      <c r="A937" t="str">
        <f>HYPERLINK("c:\Users\dcsj\OneDrive\Formación\Masters &amp; Postgrados\En Curso\UOC-Master en Ciencia de Datos\TFM\Imagenes\Movil-S21\20220623_234705.jpg","20220623_234705.jpg")</f>
        <v>20220623_234705.jpg</v>
      </c>
    </row>
    <row r="938" spans="1:1" x14ac:dyDescent="0.3">
      <c r="A938" t="str">
        <f>HYPERLINK("c:\Users\dcsj\OneDrive\Formación\Masters &amp; Postgrados\En Curso\UOC-Master en Ciencia de Datos\TFM\Imagenes\Movil-S21\20220624_221309.jpg","20220624_221309.jpg")</f>
        <v>20220624_221309.jpg</v>
      </c>
    </row>
    <row r="939" spans="1:1" x14ac:dyDescent="0.3">
      <c r="A939" t="str">
        <f>HYPERLINK("c:\Users\dcsj\OneDrive\Formación\Masters &amp; Postgrados\En Curso\UOC-Master en Ciencia de Datos\TFM\Imagenes\Movil-S21\20220625_113954.jpg","20220625_113954.jpg")</f>
        <v>20220625_113954.jpg</v>
      </c>
    </row>
    <row r="940" spans="1:1" x14ac:dyDescent="0.3">
      <c r="A940" t="str">
        <f>HYPERLINK("c:\Users\dcsj\OneDrive\Formación\Masters &amp; Postgrados\En Curso\UOC-Master en Ciencia de Datos\TFM\Imagenes\Movil-S21\20220625_114009.jpg","20220625_114009.jpg")</f>
        <v>20220625_114009.jpg</v>
      </c>
    </row>
    <row r="941" spans="1:1" x14ac:dyDescent="0.3">
      <c r="A941" t="str">
        <f>HYPERLINK("c:\Users\dcsj\OneDrive\Formación\Masters &amp; Postgrados\En Curso\UOC-Master en Ciencia de Datos\TFM\Imagenes\Movil-S21\20220625_114012.jpg","20220625_114012.jpg")</f>
        <v>20220625_114012.jpg</v>
      </c>
    </row>
    <row r="942" spans="1:1" x14ac:dyDescent="0.3">
      <c r="A942" t="str">
        <f>HYPERLINK("c:\Users\dcsj\OneDrive\Formación\Masters &amp; Postgrados\En Curso\UOC-Master en Ciencia de Datos\TFM\Imagenes\Movil-S21\20220625_114013.jpg","20220625_114013.jpg")</f>
        <v>20220625_114013.jpg</v>
      </c>
    </row>
    <row r="943" spans="1:1" x14ac:dyDescent="0.3">
      <c r="A943" t="str">
        <f>HYPERLINK("c:\Users\dcsj\OneDrive\Formación\Masters &amp; Postgrados\En Curso\UOC-Master en Ciencia de Datos\TFM\Imagenes\Movil-S21\20220625_114028.jpg","20220625_114028.jpg")</f>
        <v>20220625_114028.jpg</v>
      </c>
    </row>
    <row r="944" spans="1:1" x14ac:dyDescent="0.3">
      <c r="A944" t="str">
        <f>HYPERLINK("c:\Users\dcsj\OneDrive\Formación\Masters &amp; Postgrados\En Curso\UOC-Master en Ciencia de Datos\TFM\Imagenes\Movil-S21\20220625_114036.jpg","20220625_114036.jpg")</f>
        <v>20220625_114036.jpg</v>
      </c>
    </row>
    <row r="945" spans="1:1" x14ac:dyDescent="0.3">
      <c r="A945" t="str">
        <f>HYPERLINK("c:\Users\dcsj\OneDrive\Formación\Masters &amp; Postgrados\En Curso\UOC-Master en Ciencia de Datos\TFM\Imagenes\Movil-S21\20220709_234654.jpg","20220709_234654.jpg")</f>
        <v>20220709_234654.jpg</v>
      </c>
    </row>
    <row r="946" spans="1:1" x14ac:dyDescent="0.3">
      <c r="A946" t="str">
        <f>HYPERLINK("c:\Users\dcsj\OneDrive\Formación\Masters &amp; Postgrados\En Curso\UOC-Master en Ciencia de Datos\TFM\Imagenes\Movil-S21\20220709_234708.jpg","20220709_234708.jpg")</f>
        <v>20220709_234708.jpg</v>
      </c>
    </row>
    <row r="947" spans="1:1" x14ac:dyDescent="0.3">
      <c r="A947" t="str">
        <f>HYPERLINK("c:\Users\dcsj\OneDrive\Formación\Masters &amp; Postgrados\En Curso\UOC-Master en Ciencia de Datos\TFM\Imagenes\Movil-S21\20220709_234730.jpg","20220709_234730.jpg")</f>
        <v>20220709_234730.jpg</v>
      </c>
    </row>
    <row r="948" spans="1:1" x14ac:dyDescent="0.3">
      <c r="A948" t="str">
        <f>HYPERLINK("c:\Users\dcsj\OneDrive\Formación\Masters &amp; Postgrados\En Curso\UOC-Master en Ciencia de Datos\TFM\Imagenes\Movil-S21\20220709_234806.jpg","20220709_234806.jpg")</f>
        <v>20220709_234806.jpg</v>
      </c>
    </row>
    <row r="949" spans="1:1" x14ac:dyDescent="0.3">
      <c r="A949" t="str">
        <f>HYPERLINK("c:\Users\dcsj\OneDrive\Formación\Masters &amp; Postgrados\En Curso\UOC-Master en Ciencia de Datos\TFM\Imagenes\Movil-S21\20220709_234841.jpg","20220709_234841.jpg")</f>
        <v>20220709_234841.jpg</v>
      </c>
    </row>
    <row r="950" spans="1:1" x14ac:dyDescent="0.3">
      <c r="A950" t="str">
        <f>HYPERLINK("c:\Users\dcsj\OneDrive\Formación\Masters &amp; Postgrados\En Curso\UOC-Master en Ciencia de Datos\TFM\Imagenes\Movil-S21\20220713_221605.jpg","20220713_221605.jpg")</f>
        <v>20220713_221605.jpg</v>
      </c>
    </row>
    <row r="951" spans="1:1" x14ac:dyDescent="0.3">
      <c r="A951" t="str">
        <f>HYPERLINK("c:\Users\dcsj\OneDrive\Formación\Masters &amp; Postgrados\En Curso\UOC-Master en Ciencia de Datos\TFM\Imagenes\Movil-S21\20220717_143833.jpg","20220717_143833.jpg")</f>
        <v>20220717_143833.jpg</v>
      </c>
    </row>
    <row r="952" spans="1:1" x14ac:dyDescent="0.3">
      <c r="A952" t="str">
        <f>HYPERLINK("c:\Users\dcsj\OneDrive\Formación\Masters &amp; Postgrados\En Curso\UOC-Master en Ciencia de Datos\TFM\Imagenes\Movil-S21\20220717_143840.jpg","20220717_143840.jpg")</f>
        <v>20220717_143840.jpg</v>
      </c>
    </row>
    <row r="953" spans="1:1" x14ac:dyDescent="0.3">
      <c r="A953" t="str">
        <f>HYPERLINK("c:\Users\dcsj\OneDrive\Formación\Masters &amp; Postgrados\En Curso\UOC-Master en Ciencia de Datos\TFM\Imagenes\Movil-S21\20220723_140528.jpg","20220723_140528.jpg")</f>
        <v>20220723_140528.jpg</v>
      </c>
    </row>
    <row r="954" spans="1:1" x14ac:dyDescent="0.3">
      <c r="A954" t="str">
        <f>HYPERLINK("c:\Users\dcsj\OneDrive\Formación\Masters &amp; Postgrados\En Curso\UOC-Master en Ciencia de Datos\TFM\Imagenes\Movil-S21\20220723_140529.jpg","20220723_140529.jpg")</f>
        <v>20220723_140529.jpg</v>
      </c>
    </row>
    <row r="955" spans="1:1" x14ac:dyDescent="0.3">
      <c r="A955" t="str">
        <f>HYPERLINK("c:\Users\dcsj\OneDrive\Formación\Masters &amp; Postgrados\En Curso\UOC-Master en Ciencia de Datos\TFM\Imagenes\Movil-S21\20220723_140530.jpg","20220723_140530.jpg")</f>
        <v>20220723_140530.jpg</v>
      </c>
    </row>
    <row r="956" spans="1:1" x14ac:dyDescent="0.3">
      <c r="A956" t="str">
        <f>HYPERLINK("c:\Users\dcsj\OneDrive\Formación\Masters &amp; Postgrados\En Curso\UOC-Master en Ciencia de Datos\TFM\Imagenes\Movil-S21\20220724_160732.jpg","20220724_160732.jpg")</f>
        <v>20220724_160732.jpg</v>
      </c>
    </row>
    <row r="957" spans="1:1" x14ac:dyDescent="0.3">
      <c r="A957" t="str">
        <f>HYPERLINK("c:\Users\dcsj\OneDrive\Formación\Masters &amp; Postgrados\En Curso\UOC-Master en Ciencia de Datos\TFM\Imagenes\Movil-S21\20220728_215403.jpg","20220728_215403.jpg")</f>
        <v>20220728_215403.jpg</v>
      </c>
    </row>
    <row r="958" spans="1:1" x14ac:dyDescent="0.3">
      <c r="A958" t="str">
        <f>HYPERLINK("c:\Users\dcsj\OneDrive\Formación\Masters &amp; Postgrados\En Curso\UOC-Master en Ciencia de Datos\TFM\Imagenes\Movil-S21\20220731_132019.jpg","20220731_132019.jpg")</f>
        <v>20220731_132019.jpg</v>
      </c>
    </row>
    <row r="959" spans="1:1" x14ac:dyDescent="0.3">
      <c r="A959" t="str">
        <f>HYPERLINK("c:\Users\dcsj\OneDrive\Formación\Masters &amp; Postgrados\En Curso\UOC-Master en Ciencia de Datos\TFM\Imagenes\Movil-S21\20220731_132043.jpg","20220731_132043.jpg")</f>
        <v>20220731_132043.jpg</v>
      </c>
    </row>
    <row r="960" spans="1:1" x14ac:dyDescent="0.3">
      <c r="A960" t="str">
        <f>HYPERLINK("c:\Users\dcsj\OneDrive\Formación\Masters &amp; Postgrados\En Curso\UOC-Master en Ciencia de Datos\TFM\Imagenes\Movil-S21\20220731_141841.jpg","20220731_141841.jpg")</f>
        <v>20220731_141841.jpg</v>
      </c>
    </row>
    <row r="961" spans="1:1" x14ac:dyDescent="0.3">
      <c r="A961" t="str">
        <f>HYPERLINK("c:\Users\dcsj\OneDrive\Formación\Masters &amp; Postgrados\En Curso\UOC-Master en Ciencia de Datos\TFM\Imagenes\Movil-S21\20220731_141842.jpg","20220731_141842.jpg")</f>
        <v>20220731_141842.jpg</v>
      </c>
    </row>
    <row r="962" spans="1:1" x14ac:dyDescent="0.3">
      <c r="A962" t="str">
        <f>HYPERLINK("c:\Users\dcsj\OneDrive\Formación\Masters &amp; Postgrados\En Curso\UOC-Master en Ciencia de Datos\TFM\Imagenes\Movil-S21\20220806_153347.jpg","20220806_153347.jpg")</f>
        <v>20220806_153347.jpg</v>
      </c>
    </row>
    <row r="963" spans="1:1" x14ac:dyDescent="0.3">
      <c r="A963" t="str">
        <f>HYPERLINK("c:\Users\dcsj\OneDrive\Formación\Masters &amp; Postgrados\En Curso\UOC-Master en Ciencia de Datos\TFM\Imagenes\Movil-S21\20220806_153352.jpg","20220806_153352.jpg")</f>
        <v>20220806_153352.jpg</v>
      </c>
    </row>
    <row r="964" spans="1:1" x14ac:dyDescent="0.3">
      <c r="A964" t="str">
        <f>HYPERLINK("c:\Users\dcsj\OneDrive\Formación\Masters &amp; Postgrados\En Curso\UOC-Master en Ciencia de Datos\TFM\Imagenes\Movil-S21\20220806_153355.jpg","20220806_153355.jpg")</f>
        <v>20220806_153355.jpg</v>
      </c>
    </row>
    <row r="965" spans="1:1" x14ac:dyDescent="0.3">
      <c r="A965" t="str">
        <f>HYPERLINK("c:\Users\dcsj\OneDrive\Formación\Masters &amp; Postgrados\En Curso\UOC-Master en Ciencia de Datos\TFM\Imagenes\Movil-S21\20220806_153400.jpg","20220806_153400.jpg")</f>
        <v>20220806_153400.jpg</v>
      </c>
    </row>
    <row r="966" spans="1:1" x14ac:dyDescent="0.3">
      <c r="A966" t="str">
        <f>HYPERLINK("c:\Users\dcsj\OneDrive\Formación\Masters &amp; Postgrados\En Curso\UOC-Master en Ciencia de Datos\TFM\Imagenes\Movil-S21\20220806_153427.jpg","20220806_153427.jpg")</f>
        <v>20220806_153427.jpg</v>
      </c>
    </row>
    <row r="967" spans="1:1" x14ac:dyDescent="0.3">
      <c r="A967" t="str">
        <f>HYPERLINK("c:\Users\dcsj\OneDrive\Formación\Masters &amp; Postgrados\En Curso\UOC-Master en Ciencia de Datos\TFM\Imagenes\Movil-S21\20220806_153431.jpg","20220806_153431.jpg")</f>
        <v>20220806_153431.jpg</v>
      </c>
    </row>
    <row r="968" spans="1:1" x14ac:dyDescent="0.3">
      <c r="A968" t="str">
        <f>HYPERLINK("c:\Users\dcsj\OneDrive\Formación\Masters &amp; Postgrados\En Curso\UOC-Master en Ciencia de Datos\TFM\Imagenes\Movil-S21\20220806_153434.jpg","20220806_153434.jpg")</f>
        <v>20220806_153434.jpg</v>
      </c>
    </row>
    <row r="969" spans="1:1" x14ac:dyDescent="0.3">
      <c r="A969" t="str">
        <f>HYPERLINK("c:\Users\dcsj\OneDrive\Formación\Masters &amp; Postgrados\En Curso\UOC-Master en Ciencia de Datos\TFM\Imagenes\Movil-S21\20220806_153436.jpg","20220806_153436.jpg")</f>
        <v>20220806_153436.jpg</v>
      </c>
    </row>
    <row r="970" spans="1:1" x14ac:dyDescent="0.3">
      <c r="A970" t="str">
        <f>HYPERLINK("c:\Users\dcsj\OneDrive\Formación\Masters &amp; Postgrados\En Curso\UOC-Master en Ciencia de Datos\TFM\Imagenes\Movil-S21\20220806_153437.jpg","20220806_153437.jpg")</f>
        <v>20220806_153437.jpg</v>
      </c>
    </row>
    <row r="971" spans="1:1" x14ac:dyDescent="0.3">
      <c r="A971" t="str">
        <f>HYPERLINK("c:\Users\dcsj\OneDrive\Formación\Masters &amp; Postgrados\En Curso\UOC-Master en Ciencia de Datos\TFM\Imagenes\Movil-S21\20220806_153439.jpg","20220806_153439.jpg")</f>
        <v>20220806_153439.jpg</v>
      </c>
    </row>
    <row r="972" spans="1:1" x14ac:dyDescent="0.3">
      <c r="A972" t="str">
        <f>HYPERLINK("c:\Users\dcsj\OneDrive\Formación\Masters &amp; Postgrados\En Curso\UOC-Master en Ciencia de Datos\TFM\Imagenes\Movil-S21\20220806_153441.jpg","20220806_153441.jpg")</f>
        <v>20220806_153441.jpg</v>
      </c>
    </row>
    <row r="973" spans="1:1" x14ac:dyDescent="0.3">
      <c r="A973" t="str">
        <f>HYPERLINK("c:\Users\dcsj\OneDrive\Formación\Masters &amp; Postgrados\En Curso\UOC-Master en Ciencia de Datos\TFM\Imagenes\Movil-S21\20220806_153442.jpg","20220806_153442.jpg")</f>
        <v>20220806_153442.jpg</v>
      </c>
    </row>
    <row r="974" spans="1:1" x14ac:dyDescent="0.3">
      <c r="A974" t="str">
        <f>HYPERLINK("c:\Users\dcsj\OneDrive\Formación\Masters &amp; Postgrados\En Curso\UOC-Master en Ciencia de Datos\TFM\Imagenes\Movil-S21\20220806_153443.jpg","20220806_153443.jpg")</f>
        <v>20220806_153443.jpg</v>
      </c>
    </row>
    <row r="975" spans="1:1" x14ac:dyDescent="0.3">
      <c r="A975" t="str">
        <f>HYPERLINK("c:\Users\dcsj\OneDrive\Formación\Masters &amp; Postgrados\En Curso\UOC-Master en Ciencia de Datos\TFM\Imagenes\Movil-S21\20220806_153445.jpg","20220806_153445.jpg")</f>
        <v>20220806_153445.jpg</v>
      </c>
    </row>
    <row r="976" spans="1:1" x14ac:dyDescent="0.3">
      <c r="A976" t="str">
        <f>HYPERLINK("c:\Users\dcsj\OneDrive\Formación\Masters &amp; Postgrados\En Curso\UOC-Master en Ciencia de Datos\TFM\Imagenes\Movil-S21\20220816_182603.jpg","20220816_182603.jpg")</f>
        <v>20220816_182603.jpg</v>
      </c>
    </row>
    <row r="977" spans="1:1" x14ac:dyDescent="0.3">
      <c r="A977" t="str">
        <f>HYPERLINK("c:\Users\dcsj\OneDrive\Formación\Masters &amp; Postgrados\En Curso\UOC-Master en Ciencia de Datos\TFM\Imagenes\Movil-S21\20220816_182608.jpg","20220816_182608.jpg")</f>
        <v>20220816_182608.jpg</v>
      </c>
    </row>
    <row r="978" spans="1:1" x14ac:dyDescent="0.3">
      <c r="A978" t="str">
        <f>HYPERLINK("c:\Users\dcsj\OneDrive\Formación\Masters &amp; Postgrados\En Curso\UOC-Master en Ciencia de Datos\TFM\Imagenes\Movil-S21\20220816_182611.jpg","20220816_182611.jpg")</f>
        <v>20220816_182611.jpg</v>
      </c>
    </row>
    <row r="979" spans="1:1" x14ac:dyDescent="0.3">
      <c r="A979" t="str">
        <f>HYPERLINK("c:\Users\dcsj\OneDrive\Formación\Masters &amp; Postgrados\En Curso\UOC-Master en Ciencia de Datos\TFM\Imagenes\Movil-S21\20220816_182612.jpg","20220816_182612.jpg")</f>
        <v>20220816_182612.jpg</v>
      </c>
    </row>
    <row r="980" spans="1:1" x14ac:dyDescent="0.3">
      <c r="A980" t="str">
        <f>HYPERLINK("c:\Users\dcsj\OneDrive\Formación\Masters &amp; Postgrados\En Curso\UOC-Master en Ciencia de Datos\TFM\Imagenes\Movil-S21\20220816_182613.jpg","20220816_182613.jpg")</f>
        <v>20220816_182613.jpg</v>
      </c>
    </row>
    <row r="981" spans="1:1" x14ac:dyDescent="0.3">
      <c r="A981" t="str">
        <f>HYPERLINK("c:\Users\dcsj\OneDrive\Formación\Masters &amp; Postgrados\En Curso\UOC-Master en Ciencia de Datos\TFM\Imagenes\Movil-S21\20220818_192555.jpg","20220818_192555.jpg")</f>
        <v>20220818_192555.jpg</v>
      </c>
    </row>
    <row r="982" spans="1:1" x14ac:dyDescent="0.3">
      <c r="A982" t="str">
        <f>HYPERLINK("c:\Users\dcsj\OneDrive\Formación\Masters &amp; Postgrados\En Curso\UOC-Master en Ciencia de Datos\TFM\Imagenes\Movil-S21\20220818_215740.jpg","20220818_215740.jpg")</f>
        <v>20220818_215740.jpg</v>
      </c>
    </row>
    <row r="983" spans="1:1" x14ac:dyDescent="0.3">
      <c r="A983" t="str">
        <f>HYPERLINK("c:\Users\dcsj\OneDrive\Formación\Masters &amp; Postgrados\En Curso\UOC-Master en Ciencia de Datos\TFM\Imagenes\Movil-S21\20220818_215906.jpg","20220818_215906.jpg")</f>
        <v>20220818_215906.jpg</v>
      </c>
    </row>
    <row r="984" spans="1:1" x14ac:dyDescent="0.3">
      <c r="A984" t="str">
        <f>HYPERLINK("c:\Users\dcsj\OneDrive\Formación\Masters &amp; Postgrados\En Curso\UOC-Master en Ciencia de Datos\TFM\Imagenes\Movil-S21\20220818_215917.jpg","20220818_215917.jpg")</f>
        <v>20220818_215917.jpg</v>
      </c>
    </row>
    <row r="985" spans="1:1" x14ac:dyDescent="0.3">
      <c r="A985" t="str">
        <f>HYPERLINK("c:\Users\dcsj\OneDrive\Formación\Masters &amp; Postgrados\En Curso\UOC-Master en Ciencia de Datos\TFM\Imagenes\Movil-S21\20220818_215931.jpg","20220818_215931.jpg")</f>
        <v>20220818_215931.jpg</v>
      </c>
    </row>
    <row r="986" spans="1:1" x14ac:dyDescent="0.3">
      <c r="A986" t="str">
        <f>HYPERLINK("c:\Users\dcsj\OneDrive\Formación\Masters &amp; Postgrados\En Curso\UOC-Master en Ciencia de Datos\TFM\Imagenes\Movil-S21\20220818_215957.jpg","20220818_215957.jpg")</f>
        <v>20220818_215957.jpg</v>
      </c>
    </row>
    <row r="987" spans="1:1" x14ac:dyDescent="0.3">
      <c r="A987" t="str">
        <f>HYPERLINK("c:\Users\dcsj\OneDrive\Formación\Masters &amp; Postgrados\En Curso\UOC-Master en Ciencia de Datos\TFM\Imagenes\Movil-S21\20220818_220012.jpg","20220818_220012.jpg")</f>
        <v>20220818_220012.jpg</v>
      </c>
    </row>
    <row r="988" spans="1:1" x14ac:dyDescent="0.3">
      <c r="A988" t="str">
        <f>HYPERLINK("c:\Users\dcsj\OneDrive\Formación\Masters &amp; Postgrados\En Curso\UOC-Master en Ciencia de Datos\TFM\Imagenes\Movil-S21\20220818_224331.jpg","20220818_224331.jpg")</f>
        <v>20220818_224331.jpg</v>
      </c>
    </row>
    <row r="989" spans="1:1" x14ac:dyDescent="0.3">
      <c r="A989" t="str">
        <f>HYPERLINK("c:\Users\dcsj\OneDrive\Formación\Masters &amp; Postgrados\En Curso\UOC-Master en Ciencia de Datos\TFM\Imagenes\Movil-S21\20220818_224347.jpg","20220818_224347.jpg")</f>
        <v>20220818_224347.jpg</v>
      </c>
    </row>
    <row r="990" spans="1:1" x14ac:dyDescent="0.3">
      <c r="A990" t="str">
        <f>HYPERLINK("c:\Users\dcsj\OneDrive\Formación\Masters &amp; Postgrados\En Curso\UOC-Master en Ciencia de Datos\TFM\Imagenes\Movil-S21\20220819_122504.jpg","20220819_122504.jpg")</f>
        <v>20220819_122504.jpg</v>
      </c>
    </row>
    <row r="991" spans="1:1" x14ac:dyDescent="0.3">
      <c r="A991" t="str">
        <f>HYPERLINK("c:\Users\dcsj\OneDrive\Formación\Masters &amp; Postgrados\En Curso\UOC-Master en Ciencia de Datos\TFM\Imagenes\Movil-S21\20220819_122510.jpg","20220819_122510.jpg")</f>
        <v>20220819_122510.jpg</v>
      </c>
    </row>
    <row r="992" spans="1:1" x14ac:dyDescent="0.3">
      <c r="A992" t="str">
        <f>HYPERLINK("c:\Users\dcsj\OneDrive\Formación\Masters &amp; Postgrados\En Curso\UOC-Master en Ciencia de Datos\TFM\Imagenes\Movil-S21\20220819_122550.jpg","20220819_122550.jpg")</f>
        <v>20220819_122550.jpg</v>
      </c>
    </row>
    <row r="993" spans="1:1" x14ac:dyDescent="0.3">
      <c r="A993" t="str">
        <f>HYPERLINK("c:\Users\dcsj\OneDrive\Formación\Masters &amp; Postgrados\En Curso\UOC-Master en Ciencia de Datos\TFM\Imagenes\Movil-S21\20220819_122555.jpg","20220819_122555.jpg")</f>
        <v>20220819_122555.jpg</v>
      </c>
    </row>
    <row r="994" spans="1:1" x14ac:dyDescent="0.3">
      <c r="A994" t="str">
        <f>HYPERLINK("c:\Users\dcsj\OneDrive\Formación\Masters &amp; Postgrados\En Curso\UOC-Master en Ciencia de Datos\TFM\Imagenes\Movil-S21\20220819_122606.jpg","20220819_122606.jpg")</f>
        <v>20220819_122606.jpg</v>
      </c>
    </row>
    <row r="995" spans="1:1" x14ac:dyDescent="0.3">
      <c r="A995" t="str">
        <f>HYPERLINK("c:\Users\dcsj\OneDrive\Formación\Masters &amp; Postgrados\En Curso\UOC-Master en Ciencia de Datos\TFM\Imagenes\Movil-S21\20220819_123706.jpg","20220819_123706.jpg")</f>
        <v>20220819_123706.jpg</v>
      </c>
    </row>
    <row r="996" spans="1:1" x14ac:dyDescent="0.3">
      <c r="A996" t="str">
        <f>HYPERLINK("c:\Users\dcsj\OneDrive\Formación\Masters &amp; Postgrados\En Curso\UOC-Master en Ciencia de Datos\TFM\Imagenes\Movil-S21\20220819_123716.jpg","20220819_123716.jpg")</f>
        <v>20220819_123716.jpg</v>
      </c>
    </row>
    <row r="997" spans="1:1" x14ac:dyDescent="0.3">
      <c r="A997" t="str">
        <f>HYPERLINK("c:\Users\dcsj\OneDrive\Formación\Masters &amp; Postgrados\En Curso\UOC-Master en Ciencia de Datos\TFM\Imagenes\Movil-S21\20220819_123721.jpg","20220819_123721.jpg")</f>
        <v>20220819_123721.jpg</v>
      </c>
    </row>
    <row r="998" spans="1:1" x14ac:dyDescent="0.3">
      <c r="A998" t="str">
        <f>HYPERLINK("c:\Users\dcsj\OneDrive\Formación\Masters &amp; Postgrados\En Curso\UOC-Master en Ciencia de Datos\TFM\Imagenes\Movil-S21\20220819_123723(0).jpg","20220819_123723(0).jpg")</f>
        <v>20220819_123723(0).jpg</v>
      </c>
    </row>
    <row r="999" spans="1:1" x14ac:dyDescent="0.3">
      <c r="A999" t="str">
        <f>HYPERLINK("c:\Users\dcsj\OneDrive\Formación\Masters &amp; Postgrados\En Curso\UOC-Master en Ciencia de Datos\TFM\Imagenes\Movil-S21\20220819_123723.jpg","20220819_123723.jpg")</f>
        <v>20220819_123723.jpg</v>
      </c>
    </row>
    <row r="1000" spans="1:1" x14ac:dyDescent="0.3">
      <c r="A1000" t="str">
        <f>HYPERLINK("c:\Users\dcsj\OneDrive\Formación\Masters &amp; Postgrados\En Curso\UOC-Master en Ciencia de Datos\TFM\Imagenes\Movil-S21\20220819_123724.jpg","20220819_123724.jpg")</f>
        <v>20220819_123724.jpg</v>
      </c>
    </row>
    <row r="1001" spans="1:1" x14ac:dyDescent="0.3">
      <c r="A1001" t="str">
        <f>HYPERLINK("c:\Users\dcsj\OneDrive\Formación\Masters &amp; Postgrados\En Curso\UOC-Master en Ciencia de Datos\TFM\Imagenes\Movil-S21\20220819_123726.jpg","20220819_123726.jpg")</f>
        <v>20220819_123726.jpg</v>
      </c>
    </row>
    <row r="1002" spans="1:1" x14ac:dyDescent="0.3">
      <c r="A1002" t="str">
        <f>HYPERLINK("c:\Users\dcsj\OneDrive\Formación\Masters &amp; Postgrados\En Curso\UOC-Master en Ciencia de Datos\TFM\Imagenes\Movil-S21\20220819_123727.jpg","20220819_123727.jpg")</f>
        <v>20220819_123727.jpg</v>
      </c>
    </row>
    <row r="1003" spans="1:1" x14ac:dyDescent="0.3">
      <c r="A1003" t="str">
        <f>HYPERLINK("c:\Users\dcsj\OneDrive\Formación\Masters &amp; Postgrados\En Curso\UOC-Master en Ciencia de Datos\TFM\Imagenes\Movil-S21\20220819_123728.jpg","20220819_123728.jpg")</f>
        <v>20220819_123728.jpg</v>
      </c>
    </row>
    <row r="1004" spans="1:1" x14ac:dyDescent="0.3">
      <c r="A1004" t="str">
        <f>HYPERLINK("c:\Users\dcsj\OneDrive\Formación\Masters &amp; Postgrados\En Curso\UOC-Master en Ciencia de Datos\TFM\Imagenes\Movil-S21\20220819_123737.jpg","20220819_123737.jpg")</f>
        <v>20220819_123737.jpg</v>
      </c>
    </row>
    <row r="1005" spans="1:1" x14ac:dyDescent="0.3">
      <c r="A1005" t="str">
        <f>HYPERLINK("c:\Users\dcsj\OneDrive\Formación\Masters &amp; Postgrados\En Curso\UOC-Master en Ciencia de Datos\TFM\Imagenes\Movil-S21\20220819_123738.jpg","20220819_123738.jpg")</f>
        <v>20220819_123738.jpg</v>
      </c>
    </row>
    <row r="1006" spans="1:1" x14ac:dyDescent="0.3">
      <c r="A1006" t="str">
        <f>HYPERLINK("c:\Users\dcsj\OneDrive\Formación\Masters &amp; Postgrados\En Curso\UOC-Master en Ciencia de Datos\TFM\Imagenes\Movil-S21\20220819_123818.jpg","20220819_123818.jpg")</f>
        <v>20220819_123818.jpg</v>
      </c>
    </row>
    <row r="1007" spans="1:1" x14ac:dyDescent="0.3">
      <c r="A1007" t="str">
        <f>HYPERLINK("c:\Users\dcsj\OneDrive\Formación\Masters &amp; Postgrados\En Curso\UOC-Master en Ciencia de Datos\TFM\Imagenes\Movil-S21\20220819_123834.jpg","20220819_123834.jpg")</f>
        <v>20220819_123834.jpg</v>
      </c>
    </row>
    <row r="1008" spans="1:1" x14ac:dyDescent="0.3">
      <c r="A1008" t="str">
        <f>HYPERLINK("c:\Users\dcsj\OneDrive\Formación\Masters &amp; Postgrados\En Curso\UOC-Master en Ciencia de Datos\TFM\Imagenes\Movil-S21\20220819_123849.jpg","20220819_123849.jpg")</f>
        <v>20220819_123849.jpg</v>
      </c>
    </row>
    <row r="1009" spans="1:1" x14ac:dyDescent="0.3">
      <c r="A1009" t="str">
        <f>HYPERLINK("c:\Users\dcsj\OneDrive\Formación\Masters &amp; Postgrados\En Curso\UOC-Master en Ciencia de Datos\TFM\Imagenes\Movil-S21\20220819_153041.jpg","20220819_153041.jpg")</f>
        <v>20220819_153041.jpg</v>
      </c>
    </row>
    <row r="1010" spans="1:1" x14ac:dyDescent="0.3">
      <c r="A1010" t="str">
        <f>HYPERLINK("c:\Users\dcsj\OneDrive\Formación\Masters &amp; Postgrados\En Curso\UOC-Master en Ciencia de Datos\TFM\Imagenes\Movil-S21\20220819_153053.jpg","20220819_153053.jpg")</f>
        <v>20220819_153053.jpg</v>
      </c>
    </row>
    <row r="1011" spans="1:1" x14ac:dyDescent="0.3">
      <c r="A1011" t="str">
        <f>HYPERLINK("c:\Users\dcsj\OneDrive\Formación\Masters &amp; Postgrados\En Curso\UOC-Master en Ciencia de Datos\TFM\Imagenes\Movil-S21\20220820_131001.jpg","20220820_131001.jpg")</f>
        <v>20220820_131001.jpg</v>
      </c>
    </row>
    <row r="1012" spans="1:1" x14ac:dyDescent="0.3">
      <c r="A1012" t="str">
        <f>HYPERLINK("c:\Users\dcsj\OneDrive\Formación\Masters &amp; Postgrados\En Curso\UOC-Master en Ciencia de Datos\TFM\Imagenes\Movil-S21\20220820_131021.jpg","20220820_131021.jpg")</f>
        <v>20220820_131021.jpg</v>
      </c>
    </row>
    <row r="1013" spans="1:1" x14ac:dyDescent="0.3">
      <c r="A1013" t="str">
        <f>HYPERLINK("c:\Users\dcsj\OneDrive\Formación\Masters &amp; Postgrados\En Curso\UOC-Master en Ciencia de Datos\TFM\Imagenes\Movil-S21\20220820_131023.jpg","20220820_131023.jpg")</f>
        <v>20220820_131023.jpg</v>
      </c>
    </row>
    <row r="1014" spans="1:1" x14ac:dyDescent="0.3">
      <c r="A1014" t="str">
        <f>HYPERLINK("c:\Users\dcsj\OneDrive\Formación\Masters &amp; Postgrados\En Curso\UOC-Master en Ciencia de Datos\TFM\Imagenes\Movil-S21\20220820_131029.jpg","20220820_131029.jpg")</f>
        <v>20220820_131029.jpg</v>
      </c>
    </row>
    <row r="1015" spans="1:1" x14ac:dyDescent="0.3">
      <c r="A1015" t="str">
        <f>HYPERLINK("c:\Users\dcsj\OneDrive\Formación\Masters &amp; Postgrados\En Curso\UOC-Master en Ciencia de Datos\TFM\Imagenes\Movil-S21\20220820_131036.jpg","20220820_131036.jpg")</f>
        <v>20220820_131036.jpg</v>
      </c>
    </row>
    <row r="1016" spans="1:1" x14ac:dyDescent="0.3">
      <c r="A1016" t="str">
        <f>HYPERLINK("c:\Users\dcsj\OneDrive\Formación\Masters &amp; Postgrados\En Curso\UOC-Master en Ciencia de Datos\TFM\Imagenes\Movil-S21\20220820_131055.jpg","20220820_131055.jpg")</f>
        <v>20220820_131055.jpg</v>
      </c>
    </row>
    <row r="1017" spans="1:1" x14ac:dyDescent="0.3">
      <c r="A1017" t="str">
        <f>HYPERLINK("c:\Users\dcsj\OneDrive\Formación\Masters &amp; Postgrados\En Curso\UOC-Master en Ciencia de Datos\TFM\Imagenes\Movil-S21\20220820_131111.jpg","20220820_131111.jpg")</f>
        <v>20220820_131111.jpg</v>
      </c>
    </row>
    <row r="1018" spans="1:1" x14ac:dyDescent="0.3">
      <c r="A1018" t="str">
        <f>HYPERLINK("c:\Users\dcsj\OneDrive\Formación\Masters &amp; Postgrados\En Curso\UOC-Master en Ciencia de Datos\TFM\Imagenes\Movil-S21\20220820_131114.jpg","20220820_131114.jpg")</f>
        <v>20220820_131114.jpg</v>
      </c>
    </row>
    <row r="1019" spans="1:1" x14ac:dyDescent="0.3">
      <c r="A1019" t="str">
        <f>HYPERLINK("c:\Users\dcsj\OneDrive\Formación\Masters &amp; Postgrados\En Curso\UOC-Master en Ciencia de Datos\TFM\Imagenes\Movil-S21\20220820_134148.jpg","20220820_134148.jpg")</f>
        <v>20220820_134148.jpg</v>
      </c>
    </row>
    <row r="1020" spans="1:1" x14ac:dyDescent="0.3">
      <c r="A1020" t="str">
        <f>HYPERLINK("c:\Users\dcsj\OneDrive\Formación\Masters &amp; Postgrados\En Curso\UOC-Master en Ciencia de Datos\TFM\Imagenes\Movil-S21\20220820_134225.jpg","20220820_134225.jpg")</f>
        <v>20220820_134225.jpg</v>
      </c>
    </row>
    <row r="1021" spans="1:1" x14ac:dyDescent="0.3">
      <c r="A1021" t="str">
        <f>HYPERLINK("c:\Users\dcsj\OneDrive\Formación\Masters &amp; Postgrados\En Curso\UOC-Master en Ciencia de Datos\TFM\Imagenes\Movil-S21\20220820_134255.jpg","20220820_134255.jpg")</f>
        <v>20220820_134255.jpg</v>
      </c>
    </row>
    <row r="1022" spans="1:1" x14ac:dyDescent="0.3">
      <c r="A1022" t="str">
        <f>HYPERLINK("c:\Users\dcsj\OneDrive\Formación\Masters &amp; Postgrados\En Curso\UOC-Master en Ciencia de Datos\TFM\Imagenes\Movil-S21\20220820_134609.jpg","20220820_134609.jpg")</f>
        <v>20220820_134609.jpg</v>
      </c>
    </row>
    <row r="1023" spans="1:1" x14ac:dyDescent="0.3">
      <c r="A1023" t="str">
        <f>HYPERLINK("c:\Users\dcsj\OneDrive\Formación\Masters &amp; Postgrados\En Curso\UOC-Master en Ciencia de Datos\TFM\Imagenes\Movil-S21\20220820_134638.jpg","20220820_134638.jpg")</f>
        <v>20220820_134638.jpg</v>
      </c>
    </row>
    <row r="1024" spans="1:1" x14ac:dyDescent="0.3">
      <c r="A1024" t="str">
        <f>HYPERLINK("c:\Users\dcsj\OneDrive\Formación\Masters &amp; Postgrados\En Curso\UOC-Master en Ciencia de Datos\TFM\Imagenes\Movil-S21\20220820_134652.jpg","20220820_134652.jpg")</f>
        <v>20220820_134652.jpg</v>
      </c>
    </row>
    <row r="1025" spans="1:1" x14ac:dyDescent="0.3">
      <c r="A1025" t="str">
        <f>HYPERLINK("c:\Users\dcsj\OneDrive\Formación\Masters &amp; Postgrados\En Curso\UOC-Master en Ciencia de Datos\TFM\Imagenes\Movil-S21\20220820_134713.jpg","20220820_134713.jpg")</f>
        <v>20220820_134713.jpg</v>
      </c>
    </row>
    <row r="1026" spans="1:1" x14ac:dyDescent="0.3">
      <c r="A1026" t="str">
        <f>HYPERLINK("c:\Users\dcsj\OneDrive\Formación\Masters &amp; Postgrados\En Curso\UOC-Master en Ciencia de Datos\TFM\Imagenes\Movil-S21\20220820_134734.jpg","20220820_134734.jpg")</f>
        <v>20220820_134734.jpg</v>
      </c>
    </row>
    <row r="1027" spans="1:1" x14ac:dyDescent="0.3">
      <c r="A1027" t="str">
        <f>HYPERLINK("c:\Users\dcsj\OneDrive\Formación\Masters &amp; Postgrados\En Curso\UOC-Master en Ciencia de Datos\TFM\Imagenes\Movil-S21\20220820_134809.jpg","20220820_134809.jpg")</f>
        <v>20220820_134809.jpg</v>
      </c>
    </row>
    <row r="1028" spans="1:1" x14ac:dyDescent="0.3">
      <c r="A1028" t="str">
        <f>HYPERLINK("c:\Users\dcsj\OneDrive\Formación\Masters &amp; Postgrados\En Curso\UOC-Master en Ciencia de Datos\TFM\Imagenes\Movil-S21\20220820_142952.jpg","20220820_142952.jpg")</f>
        <v>20220820_142952.jpg</v>
      </c>
    </row>
    <row r="1029" spans="1:1" x14ac:dyDescent="0.3">
      <c r="A1029" t="str">
        <f>HYPERLINK("c:\Users\dcsj\OneDrive\Formación\Masters &amp; Postgrados\En Curso\UOC-Master en Ciencia de Datos\TFM\Imagenes\Movil-S21\20220820_151954.jpg","20220820_151954.jpg")</f>
        <v>20220820_151954.jpg</v>
      </c>
    </row>
    <row r="1030" spans="1:1" x14ac:dyDescent="0.3">
      <c r="A1030" t="str">
        <f>HYPERLINK("c:\Users\dcsj\OneDrive\Formación\Masters &amp; Postgrados\En Curso\UOC-Master en Ciencia de Datos\TFM\Imagenes\Movil-S21\20220820_200642.jpg","20220820_200642.jpg")</f>
        <v>20220820_200642.jpg</v>
      </c>
    </row>
    <row r="1031" spans="1:1" x14ac:dyDescent="0.3">
      <c r="A1031" t="str">
        <f>HYPERLINK("c:\Users\dcsj\OneDrive\Formación\Masters &amp; Postgrados\En Curso\UOC-Master en Ciencia de Datos\TFM\Imagenes\Movil-S21\20220821_112608.jpg","20220821_112608.jpg")</f>
        <v>20220821_112608.jpg</v>
      </c>
    </row>
    <row r="1032" spans="1:1" x14ac:dyDescent="0.3">
      <c r="A1032" t="str">
        <f>HYPERLINK("c:\Users\dcsj\OneDrive\Formación\Masters &amp; Postgrados\En Curso\UOC-Master en Ciencia de Datos\TFM\Imagenes\Movil-S21\20220821_112611.jpg","20220821_112611.jpg")</f>
        <v>20220821_112611.jpg</v>
      </c>
    </row>
    <row r="1033" spans="1:1" x14ac:dyDescent="0.3">
      <c r="A1033" t="str">
        <f>HYPERLINK("c:\Users\dcsj\OneDrive\Formación\Masters &amp; Postgrados\En Curso\UOC-Master en Ciencia de Datos\TFM\Imagenes\Movil-S21\20220821_125418.jpg","20220821_125418.jpg")</f>
        <v>20220821_125418.jpg</v>
      </c>
    </row>
    <row r="1034" spans="1:1" x14ac:dyDescent="0.3">
      <c r="A1034" t="str">
        <f>HYPERLINK("c:\Users\dcsj\OneDrive\Formación\Masters &amp; Postgrados\En Curso\UOC-Master en Ciencia de Datos\TFM\Imagenes\Movil-S21\20220821_125440.jpg","20220821_125440.jpg")</f>
        <v>20220821_125440.jpg</v>
      </c>
    </row>
    <row r="1035" spans="1:1" x14ac:dyDescent="0.3">
      <c r="A1035" t="str">
        <f>HYPERLINK("c:\Users\dcsj\OneDrive\Formación\Masters &amp; Postgrados\En Curso\UOC-Master en Ciencia de Datos\TFM\Imagenes\Movil-S21\20220821_125449.jpg","20220821_125449.jpg")</f>
        <v>20220821_125449.jpg</v>
      </c>
    </row>
    <row r="1036" spans="1:1" x14ac:dyDescent="0.3">
      <c r="A1036" t="str">
        <f>HYPERLINK("c:\Users\dcsj\OneDrive\Formación\Masters &amp; Postgrados\En Curso\UOC-Master en Ciencia de Datos\TFM\Imagenes\Movil-S21\20220821_125619.jpg","20220821_125619.jpg")</f>
        <v>20220821_125619.jpg</v>
      </c>
    </row>
    <row r="1037" spans="1:1" x14ac:dyDescent="0.3">
      <c r="A1037" t="str">
        <f>HYPERLINK("c:\Users\dcsj\OneDrive\Formación\Masters &amp; Postgrados\En Curso\UOC-Master en Ciencia de Datos\TFM\Imagenes\Movil-S21\20220821_125626.jpg","20220821_125626.jpg")</f>
        <v>20220821_125626.jpg</v>
      </c>
    </row>
    <row r="1038" spans="1:1" x14ac:dyDescent="0.3">
      <c r="A1038" t="str">
        <f>HYPERLINK("c:\Users\dcsj\OneDrive\Formación\Masters &amp; Postgrados\En Curso\UOC-Master en Ciencia de Datos\TFM\Imagenes\Movil-S21\20220821_125752.jpg","20220821_125752.jpg")</f>
        <v>20220821_125752.jpg</v>
      </c>
    </row>
    <row r="1039" spans="1:1" x14ac:dyDescent="0.3">
      <c r="A1039" t="str">
        <f>HYPERLINK("c:\Users\dcsj\OneDrive\Formación\Masters &amp; Postgrados\En Curso\UOC-Master en Ciencia de Datos\TFM\Imagenes\Movil-S21\20220821_125822.jpg","20220821_125822.jpg")</f>
        <v>20220821_125822.jpg</v>
      </c>
    </row>
    <row r="1040" spans="1:1" x14ac:dyDescent="0.3">
      <c r="A1040" t="str">
        <f>HYPERLINK("c:\Users\dcsj\OneDrive\Formación\Masters &amp; Postgrados\En Curso\UOC-Master en Ciencia de Datos\TFM\Imagenes\Movil-S21\20220821_130255.jpg","20220821_130255.jpg")</f>
        <v>20220821_130255.jpg</v>
      </c>
    </row>
    <row r="1041" spans="1:1" x14ac:dyDescent="0.3">
      <c r="A1041" t="str">
        <f>HYPERLINK("c:\Users\dcsj\OneDrive\Formación\Masters &amp; Postgrados\En Curso\UOC-Master en Ciencia de Datos\TFM\Imagenes\Movil-S21\20220821_130318.jpg","20220821_130318.jpg")</f>
        <v>20220821_130318.jpg</v>
      </c>
    </row>
    <row r="1042" spans="1:1" x14ac:dyDescent="0.3">
      <c r="A1042" t="str">
        <f>HYPERLINK("c:\Users\dcsj\OneDrive\Formación\Masters &amp; Postgrados\En Curso\UOC-Master en Ciencia de Datos\TFM\Imagenes\Movil-S21\20220821_130320.jpg","20220821_130320.jpg")</f>
        <v>20220821_130320.jpg</v>
      </c>
    </row>
    <row r="1043" spans="1:1" x14ac:dyDescent="0.3">
      <c r="A1043" t="str">
        <f>HYPERLINK("c:\Users\dcsj\OneDrive\Formación\Masters &amp; Postgrados\En Curso\UOC-Master en Ciencia de Datos\TFM\Imagenes\Movil-S21\20220821_130332.jpg","20220821_130332.jpg")</f>
        <v>20220821_130332.jpg</v>
      </c>
    </row>
    <row r="1044" spans="1:1" x14ac:dyDescent="0.3">
      <c r="A1044" t="str">
        <f>HYPERLINK("c:\Users\dcsj\OneDrive\Formación\Masters &amp; Postgrados\En Curso\UOC-Master en Ciencia de Datos\TFM\Imagenes\Movil-S21\20220821_130432.jpg","20220821_130432.jpg")</f>
        <v>20220821_130432.jpg</v>
      </c>
    </row>
    <row r="1045" spans="1:1" x14ac:dyDescent="0.3">
      <c r="A1045" t="str">
        <f>HYPERLINK("c:\Users\dcsj\OneDrive\Formación\Masters &amp; Postgrados\En Curso\UOC-Master en Ciencia de Datos\TFM\Imagenes\Movil-S21\20220821_130435.jpg","20220821_130435.jpg")</f>
        <v>20220821_130435.jpg</v>
      </c>
    </row>
    <row r="1046" spans="1:1" x14ac:dyDescent="0.3">
      <c r="A1046" t="str">
        <f>HYPERLINK("c:\Users\dcsj\OneDrive\Formación\Masters &amp; Postgrados\En Curso\UOC-Master en Ciencia de Datos\TFM\Imagenes\Movil-S21\20220821_130800.jpg","20220821_130800.jpg")</f>
        <v>20220821_130800.jpg</v>
      </c>
    </row>
    <row r="1047" spans="1:1" x14ac:dyDescent="0.3">
      <c r="A1047" t="str">
        <f>HYPERLINK("c:\Users\dcsj\OneDrive\Formación\Masters &amp; Postgrados\En Curso\UOC-Master en Ciencia de Datos\TFM\Imagenes\Movil-S21\20220821_130842.jpg","20220821_130842.jpg")</f>
        <v>20220821_130842.jpg</v>
      </c>
    </row>
    <row r="1048" spans="1:1" x14ac:dyDescent="0.3">
      <c r="A1048" t="str">
        <f>HYPERLINK("c:\Users\dcsj\OneDrive\Formación\Masters &amp; Postgrados\En Curso\UOC-Master en Ciencia de Datos\TFM\Imagenes\Movil-S21\20220821_130919.jpg","20220821_130919.jpg")</f>
        <v>20220821_130919.jpg</v>
      </c>
    </row>
    <row r="1049" spans="1:1" x14ac:dyDescent="0.3">
      <c r="A1049" t="str">
        <f>HYPERLINK("c:\Users\dcsj\OneDrive\Formación\Masters &amp; Postgrados\En Curso\UOC-Master en Ciencia de Datos\TFM\Imagenes\Movil-S21\20220821_130947.jpg","20220821_130947.jpg")</f>
        <v>20220821_130947.jpg</v>
      </c>
    </row>
    <row r="1050" spans="1:1" x14ac:dyDescent="0.3">
      <c r="A1050" t="str">
        <f>HYPERLINK("c:\Users\dcsj\OneDrive\Formación\Masters &amp; Postgrados\En Curso\UOC-Master en Ciencia de Datos\TFM\Imagenes\Movil-S21\20220821_130952.jpg","20220821_130952.jpg")</f>
        <v>20220821_130952.jpg</v>
      </c>
    </row>
    <row r="1051" spans="1:1" x14ac:dyDescent="0.3">
      <c r="A1051" t="str">
        <f>HYPERLINK("c:\Users\dcsj\OneDrive\Formación\Masters &amp; Postgrados\En Curso\UOC-Master en Ciencia de Datos\TFM\Imagenes\Movil-S21\20220821_131541.jpg","20220821_131541.jpg")</f>
        <v>20220821_131541.jpg</v>
      </c>
    </row>
    <row r="1052" spans="1:1" x14ac:dyDescent="0.3">
      <c r="A1052" t="str">
        <f>HYPERLINK("c:\Users\dcsj\OneDrive\Formación\Masters &amp; Postgrados\En Curso\UOC-Master en Ciencia de Datos\TFM\Imagenes\Movil-S21\20220821_135339.jpg","20220821_135339.jpg")</f>
        <v>20220821_135339.jpg</v>
      </c>
    </row>
    <row r="1053" spans="1:1" x14ac:dyDescent="0.3">
      <c r="A1053" t="str">
        <f>HYPERLINK("c:\Users\dcsj\OneDrive\Formación\Masters &amp; Postgrados\En Curso\UOC-Master en Ciencia de Datos\TFM\Imagenes\Movil-S21\20220821_135345.jpg","20220821_135345.jpg")</f>
        <v>20220821_135345.jpg</v>
      </c>
    </row>
    <row r="1054" spans="1:1" x14ac:dyDescent="0.3">
      <c r="A1054" t="str">
        <f>HYPERLINK("c:\Users\dcsj\OneDrive\Formación\Masters &amp; Postgrados\En Curso\UOC-Master en Ciencia de Datos\TFM\Imagenes\Movil-S21\20220821_135350.jpg","20220821_135350.jpg")</f>
        <v>20220821_135350.jpg</v>
      </c>
    </row>
    <row r="1055" spans="1:1" x14ac:dyDescent="0.3">
      <c r="A1055" t="str">
        <f>HYPERLINK("c:\Users\dcsj\OneDrive\Formación\Masters &amp; Postgrados\En Curso\UOC-Master en Ciencia de Datos\TFM\Imagenes\Movil-S21\20220821_135400.jpg","20220821_135400.jpg")</f>
        <v>20220821_135400.jpg</v>
      </c>
    </row>
    <row r="1056" spans="1:1" x14ac:dyDescent="0.3">
      <c r="A1056" t="str">
        <f>HYPERLINK("c:\Users\dcsj\OneDrive\Formación\Masters &amp; Postgrados\En Curso\UOC-Master en Ciencia de Datos\TFM\Imagenes\Movil-S21\20220821_135431.jpg","20220821_135431.jpg")</f>
        <v>20220821_135431.jpg</v>
      </c>
    </row>
    <row r="1057" spans="1:1" x14ac:dyDescent="0.3">
      <c r="A1057" t="str">
        <f>HYPERLINK("c:\Users\dcsj\OneDrive\Formación\Masters &amp; Postgrados\En Curso\UOC-Master en Ciencia de Datos\TFM\Imagenes\Movil-S21\20220821_135434.jpg","20220821_135434.jpg")</f>
        <v>20220821_135434.jpg</v>
      </c>
    </row>
    <row r="1058" spans="1:1" x14ac:dyDescent="0.3">
      <c r="A1058" t="str">
        <f>HYPERLINK("c:\Users\dcsj\OneDrive\Formación\Masters &amp; Postgrados\En Curso\UOC-Master en Ciencia de Datos\TFM\Imagenes\Movil-S21\20220821_135440.jpg","20220821_135440.jpg")</f>
        <v>20220821_135440.jpg</v>
      </c>
    </row>
    <row r="1059" spans="1:1" x14ac:dyDescent="0.3">
      <c r="A1059" t="str">
        <f>HYPERLINK("c:\Users\dcsj\OneDrive\Formación\Masters &amp; Postgrados\En Curso\UOC-Master en Ciencia de Datos\TFM\Imagenes\Movil-S21\20220821_135441.jpg","20220821_135441.jpg")</f>
        <v>20220821_135441.jpg</v>
      </c>
    </row>
    <row r="1060" spans="1:1" x14ac:dyDescent="0.3">
      <c r="A1060" t="str">
        <f>HYPERLINK("c:\Users\dcsj\OneDrive\Formación\Masters &amp; Postgrados\En Curso\UOC-Master en Ciencia de Datos\TFM\Imagenes\Movil-S21\20220821_135443.jpg","20220821_135443.jpg")</f>
        <v>20220821_135443.jpg</v>
      </c>
    </row>
    <row r="1061" spans="1:1" x14ac:dyDescent="0.3">
      <c r="A1061" t="str">
        <f>HYPERLINK("c:\Users\dcsj\OneDrive\Formación\Masters &amp; Postgrados\En Curso\UOC-Master en Ciencia de Datos\TFM\Imagenes\Movil-S21\20220821_135513.jpg","20220821_135513.jpg")</f>
        <v>20220821_135513.jpg</v>
      </c>
    </row>
    <row r="1062" spans="1:1" x14ac:dyDescent="0.3">
      <c r="A1062" t="str">
        <f>HYPERLINK("c:\Users\dcsj\OneDrive\Formación\Masters &amp; Postgrados\En Curso\UOC-Master en Ciencia de Datos\TFM\Imagenes\Movil-S21\20220821_135515.jpg","20220821_135515.jpg")</f>
        <v>20220821_135515.jpg</v>
      </c>
    </row>
    <row r="1063" spans="1:1" x14ac:dyDescent="0.3">
      <c r="A1063" t="str">
        <f>HYPERLINK("c:\Users\dcsj\OneDrive\Formación\Masters &amp; Postgrados\En Curso\UOC-Master en Ciencia de Datos\TFM\Imagenes\Movil-S21\20220821_135516.jpg","20220821_135516.jpg")</f>
        <v>20220821_135516.jpg</v>
      </c>
    </row>
    <row r="1064" spans="1:1" x14ac:dyDescent="0.3">
      <c r="A1064" t="str">
        <f>HYPERLINK("c:\Users\dcsj\OneDrive\Formación\Masters &amp; Postgrados\En Curso\UOC-Master en Ciencia de Datos\TFM\Imagenes\Movil-S21\20220821_135518.jpg","20220821_135518.jpg")</f>
        <v>20220821_135518.jpg</v>
      </c>
    </row>
    <row r="1065" spans="1:1" x14ac:dyDescent="0.3">
      <c r="A1065" t="str">
        <f>HYPERLINK("c:\Users\dcsj\OneDrive\Formación\Masters &amp; Postgrados\En Curso\UOC-Master en Ciencia de Datos\TFM\Imagenes\Movil-S21\20220821_135522.jpg","20220821_135522.jpg")</f>
        <v>20220821_135522.jpg</v>
      </c>
    </row>
    <row r="1066" spans="1:1" x14ac:dyDescent="0.3">
      <c r="A1066" t="str">
        <f>HYPERLINK("c:\Users\dcsj\OneDrive\Formación\Masters &amp; Postgrados\En Curso\UOC-Master en Ciencia de Datos\TFM\Imagenes\Movil-S21\20220821_135523.jpg","20220821_135523.jpg")</f>
        <v>20220821_135523.jpg</v>
      </c>
    </row>
    <row r="1067" spans="1:1" x14ac:dyDescent="0.3">
      <c r="A1067" t="str">
        <f>HYPERLINK("c:\Users\dcsj\OneDrive\Formación\Masters &amp; Postgrados\En Curso\UOC-Master en Ciencia de Datos\TFM\Imagenes\Movil-S21\20220821_135530.jpg","20220821_135530.jpg")</f>
        <v>20220821_135530.jpg</v>
      </c>
    </row>
    <row r="1068" spans="1:1" x14ac:dyDescent="0.3">
      <c r="A1068" t="str">
        <f>HYPERLINK("c:\Users\dcsj\OneDrive\Formación\Masters &amp; Postgrados\En Curso\UOC-Master en Ciencia de Datos\TFM\Imagenes\Movil-S21\20220821_135531.jpg","20220821_135531.jpg")</f>
        <v>20220821_135531.jpg</v>
      </c>
    </row>
    <row r="1069" spans="1:1" x14ac:dyDescent="0.3">
      <c r="A1069" t="str">
        <f>HYPERLINK("c:\Users\dcsj\OneDrive\Formación\Masters &amp; Postgrados\En Curso\UOC-Master en Ciencia de Datos\TFM\Imagenes\Movil-S21\20220821_135633.jpg","20220821_135633.jpg")</f>
        <v>20220821_135633.jpg</v>
      </c>
    </row>
    <row r="1070" spans="1:1" x14ac:dyDescent="0.3">
      <c r="A1070" t="str">
        <f>HYPERLINK("c:\Users\dcsj\OneDrive\Formación\Masters &amp; Postgrados\En Curso\UOC-Master en Ciencia de Datos\TFM\Imagenes\Movil-S21\20220821_135641.jpg","20220821_135641.jpg")</f>
        <v>20220821_135641.jpg</v>
      </c>
    </row>
    <row r="1071" spans="1:1" x14ac:dyDescent="0.3">
      <c r="A1071" t="str">
        <f>HYPERLINK("c:\Users\dcsj\OneDrive\Formación\Masters &amp; Postgrados\En Curso\UOC-Master en Ciencia de Datos\TFM\Imagenes\Movil-S21\20220821_135644.jpg","20220821_135644.jpg")</f>
        <v>20220821_135644.jpg</v>
      </c>
    </row>
    <row r="1072" spans="1:1" x14ac:dyDescent="0.3">
      <c r="A1072" t="str">
        <f>HYPERLINK("c:\Users\dcsj\OneDrive\Formación\Masters &amp; Postgrados\En Curso\UOC-Master en Ciencia de Datos\TFM\Imagenes\Movil-S21\20220821_195822.jpg","20220821_195822.jpg")</f>
        <v>20220821_195822.jpg</v>
      </c>
    </row>
    <row r="1073" spans="1:1" x14ac:dyDescent="0.3">
      <c r="A1073" t="str">
        <f>HYPERLINK("c:\Users\dcsj\OneDrive\Formación\Masters &amp; Postgrados\En Curso\UOC-Master en Ciencia de Datos\TFM\Imagenes\Movil-S21\20220821_195827.jpg","20220821_195827.jpg")</f>
        <v>20220821_195827.jpg</v>
      </c>
    </row>
    <row r="1074" spans="1:1" x14ac:dyDescent="0.3">
      <c r="A1074" t="str">
        <f>HYPERLINK("c:\Users\dcsj\OneDrive\Formación\Masters &amp; Postgrados\En Curso\UOC-Master en Ciencia de Datos\TFM\Imagenes\Movil-S21\20220822_130855.jpg","20220822_130855.jpg")</f>
        <v>20220822_130855.jpg</v>
      </c>
    </row>
    <row r="1075" spans="1:1" x14ac:dyDescent="0.3">
      <c r="A1075" t="str">
        <f>HYPERLINK("c:\Users\dcsj\OneDrive\Formación\Masters &amp; Postgrados\En Curso\UOC-Master en Ciencia de Datos\TFM\Imagenes\Movil-S21\20220822_130900.jpg","20220822_130900.jpg")</f>
        <v>20220822_130900.jpg</v>
      </c>
    </row>
    <row r="1076" spans="1:1" x14ac:dyDescent="0.3">
      <c r="A1076" t="str">
        <f>HYPERLINK("c:\Users\dcsj\OneDrive\Formación\Masters &amp; Postgrados\En Curso\UOC-Master en Ciencia de Datos\TFM\Imagenes\Movil-S21\20220822_130905.jpg","20220822_130905.jpg")</f>
        <v>20220822_130905.jpg</v>
      </c>
    </row>
    <row r="1077" spans="1:1" x14ac:dyDescent="0.3">
      <c r="A1077" t="str">
        <f>HYPERLINK("c:\Users\dcsj\OneDrive\Formación\Masters &amp; Postgrados\En Curso\UOC-Master en Ciencia de Datos\TFM\Imagenes\Movil-S21\20220822_130913.jpg","20220822_130913.jpg")</f>
        <v>20220822_130913.jpg</v>
      </c>
    </row>
    <row r="1078" spans="1:1" x14ac:dyDescent="0.3">
      <c r="A1078" t="str">
        <f>HYPERLINK("c:\Users\dcsj\OneDrive\Formación\Masters &amp; Postgrados\En Curso\UOC-Master en Ciencia de Datos\TFM\Imagenes\Movil-S21\20220822_130958.jpg","20220822_130958.jpg")</f>
        <v>20220822_130958.jpg</v>
      </c>
    </row>
    <row r="1079" spans="1:1" x14ac:dyDescent="0.3">
      <c r="A1079" t="str">
        <f>HYPERLINK("c:\Users\dcsj\OneDrive\Formación\Masters &amp; Postgrados\En Curso\UOC-Master en Ciencia de Datos\TFM\Imagenes\Movil-S21\20220822_131005.jpg","20220822_131005.jpg")</f>
        <v>20220822_131005.jpg</v>
      </c>
    </row>
    <row r="1080" spans="1:1" x14ac:dyDescent="0.3">
      <c r="A1080" t="str">
        <f>HYPERLINK("c:\Users\dcsj\OneDrive\Formación\Masters &amp; Postgrados\En Curso\UOC-Master en Ciencia de Datos\TFM\Imagenes\Movil-S21\20220822_154051.jpg","20220822_154051.jpg")</f>
        <v>20220822_154051.jpg</v>
      </c>
    </row>
    <row r="1081" spans="1:1" x14ac:dyDescent="0.3">
      <c r="A1081" t="str">
        <f>HYPERLINK("c:\Users\dcsj\OneDrive\Formación\Masters &amp; Postgrados\En Curso\UOC-Master en Ciencia de Datos\TFM\Imagenes\Movil-S21\20220822_154110.jpg","20220822_154110.jpg")</f>
        <v>20220822_154110.jpg</v>
      </c>
    </row>
    <row r="1082" spans="1:1" x14ac:dyDescent="0.3">
      <c r="A1082" t="str">
        <f>HYPERLINK("c:\Users\dcsj\OneDrive\Formación\Masters &amp; Postgrados\En Curso\UOC-Master en Ciencia de Datos\TFM\Imagenes\Movil-S21\20220822_154128.jpg","20220822_154128.jpg")</f>
        <v>20220822_154128.jpg</v>
      </c>
    </row>
    <row r="1083" spans="1:1" x14ac:dyDescent="0.3">
      <c r="A1083" t="str">
        <f>HYPERLINK("c:\Users\dcsj\OneDrive\Formación\Masters &amp; Postgrados\En Curso\UOC-Master en Ciencia de Datos\TFM\Imagenes\Movil-S21\20220823_104041.jpg","20220823_104041.jpg")</f>
        <v>20220823_104041.jpg</v>
      </c>
    </row>
    <row r="1084" spans="1:1" x14ac:dyDescent="0.3">
      <c r="A1084" t="str">
        <f>HYPERLINK("c:\Users\dcsj\OneDrive\Formación\Masters &amp; Postgrados\En Curso\UOC-Master en Ciencia de Datos\TFM\Imagenes\Movil-S21\20220823_104046.jpg","20220823_104046.jpg")</f>
        <v>20220823_104046.jpg</v>
      </c>
    </row>
    <row r="1085" spans="1:1" x14ac:dyDescent="0.3">
      <c r="A1085" t="str">
        <f>HYPERLINK("c:\Users\dcsj\OneDrive\Formación\Masters &amp; Postgrados\En Curso\UOC-Master en Ciencia de Datos\TFM\Imagenes\Movil-S21\20220823_113745.jpg","20220823_113745.jpg")</f>
        <v>20220823_113745.jpg</v>
      </c>
    </row>
    <row r="1086" spans="1:1" x14ac:dyDescent="0.3">
      <c r="A1086" t="str">
        <f>HYPERLINK("c:\Users\dcsj\OneDrive\Formación\Masters &amp; Postgrados\En Curso\UOC-Master en Ciencia de Datos\TFM\Imagenes\Movil-S21\20220823_113811.jpg","20220823_113811.jpg")</f>
        <v>20220823_113811.jpg</v>
      </c>
    </row>
    <row r="1087" spans="1:1" x14ac:dyDescent="0.3">
      <c r="A1087" t="str">
        <f>HYPERLINK("c:\Users\dcsj\OneDrive\Formación\Masters &amp; Postgrados\En Curso\UOC-Master en Ciencia de Datos\TFM\Imagenes\Movil-S21\20220823_115132.jpg","20220823_115132.jpg")</f>
        <v>20220823_115132.jpg</v>
      </c>
    </row>
    <row r="1088" spans="1:1" x14ac:dyDescent="0.3">
      <c r="A1088" t="str">
        <f>HYPERLINK("c:\Users\dcsj\OneDrive\Formación\Masters &amp; Postgrados\En Curso\UOC-Master en Ciencia de Datos\TFM\Imagenes\Movil-S21\20220823_115146.jpg","20220823_115146.jpg")</f>
        <v>20220823_115146.jpg</v>
      </c>
    </row>
    <row r="1089" spans="1:1" x14ac:dyDescent="0.3">
      <c r="A1089" t="str">
        <f>HYPERLINK("c:\Users\dcsj\OneDrive\Formación\Masters &amp; Postgrados\En Curso\UOC-Master en Ciencia de Datos\TFM\Imagenes\Movil-S21\20220823_115149.jpg","20220823_115149.jpg")</f>
        <v>20220823_115149.jpg</v>
      </c>
    </row>
    <row r="1090" spans="1:1" x14ac:dyDescent="0.3">
      <c r="A1090" t="str">
        <f>HYPERLINK("c:\Users\dcsj\OneDrive\Formación\Masters &amp; Postgrados\En Curso\UOC-Master en Ciencia de Datos\TFM\Imagenes\Movil-S21\20220823_115156.jpg","20220823_115156.jpg")</f>
        <v>20220823_115156.jpg</v>
      </c>
    </row>
    <row r="1091" spans="1:1" x14ac:dyDescent="0.3">
      <c r="A1091" t="str">
        <f>HYPERLINK("c:\Users\dcsj\OneDrive\Formación\Masters &amp; Postgrados\En Curso\UOC-Master en Ciencia de Datos\TFM\Imagenes\Movil-S21\20220823_115212.jpg","20220823_115212.jpg")</f>
        <v>20220823_115212.jpg</v>
      </c>
    </row>
    <row r="1092" spans="1:1" x14ac:dyDescent="0.3">
      <c r="A1092" t="str">
        <f>HYPERLINK("c:\Users\dcsj\OneDrive\Formación\Masters &amp; Postgrados\En Curso\UOC-Master en Ciencia de Datos\TFM\Imagenes\Movil-S21\20220823_115216.jpg","20220823_115216.jpg")</f>
        <v>20220823_115216.jpg</v>
      </c>
    </row>
    <row r="1093" spans="1:1" x14ac:dyDescent="0.3">
      <c r="A1093" t="str">
        <f>HYPERLINK("c:\Users\dcsj\OneDrive\Formación\Masters &amp; Postgrados\En Curso\UOC-Master en Ciencia de Datos\TFM\Imagenes\Movil-S21\20220823_115220.jpg","20220823_115220.jpg")</f>
        <v>20220823_115220.jpg</v>
      </c>
    </row>
    <row r="1094" spans="1:1" x14ac:dyDescent="0.3">
      <c r="A1094" t="str">
        <f>HYPERLINK("c:\Users\dcsj\OneDrive\Formación\Masters &amp; Postgrados\En Curso\UOC-Master en Ciencia de Datos\TFM\Imagenes\Movil-S21\20220823_115235.jpg","20220823_115235.jpg")</f>
        <v>20220823_115235.jpg</v>
      </c>
    </row>
    <row r="1095" spans="1:1" x14ac:dyDescent="0.3">
      <c r="A1095" t="str">
        <f>HYPERLINK("c:\Users\dcsj\OneDrive\Formación\Masters &amp; Postgrados\En Curso\UOC-Master en Ciencia de Datos\TFM\Imagenes\Movil-S21\20220823_115836.jpg","20220823_115836.jpg")</f>
        <v>20220823_115836.jpg</v>
      </c>
    </row>
    <row r="1096" spans="1:1" x14ac:dyDescent="0.3">
      <c r="A1096" t="str">
        <f>HYPERLINK("c:\Users\dcsj\OneDrive\Formación\Masters &amp; Postgrados\En Curso\UOC-Master en Ciencia de Datos\TFM\Imagenes\Movil-S21\20220823_115848.jpg","20220823_115848.jpg")</f>
        <v>20220823_115848.jpg</v>
      </c>
    </row>
    <row r="1097" spans="1:1" x14ac:dyDescent="0.3">
      <c r="A1097" t="str">
        <f>HYPERLINK("c:\Users\dcsj\OneDrive\Formación\Masters &amp; Postgrados\En Curso\UOC-Master en Ciencia de Datos\TFM\Imagenes\Movil-S21\20220823_115850.jpg","20220823_115850.jpg")</f>
        <v>20220823_115850.jpg</v>
      </c>
    </row>
    <row r="1098" spans="1:1" x14ac:dyDescent="0.3">
      <c r="A1098" t="str">
        <f>HYPERLINK("c:\Users\dcsj\OneDrive\Formación\Masters &amp; Postgrados\En Curso\UOC-Master en Ciencia de Datos\TFM\Imagenes\Movil-S21\20220823_115852.jpg","20220823_115852.jpg")</f>
        <v>20220823_115852.jpg</v>
      </c>
    </row>
    <row r="1099" spans="1:1" x14ac:dyDescent="0.3">
      <c r="A1099" t="str">
        <f>HYPERLINK("c:\Users\dcsj\OneDrive\Formación\Masters &amp; Postgrados\En Curso\UOC-Master en Ciencia de Datos\TFM\Imagenes\Movil-S21\20220823_120627.jpg","20220823_120627.jpg")</f>
        <v>20220823_120627.jpg</v>
      </c>
    </row>
    <row r="1100" spans="1:1" x14ac:dyDescent="0.3">
      <c r="A1100" t="str">
        <f>HYPERLINK("c:\Users\dcsj\OneDrive\Formación\Masters &amp; Postgrados\En Curso\UOC-Master en Ciencia de Datos\TFM\Imagenes\Movil-S21\20220823_120629.jpg","20220823_120629.jpg")</f>
        <v>20220823_120629.jpg</v>
      </c>
    </row>
    <row r="1101" spans="1:1" x14ac:dyDescent="0.3">
      <c r="A1101" t="str">
        <f>HYPERLINK("c:\Users\dcsj\OneDrive\Formación\Masters &amp; Postgrados\En Curso\UOC-Master en Ciencia de Datos\TFM\Imagenes\Movil-S21\20220823_120701.jpg","20220823_120701.jpg")</f>
        <v>20220823_120701.jpg</v>
      </c>
    </row>
    <row r="1102" spans="1:1" x14ac:dyDescent="0.3">
      <c r="A1102" t="str">
        <f>HYPERLINK("c:\Users\dcsj\OneDrive\Formación\Masters &amp; Postgrados\En Curso\UOC-Master en Ciencia de Datos\TFM\Imagenes\Movil-S21\20220823_120708.jpg","20220823_120708.jpg")</f>
        <v>20220823_120708.jpg</v>
      </c>
    </row>
    <row r="1103" spans="1:1" x14ac:dyDescent="0.3">
      <c r="A1103" t="str">
        <f>HYPERLINK("c:\Users\dcsj\OneDrive\Formación\Masters &amp; Postgrados\En Curso\UOC-Master en Ciencia de Datos\TFM\Imagenes\Movil-S21\20220823_120726.jpg","20220823_120726.jpg")</f>
        <v>20220823_120726.jpg</v>
      </c>
    </row>
    <row r="1104" spans="1:1" x14ac:dyDescent="0.3">
      <c r="A1104" t="str">
        <f>HYPERLINK("c:\Users\dcsj\OneDrive\Formación\Masters &amp; Postgrados\En Curso\UOC-Master en Ciencia de Datos\TFM\Imagenes\Movil-S21\20220823_120730.jpg","20220823_120730.jpg")</f>
        <v>20220823_120730.jpg</v>
      </c>
    </row>
    <row r="1105" spans="1:1" x14ac:dyDescent="0.3">
      <c r="A1105" t="str">
        <f>HYPERLINK("c:\Users\dcsj\OneDrive\Formación\Masters &amp; Postgrados\En Curso\UOC-Master en Ciencia de Datos\TFM\Imagenes\Movil-S21\20220823_120800.jpg","20220823_120800.jpg")</f>
        <v>20220823_120800.jpg</v>
      </c>
    </row>
    <row r="1106" spans="1:1" x14ac:dyDescent="0.3">
      <c r="A1106" t="str">
        <f>HYPERLINK("c:\Users\dcsj\OneDrive\Formación\Masters &amp; Postgrados\En Curso\UOC-Master en Ciencia de Datos\TFM\Imagenes\Movil-S21\20220823_121702.jpg","20220823_121702.jpg")</f>
        <v>20220823_121702.jpg</v>
      </c>
    </row>
    <row r="1107" spans="1:1" x14ac:dyDescent="0.3">
      <c r="A1107" t="str">
        <f>HYPERLINK("c:\Users\dcsj\OneDrive\Formación\Masters &amp; Postgrados\En Curso\UOC-Master en Ciencia de Datos\TFM\Imagenes\Movil-S21\20220823_122247.jpg","20220823_122247.jpg")</f>
        <v>20220823_122247.jpg</v>
      </c>
    </row>
    <row r="1108" spans="1:1" x14ac:dyDescent="0.3">
      <c r="A1108" t="str">
        <f>HYPERLINK("c:\Users\dcsj\OneDrive\Formación\Masters &amp; Postgrados\En Curso\UOC-Master en Ciencia de Datos\TFM\Imagenes\Movil-S21\20220823_122254.jpg","20220823_122254.jpg")</f>
        <v>20220823_122254.jpg</v>
      </c>
    </row>
    <row r="1109" spans="1:1" x14ac:dyDescent="0.3">
      <c r="A1109" t="str">
        <f>HYPERLINK("c:\Users\dcsj\OneDrive\Formación\Masters &amp; Postgrados\En Curso\UOC-Master en Ciencia de Datos\TFM\Imagenes\Movil-S21\20220823_122302.jpg","20220823_122302.jpg")</f>
        <v>20220823_122302.jpg</v>
      </c>
    </row>
    <row r="1110" spans="1:1" x14ac:dyDescent="0.3">
      <c r="A1110" t="str">
        <f>HYPERLINK("c:\Users\dcsj\OneDrive\Formación\Masters &amp; Postgrados\En Curso\UOC-Master en Ciencia de Datos\TFM\Imagenes\Movil-S21\20220823_122306.jpg","20220823_122306.jpg")</f>
        <v>20220823_122306.jpg</v>
      </c>
    </row>
    <row r="1111" spans="1:1" x14ac:dyDescent="0.3">
      <c r="A1111" t="str">
        <f>HYPERLINK("c:\Users\dcsj\OneDrive\Formación\Masters &amp; Postgrados\En Curso\UOC-Master en Ciencia de Datos\TFM\Imagenes\Movil-S21\20220823_122308.jpg","20220823_122308.jpg")</f>
        <v>20220823_122308.jpg</v>
      </c>
    </row>
    <row r="1112" spans="1:1" x14ac:dyDescent="0.3">
      <c r="A1112" t="str">
        <f>HYPERLINK("c:\Users\dcsj\OneDrive\Formación\Masters &amp; Postgrados\En Curso\UOC-Master en Ciencia de Datos\TFM\Imagenes\Movil-S21\20220823_122851.jpg","20220823_122851.jpg")</f>
        <v>20220823_122851.jpg</v>
      </c>
    </row>
    <row r="1113" spans="1:1" x14ac:dyDescent="0.3">
      <c r="A1113" t="str">
        <f>HYPERLINK("c:\Users\dcsj\OneDrive\Formación\Masters &amp; Postgrados\En Curso\UOC-Master en Ciencia de Datos\TFM\Imagenes\Movil-S21\20220823_122858.jpg","20220823_122858.jpg")</f>
        <v>20220823_122858.jpg</v>
      </c>
    </row>
    <row r="1114" spans="1:1" x14ac:dyDescent="0.3">
      <c r="A1114" t="str">
        <f>HYPERLINK("c:\Users\dcsj\OneDrive\Formación\Masters &amp; Postgrados\En Curso\UOC-Master en Ciencia de Datos\TFM\Imagenes\Movil-S21\20220823_122914.jpg","20220823_122914.jpg")</f>
        <v>20220823_122914.jpg</v>
      </c>
    </row>
    <row r="1115" spans="1:1" x14ac:dyDescent="0.3">
      <c r="A1115" t="str">
        <f>HYPERLINK("c:\Users\dcsj\OneDrive\Formación\Masters &amp; Postgrados\En Curso\UOC-Master en Ciencia de Datos\TFM\Imagenes\Movil-S21\20220823_122917.jpg","20220823_122917.jpg")</f>
        <v>20220823_122917.jpg</v>
      </c>
    </row>
    <row r="1116" spans="1:1" x14ac:dyDescent="0.3">
      <c r="A1116" t="str">
        <f>HYPERLINK("c:\Users\dcsj\OneDrive\Formación\Masters &amp; Postgrados\En Curso\UOC-Master en Ciencia de Datos\TFM\Imagenes\Movil-S21\20220823_122933.jpg","20220823_122933.jpg")</f>
        <v>20220823_122933.jpg</v>
      </c>
    </row>
    <row r="1117" spans="1:1" x14ac:dyDescent="0.3">
      <c r="A1117" t="str">
        <f>HYPERLINK("c:\Users\dcsj\OneDrive\Formación\Masters &amp; Postgrados\En Curso\UOC-Master en Ciencia de Datos\TFM\Imagenes\Movil-S21\20220823_122937.jpg","20220823_122937.jpg")</f>
        <v>20220823_122937.jpg</v>
      </c>
    </row>
    <row r="1118" spans="1:1" x14ac:dyDescent="0.3">
      <c r="A1118" t="str">
        <f>HYPERLINK("c:\Users\dcsj\OneDrive\Formación\Masters &amp; Postgrados\En Curso\UOC-Master en Ciencia de Datos\TFM\Imagenes\Movil-S21\20220823_122950.jpg","20220823_122950.jpg")</f>
        <v>20220823_122950.jpg</v>
      </c>
    </row>
    <row r="1119" spans="1:1" x14ac:dyDescent="0.3">
      <c r="A1119" t="str">
        <f>HYPERLINK("c:\Users\dcsj\OneDrive\Formación\Masters &amp; Postgrados\En Curso\UOC-Master en Ciencia de Datos\TFM\Imagenes\Movil-S21\20220823_122952.jpg","20220823_122952.jpg")</f>
        <v>20220823_122952.jpg</v>
      </c>
    </row>
    <row r="1120" spans="1:1" x14ac:dyDescent="0.3">
      <c r="A1120" t="str">
        <f>HYPERLINK("c:\Users\dcsj\OneDrive\Formación\Masters &amp; Postgrados\En Curso\UOC-Master en Ciencia de Datos\TFM\Imagenes\Movil-S21\20220823_122954.jpg","20220823_122954.jpg")</f>
        <v>20220823_122954.jpg</v>
      </c>
    </row>
    <row r="1121" spans="1:1" x14ac:dyDescent="0.3">
      <c r="A1121" t="str">
        <f>HYPERLINK("c:\Users\dcsj\OneDrive\Formación\Masters &amp; Postgrados\En Curso\UOC-Master en Ciencia de Datos\TFM\Imagenes\Movil-S21\20220823_122955.jpg","20220823_122955.jpg")</f>
        <v>20220823_122955.jpg</v>
      </c>
    </row>
    <row r="1122" spans="1:1" x14ac:dyDescent="0.3">
      <c r="A1122" t="str">
        <f>HYPERLINK("c:\Users\dcsj\OneDrive\Formación\Masters &amp; Postgrados\En Curso\UOC-Master en Ciencia de Datos\TFM\Imagenes\Movil-S21\20220823_124750.jpg","20220823_124750.jpg")</f>
        <v>20220823_124750.jpg</v>
      </c>
    </row>
    <row r="1123" spans="1:1" x14ac:dyDescent="0.3">
      <c r="A1123" t="str">
        <f>HYPERLINK("c:\Users\dcsj\OneDrive\Formación\Masters &amp; Postgrados\En Curso\UOC-Master en Ciencia de Datos\TFM\Imagenes\Movil-S21\20220823_124928.jpg","20220823_124928.jpg")</f>
        <v>20220823_124928.jpg</v>
      </c>
    </row>
    <row r="1124" spans="1:1" x14ac:dyDescent="0.3">
      <c r="A1124" t="str">
        <f>HYPERLINK("c:\Users\dcsj\OneDrive\Formación\Masters &amp; Postgrados\En Curso\UOC-Master en Ciencia de Datos\TFM\Imagenes\Movil-S21\20220823_124932.jpg","20220823_124932.jpg")</f>
        <v>20220823_124932.jpg</v>
      </c>
    </row>
    <row r="1125" spans="1:1" x14ac:dyDescent="0.3">
      <c r="A1125" t="str">
        <f>HYPERLINK("c:\Users\dcsj\OneDrive\Formación\Masters &amp; Postgrados\En Curso\UOC-Master en Ciencia de Datos\TFM\Imagenes\Movil-S21\20220823_144322.jpg","20220823_144322.jpg")</f>
        <v>20220823_144322.jpg</v>
      </c>
    </row>
    <row r="1126" spans="1:1" x14ac:dyDescent="0.3">
      <c r="A1126" t="str">
        <f>HYPERLINK("c:\Users\dcsj\OneDrive\Formación\Masters &amp; Postgrados\En Curso\UOC-Master en Ciencia de Datos\TFM\Imagenes\Movil-S21\20220823_190209.jpg","20220823_190209.jpg")</f>
        <v>20220823_190209.jpg</v>
      </c>
    </row>
    <row r="1127" spans="1:1" x14ac:dyDescent="0.3">
      <c r="A1127" t="str">
        <f>HYPERLINK("c:\Users\dcsj\OneDrive\Formación\Masters &amp; Postgrados\En Curso\UOC-Master en Ciencia de Datos\TFM\Imagenes\Movil-S21\20220823_190224.jpg","20220823_190224.jpg")</f>
        <v>20220823_190224.jpg</v>
      </c>
    </row>
    <row r="1128" spans="1:1" x14ac:dyDescent="0.3">
      <c r="A1128" t="str">
        <f>HYPERLINK("c:\Users\dcsj\OneDrive\Formación\Masters &amp; Postgrados\En Curso\UOC-Master en Ciencia de Datos\TFM\Imagenes\Movil-S21\20220823_190230.jpg","20220823_190230.jpg")</f>
        <v>20220823_190230.jpg</v>
      </c>
    </row>
    <row r="1129" spans="1:1" x14ac:dyDescent="0.3">
      <c r="A1129" t="str">
        <f>HYPERLINK("c:\Users\dcsj\OneDrive\Formación\Masters &amp; Postgrados\En Curso\UOC-Master en Ciencia de Datos\TFM\Imagenes\Movil-S21\20220823_190536.jpg","20220823_190536.jpg")</f>
        <v>20220823_190536.jpg</v>
      </c>
    </row>
    <row r="1130" spans="1:1" x14ac:dyDescent="0.3">
      <c r="A1130" t="str">
        <f>HYPERLINK("c:\Users\dcsj\OneDrive\Formación\Masters &amp; Postgrados\En Curso\UOC-Master en Ciencia de Datos\TFM\Imagenes\Movil-S21\20220823_190842.jpg","20220823_190842.jpg")</f>
        <v>20220823_190842.jpg</v>
      </c>
    </row>
    <row r="1131" spans="1:1" x14ac:dyDescent="0.3">
      <c r="A1131" t="str">
        <f>HYPERLINK("c:\Users\dcsj\OneDrive\Formación\Masters &amp; Postgrados\En Curso\UOC-Master en Ciencia de Datos\TFM\Imagenes\Movil-S21\20220823_190852.jpg","20220823_190852.jpg")</f>
        <v>20220823_190852.jpg</v>
      </c>
    </row>
    <row r="1132" spans="1:1" x14ac:dyDescent="0.3">
      <c r="A1132" t="str">
        <f>HYPERLINK("c:\Users\dcsj\OneDrive\Formación\Masters &amp; Postgrados\En Curso\UOC-Master en Ciencia de Datos\TFM\Imagenes\Movil-S21\20220823_190855.jpg","20220823_190855.jpg")</f>
        <v>20220823_190855.jpg</v>
      </c>
    </row>
    <row r="1133" spans="1:1" x14ac:dyDescent="0.3">
      <c r="A1133" t="str">
        <f>HYPERLINK("c:\Users\dcsj\OneDrive\Formación\Masters &amp; Postgrados\En Curso\UOC-Master en Ciencia de Datos\TFM\Imagenes\Movil-S21\20220823_190925.jpg","20220823_190925.jpg")</f>
        <v>20220823_190925.jpg</v>
      </c>
    </row>
    <row r="1134" spans="1:1" x14ac:dyDescent="0.3">
      <c r="A1134" t="str">
        <f>HYPERLINK("c:\Users\dcsj\OneDrive\Formación\Masters &amp; Postgrados\En Curso\UOC-Master en Ciencia de Datos\TFM\Imagenes\Movil-S21\20220823_190935.jpg","20220823_190935.jpg")</f>
        <v>20220823_190935.jpg</v>
      </c>
    </row>
    <row r="1135" spans="1:1" x14ac:dyDescent="0.3">
      <c r="A1135" t="str">
        <f>HYPERLINK("c:\Users\dcsj\OneDrive\Formación\Masters &amp; Postgrados\En Curso\UOC-Master en Ciencia de Datos\TFM\Imagenes\Movil-S21\20220823_191122.jpg","20220823_191122.jpg")</f>
        <v>20220823_191122.jpg</v>
      </c>
    </row>
    <row r="1136" spans="1:1" x14ac:dyDescent="0.3">
      <c r="A1136" t="str">
        <f>HYPERLINK("c:\Users\dcsj\OneDrive\Formación\Masters &amp; Postgrados\En Curso\UOC-Master en Ciencia de Datos\TFM\Imagenes\Movil-S21\20220823_191127.jpg","20220823_191127.jpg")</f>
        <v>20220823_191127.jpg</v>
      </c>
    </row>
    <row r="1137" spans="1:1" x14ac:dyDescent="0.3">
      <c r="A1137" t="str">
        <f>HYPERLINK("c:\Users\dcsj\OneDrive\Formación\Masters &amp; Postgrados\En Curso\UOC-Master en Ciencia de Datos\TFM\Imagenes\Movil-S21\20220823_191144.jpg","20220823_191144.jpg")</f>
        <v>20220823_191144.jpg</v>
      </c>
    </row>
    <row r="1138" spans="1:1" x14ac:dyDescent="0.3">
      <c r="A1138" t="str">
        <f>HYPERLINK("c:\Users\dcsj\OneDrive\Formación\Masters &amp; Postgrados\En Curso\UOC-Master en Ciencia de Datos\TFM\Imagenes\Movil-S21\20220823_191147.jpg","20220823_191147.jpg")</f>
        <v>20220823_191147.jpg</v>
      </c>
    </row>
    <row r="1139" spans="1:1" x14ac:dyDescent="0.3">
      <c r="A1139" t="str">
        <f>HYPERLINK("c:\Users\dcsj\OneDrive\Formación\Masters &amp; Postgrados\En Curso\UOC-Master en Ciencia de Datos\TFM\Imagenes\Movil-S21\20220823_191229.jpg","20220823_191229.jpg")</f>
        <v>20220823_191229.jpg</v>
      </c>
    </row>
    <row r="1140" spans="1:1" x14ac:dyDescent="0.3">
      <c r="A1140" t="str">
        <f>HYPERLINK("c:\Users\dcsj\OneDrive\Formación\Masters &amp; Postgrados\En Curso\UOC-Master en Ciencia de Datos\TFM\Imagenes\Movil-S21\20220823_191233.jpg","20220823_191233.jpg")</f>
        <v>20220823_191233.jpg</v>
      </c>
    </row>
    <row r="1141" spans="1:1" x14ac:dyDescent="0.3">
      <c r="A1141" t="str">
        <f>HYPERLINK("c:\Users\dcsj\OneDrive\Formación\Masters &amp; Postgrados\En Curso\UOC-Master en Ciencia de Datos\TFM\Imagenes\Movil-S21\20220823_191237.jpg","20220823_191237.jpg")</f>
        <v>20220823_191237.jpg</v>
      </c>
    </row>
    <row r="1142" spans="1:1" x14ac:dyDescent="0.3">
      <c r="A1142" t="str">
        <f>HYPERLINK("c:\Users\dcsj\OneDrive\Formación\Masters &amp; Postgrados\En Curso\UOC-Master en Ciencia de Datos\TFM\Imagenes\Movil-S21\20220823_191955.jpg","20220823_191955.jpg")</f>
        <v>20220823_191955.jpg</v>
      </c>
    </row>
    <row r="1143" spans="1:1" x14ac:dyDescent="0.3">
      <c r="A1143" t="str">
        <f>HYPERLINK("c:\Users\dcsj\OneDrive\Formación\Masters &amp; Postgrados\En Curso\UOC-Master en Ciencia de Datos\TFM\Imagenes\Movil-S21\20220823_191959.jpg","20220823_191959.jpg")</f>
        <v>20220823_191959.jpg</v>
      </c>
    </row>
    <row r="1144" spans="1:1" x14ac:dyDescent="0.3">
      <c r="A1144" t="str">
        <f>HYPERLINK("c:\Users\dcsj\OneDrive\Formación\Masters &amp; Postgrados\En Curso\UOC-Master en Ciencia de Datos\TFM\Imagenes\Movil-S21\20220824_113706.jpg","20220824_113706.jpg")</f>
        <v>20220824_113706.jpg</v>
      </c>
    </row>
    <row r="1145" spans="1:1" x14ac:dyDescent="0.3">
      <c r="A1145" t="str">
        <f>HYPERLINK("c:\Users\dcsj\OneDrive\Formación\Masters &amp; Postgrados\En Curso\UOC-Master en Ciencia de Datos\TFM\Imagenes\Movil-S21\20220824_135852.jpg","20220824_135852.jpg")</f>
        <v>20220824_135852.jpg</v>
      </c>
    </row>
    <row r="1146" spans="1:1" x14ac:dyDescent="0.3">
      <c r="A1146" t="str">
        <f>HYPERLINK("c:\Users\dcsj\OneDrive\Formación\Masters &amp; Postgrados\En Curso\UOC-Master en Ciencia de Datos\TFM\Imagenes\Movil-S21\20220824_135902.jpg","20220824_135902.jpg")</f>
        <v>20220824_135902.jpg</v>
      </c>
    </row>
    <row r="1147" spans="1:1" x14ac:dyDescent="0.3">
      <c r="A1147" t="str">
        <f>HYPERLINK("c:\Users\dcsj\OneDrive\Formación\Masters &amp; Postgrados\En Curso\UOC-Master en Ciencia de Datos\TFM\Imagenes\Movil-S21\20220824_135914.jpg","20220824_135914.jpg")</f>
        <v>20220824_135914.jpg</v>
      </c>
    </row>
    <row r="1148" spans="1:1" x14ac:dyDescent="0.3">
      <c r="A1148" t="str">
        <f>HYPERLINK("c:\Users\dcsj\OneDrive\Formación\Masters &amp; Postgrados\En Curso\UOC-Master en Ciencia de Datos\TFM\Imagenes\Movil-S21\20220824_135917.jpg","20220824_135917.jpg")</f>
        <v>20220824_135917.jpg</v>
      </c>
    </row>
    <row r="1149" spans="1:1" x14ac:dyDescent="0.3">
      <c r="A1149" t="str">
        <f>HYPERLINK("c:\Users\dcsj\OneDrive\Formación\Masters &amp; Postgrados\En Curso\UOC-Master en Ciencia de Datos\TFM\Imagenes\Movil-S21\20220825_105850.jpg","20220825_105850.jpg")</f>
        <v>20220825_105850.jpg</v>
      </c>
    </row>
    <row r="1150" spans="1:1" x14ac:dyDescent="0.3">
      <c r="A1150" t="str">
        <f>HYPERLINK("c:\Users\dcsj\OneDrive\Formación\Masters &amp; Postgrados\En Curso\UOC-Master en Ciencia de Datos\TFM\Imagenes\Movil-S21\20220825_105858.jpg","20220825_105858.jpg")</f>
        <v>20220825_105858.jpg</v>
      </c>
    </row>
    <row r="1151" spans="1:1" x14ac:dyDescent="0.3">
      <c r="A1151" t="str">
        <f>HYPERLINK("c:\Users\dcsj\OneDrive\Formación\Masters &amp; Postgrados\En Curso\UOC-Master en Ciencia de Datos\TFM\Imagenes\Movil-S21\20220825_112055.jpg","20220825_112055.jpg")</f>
        <v>20220825_112055.jpg</v>
      </c>
    </row>
    <row r="1152" spans="1:1" x14ac:dyDescent="0.3">
      <c r="A1152" t="str">
        <f>HYPERLINK("c:\Users\dcsj\OneDrive\Formación\Masters &amp; Postgrados\En Curso\UOC-Master en Ciencia de Datos\TFM\Imagenes\Movil-S21\20220825_124440.jpg","20220825_124440.jpg")</f>
        <v>20220825_124440.jpg</v>
      </c>
    </row>
    <row r="1153" spans="1:1" x14ac:dyDescent="0.3">
      <c r="A1153" t="str">
        <f>HYPERLINK("c:\Users\dcsj\OneDrive\Formación\Masters &amp; Postgrados\En Curso\UOC-Master en Ciencia de Datos\TFM\Imagenes\Movil-S21\20220825_125722.jpg","20220825_125722.jpg")</f>
        <v>20220825_125722.jpg</v>
      </c>
    </row>
    <row r="1154" spans="1:1" x14ac:dyDescent="0.3">
      <c r="A1154" t="str">
        <f>HYPERLINK("c:\Users\dcsj\OneDrive\Formación\Masters &amp; Postgrados\En Curso\UOC-Master en Ciencia de Datos\TFM\Imagenes\Movil-S21\20220825_125725.jpg","20220825_125725.jpg")</f>
        <v>20220825_125725.jpg</v>
      </c>
    </row>
    <row r="1155" spans="1:1" x14ac:dyDescent="0.3">
      <c r="A1155" t="str">
        <f>HYPERLINK("c:\Users\dcsj\OneDrive\Formación\Masters &amp; Postgrados\En Curso\UOC-Master en Ciencia de Datos\TFM\Imagenes\Movil-S21\20220825_125741.jpg","20220825_125741.jpg")</f>
        <v>20220825_125741.jpg</v>
      </c>
    </row>
    <row r="1156" spans="1:1" x14ac:dyDescent="0.3">
      <c r="A1156" t="str">
        <f>HYPERLINK("c:\Users\dcsj\OneDrive\Formación\Masters &amp; Postgrados\En Curso\UOC-Master en Ciencia de Datos\TFM\Imagenes\Movil-S21\20220825_125800.jpg","20220825_125800.jpg")</f>
        <v>20220825_125800.jpg</v>
      </c>
    </row>
    <row r="1157" spans="1:1" x14ac:dyDescent="0.3">
      <c r="A1157" t="str">
        <f>HYPERLINK("c:\Users\dcsj\OneDrive\Formación\Masters &amp; Postgrados\En Curso\UOC-Master en Ciencia de Datos\TFM\Imagenes\Movil-S21\20220825_125808.jpg","20220825_125808.jpg")</f>
        <v>20220825_125808.jpg</v>
      </c>
    </row>
    <row r="1158" spans="1:1" x14ac:dyDescent="0.3">
      <c r="A1158" t="str">
        <f>HYPERLINK("c:\Users\dcsj\OneDrive\Formación\Masters &amp; Postgrados\En Curso\UOC-Master en Ciencia de Datos\TFM\Imagenes\Movil-S21\20220825_125827.jpg","20220825_125827.jpg")</f>
        <v>20220825_125827.jpg</v>
      </c>
    </row>
    <row r="1159" spans="1:1" x14ac:dyDescent="0.3">
      <c r="A1159" t="str">
        <f>HYPERLINK("c:\Users\dcsj\OneDrive\Formación\Masters &amp; Postgrados\En Curso\UOC-Master en Ciencia de Datos\TFM\Imagenes\Movil-S21\20220825_125834.jpg","20220825_125834.jpg")</f>
        <v>20220825_125834.jpg</v>
      </c>
    </row>
    <row r="1160" spans="1:1" x14ac:dyDescent="0.3">
      <c r="A1160" t="str">
        <f>HYPERLINK("c:\Users\dcsj\OneDrive\Formación\Masters &amp; Postgrados\En Curso\UOC-Master en Ciencia de Datos\TFM\Imagenes\Movil-S21\20220825_125945.jpg","20220825_125945.jpg")</f>
        <v>20220825_125945.jpg</v>
      </c>
    </row>
    <row r="1161" spans="1:1" x14ac:dyDescent="0.3">
      <c r="A1161" t="str">
        <f>HYPERLINK("c:\Users\dcsj\OneDrive\Formación\Masters &amp; Postgrados\En Curso\UOC-Master en Ciencia de Datos\TFM\Imagenes\Movil-S21\20220825_125948.jpg","20220825_125948.jpg")</f>
        <v>20220825_125948.jpg</v>
      </c>
    </row>
    <row r="1162" spans="1:1" x14ac:dyDescent="0.3">
      <c r="A1162" t="str">
        <f>HYPERLINK("c:\Users\dcsj\OneDrive\Formación\Masters &amp; Postgrados\En Curso\UOC-Master en Ciencia de Datos\TFM\Imagenes\Movil-S21\20220825_130825.jpg","20220825_130825.jpg")</f>
        <v>20220825_130825.jpg</v>
      </c>
    </row>
    <row r="1163" spans="1:1" x14ac:dyDescent="0.3">
      <c r="A1163" t="str">
        <f>HYPERLINK("c:\Users\dcsj\OneDrive\Formación\Masters &amp; Postgrados\En Curso\UOC-Master en Ciencia de Datos\TFM\Imagenes\Movil-S21\20220825_130828.jpg","20220825_130828.jpg")</f>
        <v>20220825_130828.jpg</v>
      </c>
    </row>
    <row r="1164" spans="1:1" x14ac:dyDescent="0.3">
      <c r="A1164" t="str">
        <f>HYPERLINK("c:\Users\dcsj\OneDrive\Formación\Masters &amp; Postgrados\En Curso\UOC-Master en Ciencia de Datos\TFM\Imagenes\Movil-S21\20220825_130830.jpg","20220825_130830.jpg")</f>
        <v>20220825_130830.jpg</v>
      </c>
    </row>
    <row r="1165" spans="1:1" x14ac:dyDescent="0.3">
      <c r="A1165" t="str">
        <f>HYPERLINK("c:\Users\dcsj\OneDrive\Formación\Masters &amp; Postgrados\En Curso\UOC-Master en Ciencia de Datos\TFM\Imagenes\Movil-S21\20220825_132308.jpg","20220825_132308.jpg")</f>
        <v>20220825_132308.jpg</v>
      </c>
    </row>
    <row r="1166" spans="1:1" x14ac:dyDescent="0.3">
      <c r="A1166" t="str">
        <f>HYPERLINK("c:\Users\dcsj\OneDrive\Formación\Masters &amp; Postgrados\En Curso\UOC-Master en Ciencia de Datos\TFM\Imagenes\Movil-S21\20220825_132314.jpg","20220825_132314.jpg")</f>
        <v>20220825_132314.jpg</v>
      </c>
    </row>
    <row r="1167" spans="1:1" x14ac:dyDescent="0.3">
      <c r="A1167" t="str">
        <f>HYPERLINK("c:\Users\dcsj\OneDrive\Formación\Masters &amp; Postgrados\En Curso\UOC-Master en Ciencia de Datos\TFM\Imagenes\Movil-S21\20220825_132316.jpg","20220825_132316.jpg")</f>
        <v>20220825_132316.jpg</v>
      </c>
    </row>
    <row r="1168" spans="1:1" x14ac:dyDescent="0.3">
      <c r="A1168" t="str">
        <f>HYPERLINK("c:\Users\dcsj\OneDrive\Formación\Masters &amp; Postgrados\En Curso\UOC-Master en Ciencia de Datos\TFM\Imagenes\Movil-S21\20220825_133648.jpg","20220825_133648.jpg")</f>
        <v>20220825_133648.jpg</v>
      </c>
    </row>
    <row r="1169" spans="1:1" x14ac:dyDescent="0.3">
      <c r="A1169" t="str">
        <f>HYPERLINK("c:\Users\dcsj\OneDrive\Formación\Masters &amp; Postgrados\En Curso\UOC-Master en Ciencia de Datos\TFM\Imagenes\Movil-S21\20220825_133736.jpg","20220825_133736.jpg")</f>
        <v>20220825_133736.jpg</v>
      </c>
    </row>
    <row r="1170" spans="1:1" x14ac:dyDescent="0.3">
      <c r="A1170" t="str">
        <f>HYPERLINK("c:\Users\dcsj\OneDrive\Formación\Masters &amp; Postgrados\En Curso\UOC-Master en Ciencia de Datos\TFM\Imagenes\Movil-S21\20220825_133747.jpg","20220825_133747.jpg")</f>
        <v>20220825_133747.jpg</v>
      </c>
    </row>
    <row r="1171" spans="1:1" x14ac:dyDescent="0.3">
      <c r="A1171" t="str">
        <f>HYPERLINK("c:\Users\dcsj\OneDrive\Formación\Masters &amp; Postgrados\En Curso\UOC-Master en Ciencia de Datos\TFM\Imagenes\Movil-S21\20220825_175120.jpg","20220825_175120.jpg")</f>
        <v>20220825_175120.jpg</v>
      </c>
    </row>
    <row r="1172" spans="1:1" x14ac:dyDescent="0.3">
      <c r="A1172" t="str">
        <f>HYPERLINK("c:\Users\dcsj\OneDrive\Formación\Masters &amp; Postgrados\En Curso\UOC-Master en Ciencia de Datos\TFM\Imagenes\Movil-S21\20220825_175125.jpg","20220825_175125.jpg")</f>
        <v>20220825_175125.jpg</v>
      </c>
    </row>
    <row r="1173" spans="1:1" x14ac:dyDescent="0.3">
      <c r="A1173" t="str">
        <f>HYPERLINK("c:\Users\dcsj\OneDrive\Formación\Masters &amp; Postgrados\En Curso\UOC-Master en Ciencia de Datos\TFM\Imagenes\Movil-S21\20220825_175131.jpg","20220825_175131.jpg")</f>
        <v>20220825_175131.jpg</v>
      </c>
    </row>
    <row r="1174" spans="1:1" x14ac:dyDescent="0.3">
      <c r="A1174" t="str">
        <f>HYPERLINK("c:\Users\dcsj\OneDrive\Formación\Masters &amp; Postgrados\En Curso\UOC-Master en Ciencia de Datos\TFM\Imagenes\Movil-S21\20220825_175140.jpg","20220825_175140.jpg")</f>
        <v>20220825_175140.jpg</v>
      </c>
    </row>
    <row r="1175" spans="1:1" x14ac:dyDescent="0.3">
      <c r="A1175" t="str">
        <f>HYPERLINK("c:\Users\dcsj\OneDrive\Formación\Masters &amp; Postgrados\En Curso\UOC-Master en Ciencia de Datos\TFM\Imagenes\Movil-S21\20220825_175406.jpg","20220825_175406.jpg")</f>
        <v>20220825_175406.jpg</v>
      </c>
    </row>
    <row r="1176" spans="1:1" x14ac:dyDescent="0.3">
      <c r="A1176" t="str">
        <f>HYPERLINK("c:\Users\dcsj\OneDrive\Formación\Masters &amp; Postgrados\En Curso\UOC-Master en Ciencia de Datos\TFM\Imagenes\Movil-S21\20220826_200241.jpg","20220826_200241.jpg")</f>
        <v>20220826_200241.jpg</v>
      </c>
    </row>
    <row r="1177" spans="1:1" x14ac:dyDescent="0.3">
      <c r="A1177" t="str">
        <f>HYPERLINK("c:\Users\dcsj\OneDrive\Formación\Masters &amp; Postgrados\En Curso\UOC-Master en Ciencia de Datos\TFM\Imagenes\Movil-S21\20220826_200301.jpg","20220826_200301.jpg")</f>
        <v>20220826_200301.jpg</v>
      </c>
    </row>
    <row r="1178" spans="1:1" x14ac:dyDescent="0.3">
      <c r="A1178" t="str">
        <f>HYPERLINK("c:\Users\dcsj\OneDrive\Formación\Masters &amp; Postgrados\En Curso\UOC-Master en Ciencia de Datos\TFM\Imagenes\Movil-S21\20220826_202810.jpg","20220826_202810.jpg")</f>
        <v>20220826_202810.jpg</v>
      </c>
    </row>
    <row r="1179" spans="1:1" x14ac:dyDescent="0.3">
      <c r="A1179" t="str">
        <f>HYPERLINK("c:\Users\dcsj\OneDrive\Formación\Masters &amp; Postgrados\En Curso\UOC-Master en Ciencia de Datos\TFM\Imagenes\Movil-S21\20220826_202830.jpg","20220826_202830.jpg")</f>
        <v>20220826_202830.jpg</v>
      </c>
    </row>
    <row r="1180" spans="1:1" x14ac:dyDescent="0.3">
      <c r="A1180" t="str">
        <f>HYPERLINK("c:\Users\dcsj\OneDrive\Formación\Masters &amp; Postgrados\En Curso\UOC-Master en Ciencia de Datos\TFM\Imagenes\Movil-S21\20220826_202852.jpg","20220826_202852.jpg")</f>
        <v>20220826_202852.jpg</v>
      </c>
    </row>
    <row r="1181" spans="1:1" x14ac:dyDescent="0.3">
      <c r="A1181" t="str">
        <f>HYPERLINK("c:\Users\dcsj\OneDrive\Formación\Masters &amp; Postgrados\En Curso\UOC-Master en Ciencia de Datos\TFM\Imagenes\Movil-S21\20220826_202918.jpg","20220826_202918.jpg")</f>
        <v>20220826_202918.jpg</v>
      </c>
    </row>
    <row r="1182" spans="1:1" x14ac:dyDescent="0.3">
      <c r="A1182" t="str">
        <f>HYPERLINK("c:\Users\dcsj\OneDrive\Formación\Masters &amp; Postgrados\En Curso\UOC-Master en Ciencia de Datos\TFM\Imagenes\Movil-S21\20220826_202939.jpg","20220826_202939.jpg")</f>
        <v>20220826_202939.jpg</v>
      </c>
    </row>
    <row r="1183" spans="1:1" x14ac:dyDescent="0.3">
      <c r="A1183" t="str">
        <f>HYPERLINK("c:\Users\dcsj\OneDrive\Formación\Masters &amp; Postgrados\En Curso\UOC-Master en Ciencia de Datos\TFM\Imagenes\Movil-S21\20220826_202946.jpg","20220826_202946.jpg")</f>
        <v>20220826_202946.jpg</v>
      </c>
    </row>
    <row r="1184" spans="1:1" x14ac:dyDescent="0.3">
      <c r="A1184" t="str">
        <f>HYPERLINK("c:\Users\dcsj\OneDrive\Formación\Masters &amp; Postgrados\En Curso\UOC-Master en Ciencia de Datos\TFM\Imagenes\Movil-S21\20220826_203021.jpg","20220826_203021.jpg")</f>
        <v>20220826_203021.jpg</v>
      </c>
    </row>
    <row r="1185" spans="1:1" x14ac:dyDescent="0.3">
      <c r="A1185" t="str">
        <f>HYPERLINK("c:\Users\dcsj\OneDrive\Formación\Masters &amp; Postgrados\En Curso\UOC-Master en Ciencia de Datos\TFM\Imagenes\Movil-S21\20220826_203026.jpg","20220826_203026.jpg")</f>
        <v>20220826_203026.jpg</v>
      </c>
    </row>
    <row r="1186" spans="1:1" x14ac:dyDescent="0.3">
      <c r="A1186" t="str">
        <f>HYPERLINK("c:\Users\dcsj\OneDrive\Formación\Masters &amp; Postgrados\En Curso\UOC-Master en Ciencia de Datos\TFM\Imagenes\Movil-S21\20220826_203030.jpg","20220826_203030.jpg")</f>
        <v>20220826_203030.jpg</v>
      </c>
    </row>
    <row r="1187" spans="1:1" x14ac:dyDescent="0.3">
      <c r="A1187" t="str">
        <f>HYPERLINK("c:\Users\dcsj\OneDrive\Formación\Masters &amp; Postgrados\En Curso\UOC-Master en Ciencia de Datos\TFM\Imagenes\Movil-S21\20220826_204002.jpg","20220826_204002.jpg")</f>
        <v>20220826_204002.jpg</v>
      </c>
    </row>
    <row r="1188" spans="1:1" x14ac:dyDescent="0.3">
      <c r="A1188" t="str">
        <f>HYPERLINK("c:\Users\dcsj\OneDrive\Formación\Masters &amp; Postgrados\En Curso\UOC-Master en Ciencia de Datos\TFM\Imagenes\Movil-S21\20220826_204011.jpg","20220826_204011.jpg")</f>
        <v>20220826_204011.jpg</v>
      </c>
    </row>
    <row r="1189" spans="1:1" x14ac:dyDescent="0.3">
      <c r="A1189" t="str">
        <f>HYPERLINK("c:\Users\dcsj\OneDrive\Formación\Masters &amp; Postgrados\En Curso\UOC-Master en Ciencia de Datos\TFM\Imagenes\Movil-S21\20220826_204026.jpg","20220826_204026.jpg")</f>
        <v>20220826_204026.jpg</v>
      </c>
    </row>
    <row r="1190" spans="1:1" x14ac:dyDescent="0.3">
      <c r="A1190" t="str">
        <f>HYPERLINK("c:\Users\dcsj\OneDrive\Formación\Masters &amp; Postgrados\En Curso\UOC-Master en Ciencia de Datos\TFM\Imagenes\Movil-S21\20220826_204033.jpg","20220826_204033.jpg")</f>
        <v>20220826_204033.jpg</v>
      </c>
    </row>
    <row r="1191" spans="1:1" x14ac:dyDescent="0.3">
      <c r="A1191" t="str">
        <f>HYPERLINK("c:\Users\dcsj\OneDrive\Formación\Masters &amp; Postgrados\En Curso\UOC-Master en Ciencia de Datos\TFM\Imagenes\Movil-S21\20220826_204036.jpg","20220826_204036.jpg")</f>
        <v>20220826_204036.jpg</v>
      </c>
    </row>
    <row r="1192" spans="1:1" x14ac:dyDescent="0.3">
      <c r="A1192" t="str">
        <f>HYPERLINK("c:\Users\dcsj\OneDrive\Formación\Masters &amp; Postgrados\En Curso\UOC-Master en Ciencia de Datos\TFM\Imagenes\Movil-S21\20220826_204218.jpg","20220826_204218.jpg")</f>
        <v>20220826_204218.jpg</v>
      </c>
    </row>
    <row r="1193" spans="1:1" x14ac:dyDescent="0.3">
      <c r="A1193" t="str">
        <f>HYPERLINK("c:\Users\dcsj\OneDrive\Formación\Masters &amp; Postgrados\En Curso\UOC-Master en Ciencia de Datos\TFM\Imagenes\Movil-S21\20220826_204224.jpg","20220826_204224.jpg")</f>
        <v>20220826_204224.jpg</v>
      </c>
    </row>
    <row r="1194" spans="1:1" x14ac:dyDescent="0.3">
      <c r="A1194" t="str">
        <f>HYPERLINK("c:\Users\dcsj\OneDrive\Formación\Masters &amp; Postgrados\En Curso\UOC-Master en Ciencia de Datos\TFM\Imagenes\Movil-S21\20220826_204227.jpg","20220826_204227.jpg")</f>
        <v>20220826_204227.jpg</v>
      </c>
    </row>
    <row r="1195" spans="1:1" x14ac:dyDescent="0.3">
      <c r="A1195" t="str">
        <f>HYPERLINK("c:\Users\dcsj\OneDrive\Formación\Masters &amp; Postgrados\En Curso\UOC-Master en Ciencia de Datos\TFM\Imagenes\Movil-S21\20220826_204739.jpg","20220826_204739.jpg")</f>
        <v>20220826_204739.jpg</v>
      </c>
    </row>
    <row r="1196" spans="1:1" x14ac:dyDescent="0.3">
      <c r="A1196" t="str">
        <f>HYPERLINK("c:\Users\dcsj\OneDrive\Formación\Masters &amp; Postgrados\En Curso\UOC-Master en Ciencia de Datos\TFM\Imagenes\Movil-S21\20220826_204808.jpg","20220826_204808.jpg")</f>
        <v>20220826_204808.jpg</v>
      </c>
    </row>
    <row r="1197" spans="1:1" x14ac:dyDescent="0.3">
      <c r="A1197" t="str">
        <f>HYPERLINK("c:\Users\dcsj\OneDrive\Formación\Masters &amp; Postgrados\En Curso\UOC-Master en Ciencia de Datos\TFM\Imagenes\Movil-S21\20220826_204811.jpg","20220826_204811.jpg")</f>
        <v>20220826_204811.jpg</v>
      </c>
    </row>
    <row r="1198" spans="1:1" x14ac:dyDescent="0.3">
      <c r="A1198" t="str">
        <f>HYPERLINK("c:\Users\dcsj\OneDrive\Formación\Masters &amp; Postgrados\En Curso\UOC-Master en Ciencia de Datos\TFM\Imagenes\Movil-S21\20220826_204815.jpg","20220826_204815.jpg")</f>
        <v>20220826_204815.jpg</v>
      </c>
    </row>
    <row r="1199" spans="1:1" x14ac:dyDescent="0.3">
      <c r="A1199" t="str">
        <f>HYPERLINK("c:\Users\dcsj\OneDrive\Formación\Masters &amp; Postgrados\En Curso\UOC-Master en Ciencia de Datos\TFM\Imagenes\Movil-S21\20220830_135707(0).jpg","20220830_135707(0).jpg")</f>
        <v>20220830_135707(0).jpg</v>
      </c>
    </row>
    <row r="1200" spans="1:1" x14ac:dyDescent="0.3">
      <c r="A1200" t="str">
        <f>HYPERLINK("c:\Users\dcsj\OneDrive\Formación\Masters &amp; Postgrados\En Curso\UOC-Master en Ciencia de Datos\TFM\Imagenes\Movil-S21\20220830_135707.jpg","20220830_135707.jpg")</f>
        <v>20220830_135707.jpg</v>
      </c>
    </row>
    <row r="1201" spans="1:1" x14ac:dyDescent="0.3">
      <c r="A1201" t="str">
        <f>HYPERLINK("c:\Users\dcsj\OneDrive\Formación\Masters &amp; Postgrados\En Curso\UOC-Master en Ciencia de Datos\TFM\Imagenes\Movil-S21\20220830_135708.jpg","20220830_135708.jpg")</f>
        <v>20220830_135708.jpg</v>
      </c>
    </row>
    <row r="1202" spans="1:1" x14ac:dyDescent="0.3">
      <c r="A1202" t="str">
        <f>HYPERLINK("c:\Users\dcsj\OneDrive\Formación\Masters &amp; Postgrados\En Curso\UOC-Master en Ciencia de Datos\TFM\Imagenes\Movil-S21\20220830_135729.jpg","20220830_135729.jpg")</f>
        <v>20220830_135729.jpg</v>
      </c>
    </row>
    <row r="1203" spans="1:1" x14ac:dyDescent="0.3">
      <c r="A1203" t="str">
        <f>HYPERLINK("c:\Users\dcsj\OneDrive\Formación\Masters &amp; Postgrados\En Curso\UOC-Master en Ciencia de Datos\TFM\Imagenes\Movil-S21\20220830_135730.jpg","20220830_135730.jpg")</f>
        <v>20220830_135730.jpg</v>
      </c>
    </row>
    <row r="1204" spans="1:1" x14ac:dyDescent="0.3">
      <c r="A1204" t="str">
        <f>HYPERLINK("c:\Users\dcsj\OneDrive\Formación\Masters &amp; Postgrados\En Curso\UOC-Master en Ciencia de Datos\TFM\Imagenes\Movil-S21\20220830_135801.jpg","20220830_135801.jpg")</f>
        <v>20220830_135801.jpg</v>
      </c>
    </row>
    <row r="1205" spans="1:1" x14ac:dyDescent="0.3">
      <c r="A1205" t="str">
        <f>HYPERLINK("c:\Users\dcsj\OneDrive\Formación\Masters &amp; Postgrados\En Curso\UOC-Master en Ciencia de Datos\TFM\Imagenes\Movil-S21\20220830_135802(0).jpg","20220830_135802(0).jpg")</f>
        <v>20220830_135802(0).jpg</v>
      </c>
    </row>
    <row r="1206" spans="1:1" x14ac:dyDescent="0.3">
      <c r="A1206" t="str">
        <f>HYPERLINK("c:\Users\dcsj\OneDrive\Formación\Masters &amp; Postgrados\En Curso\UOC-Master en Ciencia de Datos\TFM\Imagenes\Movil-S21\20220830_135802.jpg","20220830_135802.jpg")</f>
        <v>20220830_135802.jpg</v>
      </c>
    </row>
    <row r="1207" spans="1:1" x14ac:dyDescent="0.3">
      <c r="A1207" t="str">
        <f>HYPERLINK("c:\Users\dcsj\OneDrive\Formación\Masters &amp; Postgrados\En Curso\UOC-Master en Ciencia de Datos\TFM\Imagenes\Movil-S21\20220831_131231.jpg","20220831_131231.jpg")</f>
        <v>20220831_131231.jpg</v>
      </c>
    </row>
    <row r="1208" spans="1:1" x14ac:dyDescent="0.3">
      <c r="A1208" t="str">
        <f>HYPERLINK("c:\Users\dcsj\OneDrive\Formación\Masters &amp; Postgrados\En Curso\UOC-Master en Ciencia de Datos\TFM\Imagenes\Movil-S21\20220831_131233.jpg","20220831_131233.jpg")</f>
        <v>20220831_131233.jpg</v>
      </c>
    </row>
    <row r="1209" spans="1:1" x14ac:dyDescent="0.3">
      <c r="A1209" t="str">
        <f>HYPERLINK("c:\Users\dcsj\OneDrive\Formación\Masters &amp; Postgrados\En Curso\UOC-Master en Ciencia de Datos\TFM\Imagenes\Movil-S21\20220831_131242.jpg","20220831_131242.jpg")</f>
        <v>20220831_131242.jpg</v>
      </c>
    </row>
    <row r="1210" spans="1:1" x14ac:dyDescent="0.3">
      <c r="A1210" t="str">
        <f>HYPERLINK("c:\Users\dcsj\OneDrive\Formación\Masters &amp; Postgrados\En Curso\UOC-Master en Ciencia de Datos\TFM\Imagenes\Movil-S21\20220831_131244.jpg","20220831_131244.jpg")</f>
        <v>20220831_131244.jpg</v>
      </c>
    </row>
    <row r="1211" spans="1:1" x14ac:dyDescent="0.3">
      <c r="A1211" t="str">
        <f>HYPERLINK("c:\Users\dcsj\OneDrive\Formación\Masters &amp; Postgrados\En Curso\UOC-Master en Ciencia de Datos\TFM\Imagenes\Movil-S21\20220831_131245.jpg","20220831_131245.jpg")</f>
        <v>20220831_131245.jpg</v>
      </c>
    </row>
    <row r="1212" spans="1:1" x14ac:dyDescent="0.3">
      <c r="A1212" t="str">
        <f>HYPERLINK("c:\Users\dcsj\OneDrive\Formación\Masters &amp; Postgrados\En Curso\UOC-Master en Ciencia de Datos\TFM\Imagenes\Movil-S21\20220831_131246.jpg","20220831_131246.jpg")</f>
        <v>20220831_131246.jpg</v>
      </c>
    </row>
    <row r="1213" spans="1:1" x14ac:dyDescent="0.3">
      <c r="A1213" t="str">
        <f>HYPERLINK("c:\Users\dcsj\OneDrive\Formación\Masters &amp; Postgrados\En Curso\UOC-Master en Ciencia de Datos\TFM\Imagenes\Movil-S21\20220831_131306.jpg","20220831_131306.jpg")</f>
        <v>20220831_131306.jpg</v>
      </c>
    </row>
    <row r="1214" spans="1:1" x14ac:dyDescent="0.3">
      <c r="A1214" t="str">
        <f>HYPERLINK("c:\Users\dcsj\OneDrive\Formación\Masters &amp; Postgrados\En Curso\UOC-Master en Ciencia de Datos\TFM\Imagenes\Movil-S21\20220831_131313.jpg","20220831_131313.jpg")</f>
        <v>20220831_131313.jpg</v>
      </c>
    </row>
    <row r="1215" spans="1:1" x14ac:dyDescent="0.3">
      <c r="A1215" t="str">
        <f>HYPERLINK("c:\Users\dcsj\OneDrive\Formación\Masters &amp; Postgrados\En Curso\UOC-Master en Ciencia de Datos\TFM\Imagenes\Movil-S21\20220831_131314.jpg","20220831_131314.jpg")</f>
        <v>20220831_131314.jpg</v>
      </c>
    </row>
    <row r="1216" spans="1:1" x14ac:dyDescent="0.3">
      <c r="A1216" t="str">
        <f>HYPERLINK("c:\Users\dcsj\OneDrive\Formación\Masters &amp; Postgrados\En Curso\UOC-Master en Ciencia de Datos\TFM\Imagenes\Movil-S21\20220831_131316.jpg","20220831_131316.jpg")</f>
        <v>20220831_131316.jpg</v>
      </c>
    </row>
    <row r="1217" spans="1:1" x14ac:dyDescent="0.3">
      <c r="A1217" t="str">
        <f>HYPERLINK("c:\Users\dcsj\OneDrive\Formación\Masters &amp; Postgrados\En Curso\UOC-Master en Ciencia de Datos\TFM\Imagenes\Movil-S21\20220831_131320.jpg","20220831_131320.jpg")</f>
        <v>20220831_131320.jpg</v>
      </c>
    </row>
    <row r="1218" spans="1:1" x14ac:dyDescent="0.3">
      <c r="A1218" t="str">
        <f>HYPERLINK("c:\Users\dcsj\OneDrive\Formación\Masters &amp; Postgrados\En Curso\UOC-Master en Ciencia de Datos\TFM\Imagenes\Movil-S21\20220831_131327.jpg","20220831_131327.jpg")</f>
        <v>20220831_131327.jpg</v>
      </c>
    </row>
    <row r="1219" spans="1:1" x14ac:dyDescent="0.3">
      <c r="A1219" t="str">
        <f>HYPERLINK("c:\Users\dcsj\OneDrive\Formación\Masters &amp; Postgrados\En Curso\UOC-Master en Ciencia de Datos\TFM\Imagenes\Movil-S21\20220831_131329.jpg","20220831_131329.jpg")</f>
        <v>20220831_131329.jpg</v>
      </c>
    </row>
    <row r="1220" spans="1:1" x14ac:dyDescent="0.3">
      <c r="A1220" t="str">
        <f>HYPERLINK("c:\Users\dcsj\OneDrive\Formación\Masters &amp; Postgrados\En Curso\UOC-Master en Ciencia de Datos\TFM\Imagenes\Movil-S21\20220831_141934.jpg","20220831_141934.jpg")</f>
        <v>20220831_141934.jpg</v>
      </c>
    </row>
    <row r="1221" spans="1:1" x14ac:dyDescent="0.3">
      <c r="A1221" t="str">
        <f>HYPERLINK("c:\Users\dcsj\OneDrive\Formación\Masters &amp; Postgrados\En Curso\UOC-Master en Ciencia de Datos\TFM\Imagenes\Movil-S21\20220831_141938.jpg","20220831_141938.jpg")</f>
        <v>20220831_141938.jpg</v>
      </c>
    </row>
    <row r="1222" spans="1:1" x14ac:dyDescent="0.3">
      <c r="A1222" t="str">
        <f>HYPERLINK("c:\Users\dcsj\OneDrive\Formación\Masters &amp; Postgrados\En Curso\UOC-Master en Ciencia de Datos\TFM\Imagenes\Movil-S21\20220831_143520.jpg","20220831_143520.jpg")</f>
        <v>20220831_143520.jpg</v>
      </c>
    </row>
    <row r="1223" spans="1:1" x14ac:dyDescent="0.3">
      <c r="A1223" t="str">
        <f>HYPERLINK("c:\Users\dcsj\OneDrive\Formación\Masters &amp; Postgrados\En Curso\UOC-Master en Ciencia de Datos\TFM\Imagenes\Movil-S21\20220831_143523.jpg","20220831_143523.jpg")</f>
        <v>20220831_143523.jpg</v>
      </c>
    </row>
    <row r="1224" spans="1:1" x14ac:dyDescent="0.3">
      <c r="A1224" t="str">
        <f>HYPERLINK("c:\Users\dcsj\OneDrive\Formación\Masters &amp; Postgrados\En Curso\UOC-Master en Ciencia de Datos\TFM\Imagenes\Movil-S21\20220831_143525.jpg","20220831_143525.jpg")</f>
        <v>20220831_143525.jpg</v>
      </c>
    </row>
    <row r="1225" spans="1:1" x14ac:dyDescent="0.3">
      <c r="A1225" t="str">
        <f>HYPERLINK("c:\Users\dcsj\OneDrive\Formación\Masters &amp; Postgrados\En Curso\UOC-Master en Ciencia de Datos\TFM\Imagenes\Movil-S21\20220831_150807.jpg","20220831_150807.jpg")</f>
        <v>20220831_150807.jpg</v>
      </c>
    </row>
    <row r="1226" spans="1:1" x14ac:dyDescent="0.3">
      <c r="A1226" t="str">
        <f>HYPERLINK("c:\Users\dcsj\OneDrive\Formación\Masters &amp; Postgrados\En Curso\UOC-Master en Ciencia de Datos\TFM\Imagenes\Movil-S21\20220831_150818.jpg","20220831_150818.jpg")</f>
        <v>20220831_150818.jpg</v>
      </c>
    </row>
    <row r="1227" spans="1:1" x14ac:dyDescent="0.3">
      <c r="A1227" t="str">
        <f>HYPERLINK("c:\Users\dcsj\OneDrive\Formación\Masters &amp; Postgrados\En Curso\UOC-Master en Ciencia de Datos\TFM\Imagenes\Movil-S21\20220831_150907.jpg","20220831_150907.jpg")</f>
        <v>20220831_150907.jpg</v>
      </c>
    </row>
    <row r="1228" spans="1:1" x14ac:dyDescent="0.3">
      <c r="A1228" t="str">
        <f>HYPERLINK("c:\Users\dcsj\OneDrive\Formación\Masters &amp; Postgrados\En Curso\UOC-Master en Ciencia de Datos\TFM\Imagenes\Movil-S21\20220831_150916.jpg","20220831_150916.jpg")</f>
        <v>20220831_150916.jpg</v>
      </c>
    </row>
    <row r="1229" spans="1:1" x14ac:dyDescent="0.3">
      <c r="A1229" t="str">
        <f>HYPERLINK("c:\Users\dcsj\OneDrive\Formación\Masters &amp; Postgrados\En Curso\UOC-Master en Ciencia de Datos\TFM\Imagenes\Movil-S21\20220831_151847.jpg","20220831_151847.jpg")</f>
        <v>20220831_151847.jpg</v>
      </c>
    </row>
    <row r="1230" spans="1:1" x14ac:dyDescent="0.3">
      <c r="A1230" t="str">
        <f>HYPERLINK("c:\Users\dcsj\OneDrive\Formación\Masters &amp; Postgrados\En Curso\UOC-Master en Ciencia de Datos\TFM\Imagenes\Movil-S21\20220901_103318.jpg","20220901_103318.jpg")</f>
        <v>20220901_103318.jpg</v>
      </c>
    </row>
    <row r="1231" spans="1:1" x14ac:dyDescent="0.3">
      <c r="A1231" t="str">
        <f>HYPERLINK("c:\Users\dcsj\OneDrive\Formación\Masters &amp; Postgrados\En Curso\UOC-Master en Ciencia de Datos\TFM\Imagenes\Movil-S21\20220901_103321.jpg","20220901_103321.jpg")</f>
        <v>20220901_103321.jpg</v>
      </c>
    </row>
    <row r="1232" spans="1:1" x14ac:dyDescent="0.3">
      <c r="A1232" t="str">
        <f>HYPERLINK("c:\Users\dcsj\OneDrive\Formación\Masters &amp; Postgrados\En Curso\UOC-Master en Ciencia de Datos\TFM\Imagenes\Movil-S21\20220901_103323.jpg","20220901_103323.jpg")</f>
        <v>20220901_103323.jpg</v>
      </c>
    </row>
    <row r="1233" spans="1:1" x14ac:dyDescent="0.3">
      <c r="A1233" t="str">
        <f>HYPERLINK("c:\Users\dcsj\OneDrive\Formación\Masters &amp; Postgrados\En Curso\UOC-Master en Ciencia de Datos\TFM\Imagenes\Movil-S21\20220902_205222.jpg","20220902_205222.jpg")</f>
        <v>20220902_205222.jpg</v>
      </c>
    </row>
    <row r="1234" spans="1:1" x14ac:dyDescent="0.3">
      <c r="A1234" t="str">
        <f>HYPERLINK("c:\Users\dcsj\OneDrive\Formación\Masters &amp; Postgrados\En Curso\UOC-Master en Ciencia de Datos\TFM\Imagenes\Movil-S21\20220903_133622_03.jpg","20220903_133622_03.jpg")</f>
        <v>20220903_133622_03.jpg</v>
      </c>
    </row>
    <row r="1235" spans="1:1" x14ac:dyDescent="0.3">
      <c r="A1235" t="str">
        <f>HYPERLINK("c:\Users\dcsj\OneDrive\Formación\Masters &amp; Postgrados\En Curso\UOC-Master en Ciencia de Datos\TFM\Imagenes\Movil-S21\20220903_133622_05.jpg","20220903_133622_05.jpg")</f>
        <v>20220903_133622_05.jpg</v>
      </c>
    </row>
    <row r="1236" spans="1:1" x14ac:dyDescent="0.3">
      <c r="A1236" t="str">
        <f>HYPERLINK("c:\Users\dcsj\OneDrive\Formación\Masters &amp; Postgrados\En Curso\UOC-Master en Ciencia de Datos\TFM\Imagenes\Movil-S21\20220903_133622_06.jpg","20220903_133622_06.jpg")</f>
        <v>20220903_133622_06.jpg</v>
      </c>
    </row>
    <row r="1237" spans="1:1" x14ac:dyDescent="0.3">
      <c r="A1237" t="str">
        <f>HYPERLINK("c:\Users\dcsj\OneDrive\Formación\Masters &amp; Postgrados\En Curso\UOC-Master en Ciencia de Datos\TFM\Imagenes\Movil-S21\20220903_133622_07.jpg","20220903_133622_07.jpg")</f>
        <v>20220903_133622_07.jpg</v>
      </c>
    </row>
    <row r="1238" spans="1:1" x14ac:dyDescent="0.3">
      <c r="A1238" t="str">
        <f>HYPERLINK("c:\Users\dcsj\OneDrive\Formación\Masters &amp; Postgrados\En Curso\UOC-Master en Ciencia de Datos\TFM\Imagenes\Movil-S21\20220903_133622_08.jpg","20220903_133622_08.jpg")</f>
        <v>20220903_133622_08.jpg</v>
      </c>
    </row>
    <row r="1239" spans="1:1" x14ac:dyDescent="0.3">
      <c r="A1239" t="str">
        <f>HYPERLINK("c:\Users\dcsj\OneDrive\Formación\Masters &amp; Postgrados\En Curso\UOC-Master en Ciencia de Datos\TFM\Imagenes\Movil-S21\20220903_133622_09.jpg","20220903_133622_09.jpg")</f>
        <v>20220903_133622_09.jpg</v>
      </c>
    </row>
    <row r="1240" spans="1:1" x14ac:dyDescent="0.3">
      <c r="A1240" t="str">
        <f>HYPERLINK("c:\Users\dcsj\OneDrive\Formación\Masters &amp; Postgrados\En Curso\UOC-Master en Ciencia de Datos\TFM\Imagenes\Movil-S21\20220903_133622_11.jpg","20220903_133622_11.jpg")</f>
        <v>20220903_133622_11.jpg</v>
      </c>
    </row>
    <row r="1241" spans="1:1" x14ac:dyDescent="0.3">
      <c r="A1241" t="str">
        <f>HYPERLINK("c:\Users\dcsj\OneDrive\Formación\Masters &amp; Postgrados\En Curso\UOC-Master en Ciencia de Datos\TFM\Imagenes\Movil-S21\20220903_133703.jpg","20220903_133703.jpg")</f>
        <v>20220903_133703.jpg</v>
      </c>
    </row>
    <row r="1242" spans="1:1" x14ac:dyDescent="0.3">
      <c r="A1242" t="str">
        <f>HYPERLINK("c:\Users\dcsj\OneDrive\Formación\Masters &amp; Postgrados\En Curso\UOC-Master en Ciencia de Datos\TFM\Imagenes\Movil-S21\20220903_223205.jpg","20220903_223205.jpg")</f>
        <v>20220903_223205.jpg</v>
      </c>
    </row>
    <row r="1243" spans="1:1" x14ac:dyDescent="0.3">
      <c r="A1243" t="str">
        <f>HYPERLINK("c:\Users\dcsj\OneDrive\Formación\Masters &amp; Postgrados\En Curso\UOC-Master en Ciencia de Datos\TFM\Imagenes\Movil-S21\20220903_223211.jpg","20220903_223211.jpg")</f>
        <v>20220903_223211.jpg</v>
      </c>
    </row>
    <row r="1244" spans="1:1" x14ac:dyDescent="0.3">
      <c r="A1244" t="str">
        <f>HYPERLINK("c:\Users\dcsj\OneDrive\Formación\Masters &amp; Postgrados\En Curso\UOC-Master en Ciencia de Datos\TFM\Imagenes\Movil-S21\20220903_223216.jpg","20220903_223216.jpg")</f>
        <v>20220903_223216.jpg</v>
      </c>
    </row>
    <row r="1245" spans="1:1" x14ac:dyDescent="0.3">
      <c r="A1245" t="str">
        <f>HYPERLINK("c:\Users\dcsj\OneDrive\Formación\Masters &amp; Postgrados\En Curso\UOC-Master en Ciencia de Datos\TFM\Imagenes\Movil-S21\20220903_223304.jpg","20220903_223304.jpg")</f>
        <v>20220903_223304.jpg</v>
      </c>
    </row>
    <row r="1246" spans="1:1" x14ac:dyDescent="0.3">
      <c r="A1246" t="str">
        <f>HYPERLINK("c:\Users\dcsj\OneDrive\Formación\Masters &amp; Postgrados\En Curso\UOC-Master en Ciencia de Datos\TFM\Imagenes\Movil-S21\20220903_224922.jpg","20220903_224922.jpg")</f>
        <v>20220903_224922.jpg</v>
      </c>
    </row>
    <row r="1247" spans="1:1" x14ac:dyDescent="0.3">
      <c r="A1247" t="str">
        <f>HYPERLINK("c:\Users\dcsj\OneDrive\Formación\Masters &amp; Postgrados\En Curso\UOC-Master en Ciencia de Datos\TFM\Imagenes\Movil-S21\20220903_224926.jpg","20220903_224926.jpg")</f>
        <v>20220903_224926.jpg</v>
      </c>
    </row>
    <row r="1248" spans="1:1" x14ac:dyDescent="0.3">
      <c r="A1248" t="str">
        <f>HYPERLINK("c:\Users\dcsj\OneDrive\Formación\Masters &amp; Postgrados\En Curso\UOC-Master en Ciencia de Datos\TFM\Imagenes\Movil-S21\20220903_224938.jpg","20220903_224938.jpg")</f>
        <v>20220903_224938.jpg</v>
      </c>
    </row>
    <row r="1249" spans="1:1" x14ac:dyDescent="0.3">
      <c r="A1249" t="str">
        <f>HYPERLINK("c:\Users\dcsj\OneDrive\Formación\Masters &amp; Postgrados\En Curso\UOC-Master en Ciencia de Datos\TFM\Imagenes\Movil-S21\20220903_224940.jpg","20220903_224940.jpg")</f>
        <v>20220903_224940.jpg</v>
      </c>
    </row>
    <row r="1250" spans="1:1" x14ac:dyDescent="0.3">
      <c r="A1250" t="str">
        <f>HYPERLINK("c:\Users\dcsj\OneDrive\Formación\Masters &amp; Postgrados\En Curso\UOC-Master en Ciencia de Datos\TFM\Imagenes\Movil-S21\20220903_225024.jpg","20220903_225024.jpg")</f>
        <v>20220903_225024.jpg</v>
      </c>
    </row>
    <row r="1251" spans="1:1" x14ac:dyDescent="0.3">
      <c r="A1251" t="str">
        <f>HYPERLINK("c:\Users\dcsj\OneDrive\Formación\Masters &amp; Postgrados\En Curso\UOC-Master en Ciencia de Datos\TFM\Imagenes\Movil-S21\20220903_225035.jpg","20220903_225035.jpg")</f>
        <v>20220903_225035.jpg</v>
      </c>
    </row>
    <row r="1252" spans="1:1" x14ac:dyDescent="0.3">
      <c r="A1252" t="str">
        <f>HYPERLINK("c:\Users\dcsj\OneDrive\Formación\Masters &amp; Postgrados\En Curso\UOC-Master en Ciencia de Datos\TFM\Imagenes\Movil-S21\20220903_225101.jpg","20220903_225101.jpg")</f>
        <v>20220903_225101.jpg</v>
      </c>
    </row>
    <row r="1253" spans="1:1" x14ac:dyDescent="0.3">
      <c r="A1253" t="str">
        <f>HYPERLINK("c:\Users\dcsj\OneDrive\Formación\Masters &amp; Postgrados\En Curso\UOC-Master en Ciencia de Datos\TFM\Imagenes\Movil-S21\20220903_225123.jpg","20220903_225123.jpg")</f>
        <v>20220903_225123.jpg</v>
      </c>
    </row>
    <row r="1254" spans="1:1" x14ac:dyDescent="0.3">
      <c r="A1254" t="str">
        <f>HYPERLINK("c:\Users\dcsj\OneDrive\Formación\Masters &amp; Postgrados\En Curso\UOC-Master en Ciencia de Datos\TFM\Imagenes\Movil-S21\20220903_225206.jpg","20220903_225206.jpg")</f>
        <v>20220903_225206.jpg</v>
      </c>
    </row>
    <row r="1255" spans="1:1" x14ac:dyDescent="0.3">
      <c r="A1255" t="str">
        <f>HYPERLINK("c:\Users\dcsj\OneDrive\Formación\Masters &amp; Postgrados\En Curso\UOC-Master en Ciencia de Datos\TFM\Imagenes\Movil-S21\20220903_225208.jpg","20220903_225208.jpg")</f>
        <v>20220903_225208.jpg</v>
      </c>
    </row>
    <row r="1256" spans="1:1" x14ac:dyDescent="0.3">
      <c r="A1256" t="str">
        <f>HYPERLINK("c:\Users\dcsj\OneDrive\Formación\Masters &amp; Postgrados\En Curso\UOC-Master en Ciencia de Datos\TFM\Imagenes\Movil-S21\20220903_225218.jpg","20220903_225218.jpg")</f>
        <v>20220903_225218.jpg</v>
      </c>
    </row>
    <row r="1257" spans="1:1" x14ac:dyDescent="0.3">
      <c r="A1257" t="str">
        <f>HYPERLINK("c:\Users\dcsj\OneDrive\Formación\Masters &amp; Postgrados\En Curso\UOC-Master en Ciencia de Datos\TFM\Imagenes\Movil-S21\20220903_231453.jpg","20220903_231453.jpg")</f>
        <v>20220903_231453.jpg</v>
      </c>
    </row>
    <row r="1258" spans="1:1" x14ac:dyDescent="0.3">
      <c r="A1258" t="str">
        <f>HYPERLINK("c:\Users\dcsj\OneDrive\Formación\Masters &amp; Postgrados\En Curso\UOC-Master en Ciencia de Datos\TFM\Imagenes\Movil-S21\20220903_231503.jpg","20220903_231503.jpg")</f>
        <v>20220903_231503.jpg</v>
      </c>
    </row>
    <row r="1259" spans="1:1" x14ac:dyDescent="0.3">
      <c r="A1259" t="str">
        <f>HYPERLINK("c:\Users\dcsj\OneDrive\Formación\Masters &amp; Postgrados\En Curso\UOC-Master en Ciencia de Datos\TFM\Imagenes\Movil-S21\20220903_231514.jpg","20220903_231514.jpg")</f>
        <v>20220903_231514.jpg</v>
      </c>
    </row>
    <row r="1260" spans="1:1" x14ac:dyDescent="0.3">
      <c r="A1260" t="str">
        <f>HYPERLINK("c:\Users\dcsj\OneDrive\Formación\Masters &amp; Postgrados\En Curso\UOC-Master en Ciencia de Datos\TFM\Imagenes\Movil-S21\20220903_231520.jpg","20220903_231520.jpg")</f>
        <v>20220903_231520.jpg</v>
      </c>
    </row>
    <row r="1261" spans="1:1" x14ac:dyDescent="0.3">
      <c r="A1261" t="str">
        <f>HYPERLINK("c:\Users\dcsj\OneDrive\Formación\Masters &amp; Postgrados\En Curso\UOC-Master en Ciencia de Datos\TFM\Imagenes\Movil-S21\20220903_231529.jpg","20220903_231529.jpg")</f>
        <v>20220903_231529.jpg</v>
      </c>
    </row>
    <row r="1262" spans="1:1" x14ac:dyDescent="0.3">
      <c r="A1262" t="str">
        <f>HYPERLINK("c:\Users\dcsj\OneDrive\Formación\Masters &amp; Postgrados\En Curso\UOC-Master en Ciencia de Datos\TFM\Imagenes\Movil-S21\20220903_231535.jpg","20220903_231535.jpg")</f>
        <v>20220903_231535.jpg</v>
      </c>
    </row>
    <row r="1263" spans="1:1" x14ac:dyDescent="0.3">
      <c r="A1263" t="str">
        <f>HYPERLINK("c:\Users\dcsj\OneDrive\Formación\Masters &amp; Postgrados\En Curso\UOC-Master en Ciencia de Datos\TFM\Imagenes\Movil-S21\20220904_133641.jpg","20220904_133641.jpg")</f>
        <v>20220904_133641.jpg</v>
      </c>
    </row>
    <row r="1264" spans="1:1" x14ac:dyDescent="0.3">
      <c r="A1264" t="str">
        <f>HYPERLINK("c:\Users\dcsj\OneDrive\Formación\Masters &amp; Postgrados\En Curso\UOC-Master en Ciencia de Datos\TFM\Imagenes\Movil-S21\20220904_133645.jpg","20220904_133645.jpg")</f>
        <v>20220904_133645.jpg</v>
      </c>
    </row>
    <row r="1265" spans="1:1" x14ac:dyDescent="0.3">
      <c r="A1265" t="str">
        <f>HYPERLINK("c:\Users\dcsj\OneDrive\Formación\Masters &amp; Postgrados\En Curso\UOC-Master en Ciencia de Datos\TFM\Imagenes\Movil-S21\20220917_141425.jpg","20220917_141425.jpg")</f>
        <v>20220917_141425.jpg</v>
      </c>
    </row>
    <row r="1266" spans="1:1" x14ac:dyDescent="0.3">
      <c r="A1266" t="str">
        <f>HYPERLINK("c:\Users\dcsj\OneDrive\Formación\Masters &amp; Postgrados\En Curso\UOC-Master en Ciencia de Datos\TFM\Imagenes\Movil-S21\20220918_155413.jpg","20220918_155413.jpg")</f>
        <v>20220918_155413.jpg</v>
      </c>
    </row>
    <row r="1267" spans="1:1" x14ac:dyDescent="0.3">
      <c r="A1267" t="str">
        <f>HYPERLINK("c:\Users\dcsj\OneDrive\Formación\Masters &amp; Postgrados\En Curso\UOC-Master en Ciencia de Datos\TFM\Imagenes\Movil-S21\20220918_155415.jpg","20220918_155415.jpg")</f>
        <v>20220918_155415.jpg</v>
      </c>
    </row>
    <row r="1268" spans="1:1" x14ac:dyDescent="0.3">
      <c r="A1268" t="str">
        <f>HYPERLINK("c:\Users\dcsj\OneDrive\Formación\Masters &amp; Postgrados\En Curso\UOC-Master en Ciencia de Datos\TFM\Imagenes\Movil-S21\20220918_155416.jpg","20220918_155416.jpg")</f>
        <v>20220918_155416.jpg</v>
      </c>
    </row>
    <row r="1269" spans="1:1" x14ac:dyDescent="0.3">
      <c r="A1269" t="str">
        <f>HYPERLINK("c:\Users\dcsj\OneDrive\Formación\Masters &amp; Postgrados\En Curso\UOC-Master en Ciencia de Datos\TFM\Imagenes\Movil-S21\20220918_155418.jpg","20220918_155418.jpg")</f>
        <v>20220918_155418.jpg</v>
      </c>
    </row>
    <row r="1270" spans="1:1" x14ac:dyDescent="0.3">
      <c r="A1270" t="str">
        <f>HYPERLINK("c:\Users\dcsj\OneDrive\Formación\Masters &amp; Postgrados\En Curso\UOC-Master en Ciencia de Datos\TFM\Imagenes\Movil-S21\20220918_155419.jpg","20220918_155419.jpg")</f>
        <v>20220918_155419.jpg</v>
      </c>
    </row>
    <row r="1271" spans="1:1" x14ac:dyDescent="0.3">
      <c r="A1271" t="str">
        <f>HYPERLINK("c:\Users\dcsj\OneDrive\Formación\Masters &amp; Postgrados\En Curso\UOC-Master en Ciencia de Datos\TFM\Imagenes\Movil-S21\20220918_155420(0).jpg","20220918_155420(0).jpg")</f>
        <v>20220918_155420(0).jpg</v>
      </c>
    </row>
    <row r="1272" spans="1:1" x14ac:dyDescent="0.3">
      <c r="A1272" t="str">
        <f>HYPERLINK("c:\Users\dcsj\OneDrive\Formación\Masters &amp; Postgrados\En Curso\UOC-Master en Ciencia de Datos\TFM\Imagenes\Movil-S21\20220918_155420.jpg","20220918_155420.jpg")</f>
        <v>20220918_155420.jpg</v>
      </c>
    </row>
    <row r="1273" spans="1:1" x14ac:dyDescent="0.3">
      <c r="A1273" t="str">
        <f>HYPERLINK("c:\Users\dcsj\OneDrive\Formación\Masters &amp; Postgrados\En Curso\UOC-Master en Ciencia de Datos\TFM\Imagenes\Movil-S21\20220918_155421.jpg","20220918_155421.jpg")</f>
        <v>20220918_155421.jpg</v>
      </c>
    </row>
    <row r="1274" spans="1:1" x14ac:dyDescent="0.3">
      <c r="A1274" t="str">
        <f>HYPERLINK("c:\Users\dcsj\OneDrive\Formación\Masters &amp; Postgrados\En Curso\UOC-Master en Ciencia de Datos\TFM\Imagenes\Movil-S21\20220918_155544.jpg","20220918_155544.jpg")</f>
        <v>20220918_155544.jpg</v>
      </c>
    </row>
    <row r="1275" spans="1:1" x14ac:dyDescent="0.3">
      <c r="A1275" t="str">
        <f>HYPERLINK("c:\Users\dcsj\OneDrive\Formación\Masters &amp; Postgrados\En Curso\UOC-Master en Ciencia de Datos\TFM\Imagenes\Movil-S21\20220918_155545(0).jpg","20220918_155545(0).jpg")</f>
        <v>20220918_155545(0).jpg</v>
      </c>
    </row>
    <row r="1276" spans="1:1" x14ac:dyDescent="0.3">
      <c r="A1276" t="str">
        <f>HYPERLINK("c:\Users\dcsj\OneDrive\Formación\Masters &amp; Postgrados\En Curso\UOC-Master en Ciencia de Datos\TFM\Imagenes\Movil-S21\20220918_155545.jpg","20220918_155545.jpg")</f>
        <v>20220918_155545.jpg</v>
      </c>
    </row>
    <row r="1277" spans="1:1" x14ac:dyDescent="0.3">
      <c r="A1277" t="str">
        <f>HYPERLINK("c:\Users\dcsj\OneDrive\Formación\Masters &amp; Postgrados\En Curso\UOC-Master en Ciencia de Datos\TFM\Imagenes\Movil-S21\20220924_174023.jpg","20220924_174023.jpg")</f>
        <v>20220924_174023.jpg</v>
      </c>
    </row>
    <row r="1278" spans="1:1" x14ac:dyDescent="0.3">
      <c r="A1278" t="str">
        <f>HYPERLINK("c:\Users\dcsj\OneDrive\Formación\Masters &amp; Postgrados\En Curso\UOC-Master en Ciencia de Datos\TFM\Imagenes\Movil-S21\20220925_145100.jpg","20220925_145100.jpg")</f>
        <v>20220925_145100.jpg</v>
      </c>
    </row>
    <row r="1279" spans="1:1" x14ac:dyDescent="0.3">
      <c r="A1279" t="str">
        <f>HYPERLINK("c:\Users\dcsj\OneDrive\Formación\Masters &amp; Postgrados\En Curso\UOC-Master en Ciencia de Datos\TFM\Imagenes\Movil-S21\20221001_123151.jpg","20221001_123151.jpg")</f>
        <v>20221001_123151.jpg</v>
      </c>
    </row>
    <row r="1280" spans="1:1" x14ac:dyDescent="0.3">
      <c r="A1280" t="str">
        <f>HYPERLINK("c:\Users\dcsj\OneDrive\Formación\Masters &amp; Postgrados\En Curso\UOC-Master en Ciencia de Datos\TFM\Imagenes\Movil-S21\20221001_123154.jpg","20221001_123154.jpg")</f>
        <v>20221001_123154.jpg</v>
      </c>
    </row>
    <row r="1281" spans="1:1" x14ac:dyDescent="0.3">
      <c r="A1281" t="str">
        <f>HYPERLINK("c:\Users\dcsj\OneDrive\Formación\Masters &amp; Postgrados\En Curso\UOC-Master en Ciencia de Datos\TFM\Imagenes\Movil-S21\20221001_123200.jpg","20221001_123200.jpg")</f>
        <v>20221001_123200.jpg</v>
      </c>
    </row>
    <row r="1282" spans="1:1" x14ac:dyDescent="0.3">
      <c r="A1282" t="str">
        <f>HYPERLINK("c:\Users\dcsj\OneDrive\Formación\Masters &amp; Postgrados\En Curso\UOC-Master en Ciencia de Datos\TFM\Imagenes\Movil-S21\20221014_140230.jpg","20221014_140230.jpg")</f>
        <v>20221014_140230.jpg</v>
      </c>
    </row>
    <row r="1283" spans="1:1" x14ac:dyDescent="0.3">
      <c r="A1283" t="str">
        <f>HYPERLINK("c:\Users\dcsj\OneDrive\Formación\Masters &amp; Postgrados\En Curso\UOC-Master en Ciencia de Datos\TFM\Imagenes\Movil-S21\20221022_104027.jpg","20221022_104027.jpg")</f>
        <v>20221022_104027.jpg</v>
      </c>
    </row>
    <row r="1284" spans="1:1" x14ac:dyDescent="0.3">
      <c r="A1284" t="str">
        <f>HYPERLINK("c:\Users\dcsj\OneDrive\Formación\Masters &amp; Postgrados\En Curso\UOC-Master en Ciencia de Datos\TFM\Imagenes\Movil-S21\20221025_163337.jpg","20221025_163337.jpg")</f>
        <v>20221025_163337.jpg</v>
      </c>
    </row>
    <row r="1285" spans="1:1" x14ac:dyDescent="0.3">
      <c r="A1285" t="str">
        <f>HYPERLINK("c:\Users\dcsj\OneDrive\Formación\Masters &amp; Postgrados\En Curso\UOC-Master en Ciencia de Datos\TFM\Imagenes\Movil-S21\20221025_163400.jpg","20221025_163400.jpg")</f>
        <v>20221025_163400.jpg</v>
      </c>
    </row>
    <row r="1286" spans="1:1" x14ac:dyDescent="0.3">
      <c r="A1286" t="str">
        <f>HYPERLINK("c:\Users\dcsj\OneDrive\Formación\Masters &amp; Postgrados\En Curso\UOC-Master en Ciencia de Datos\TFM\Imagenes\Movil-S21\20221027_092630.jpg","20221027_092630.jpg")</f>
        <v>20221027_092630.jpg</v>
      </c>
    </row>
    <row r="1287" spans="1:1" x14ac:dyDescent="0.3">
      <c r="A1287" t="str">
        <f>HYPERLINK("c:\Users\dcsj\OneDrive\Formación\Masters &amp; Postgrados\En Curso\UOC-Master en Ciencia de Datos\TFM\Imagenes\Movil-S21\20221027_092633.jpg","20221027_092633.jpg")</f>
        <v>20221027_092633.jpg</v>
      </c>
    </row>
    <row r="1288" spans="1:1" x14ac:dyDescent="0.3">
      <c r="A1288" t="str">
        <f>HYPERLINK("c:\Users\dcsj\OneDrive\Formación\Masters &amp; Postgrados\En Curso\UOC-Master en Ciencia de Datos\TFM\Imagenes\Movil-S21\20221028_184835.jpg","20221028_184835.jpg")</f>
        <v>20221028_184835.jpg</v>
      </c>
    </row>
    <row r="1289" spans="1:1" x14ac:dyDescent="0.3">
      <c r="A1289" t="str">
        <f>HYPERLINK("c:\Users\dcsj\OneDrive\Formación\Masters &amp; Postgrados\En Curso\UOC-Master en Ciencia de Datos\TFM\Imagenes\Movil-S21\20221028_184837.jpg","20221028_184837.jpg")</f>
        <v>20221028_184837.jpg</v>
      </c>
    </row>
    <row r="1290" spans="1:1" x14ac:dyDescent="0.3">
      <c r="A1290" t="str">
        <f>HYPERLINK("c:\Users\dcsj\OneDrive\Formación\Masters &amp; Postgrados\En Curso\UOC-Master en Ciencia de Datos\TFM\Imagenes\Movil-S21\20221028_184839.jpg","20221028_184839.jpg")</f>
        <v>20221028_184839.jpg</v>
      </c>
    </row>
    <row r="1291" spans="1:1" x14ac:dyDescent="0.3">
      <c r="A1291" t="str">
        <f>HYPERLINK("c:\Users\dcsj\OneDrive\Formación\Masters &amp; Postgrados\En Curso\UOC-Master en Ciencia de Datos\TFM\Imagenes\Movil-S21\20221028_185612.jpg","20221028_185612.jpg")</f>
        <v>20221028_185612.jpg</v>
      </c>
    </row>
    <row r="1292" spans="1:1" x14ac:dyDescent="0.3">
      <c r="A1292" t="str">
        <f>HYPERLINK("c:\Users\dcsj\OneDrive\Formación\Masters &amp; Postgrados\En Curso\UOC-Master en Ciencia de Datos\TFM\Imagenes\Movil-S21\20221110_210236.jpg","20221110_210236.jpg")</f>
        <v>20221110_210236.jpg</v>
      </c>
    </row>
    <row r="1293" spans="1:1" x14ac:dyDescent="0.3">
      <c r="A1293" t="str">
        <f>HYPERLINK("c:\Users\dcsj\OneDrive\Formación\Masters &amp; Postgrados\En Curso\UOC-Master en Ciencia de Datos\TFM\Imagenes\Movil-S21\20221120_180953.jpg","20221120_180953.jpg")</f>
        <v>20221120_180953.jpg</v>
      </c>
    </row>
    <row r="1294" spans="1:1" x14ac:dyDescent="0.3">
      <c r="A1294" t="str">
        <f>HYPERLINK("c:\Users\dcsj\OneDrive\Formación\Masters &amp; Postgrados\En Curso\UOC-Master en Ciencia de Datos\TFM\Imagenes\Movil-S21\20221120_180955.jpg","20221120_180955.jpg")</f>
        <v>20221120_180955.jpg</v>
      </c>
    </row>
    <row r="1295" spans="1:1" x14ac:dyDescent="0.3">
      <c r="A1295" t="str">
        <f>HYPERLINK("c:\Users\dcsj\OneDrive\Formación\Masters &amp; Postgrados\En Curso\UOC-Master en Ciencia de Datos\TFM\Imagenes\Movil-S21\20221120_180958.jpg","20221120_180958.jpg")</f>
        <v>20221120_180958.jpg</v>
      </c>
    </row>
    <row r="1296" spans="1:1" x14ac:dyDescent="0.3">
      <c r="A1296" t="str">
        <f>HYPERLINK("c:\Users\dcsj\OneDrive\Formación\Masters &amp; Postgrados\En Curso\UOC-Master en Ciencia de Datos\TFM\Imagenes\Movil-S21\20221120_181000.jpg","20221120_181000.jpg")</f>
        <v>20221120_181000.jpg</v>
      </c>
    </row>
    <row r="1297" spans="1:1" x14ac:dyDescent="0.3">
      <c r="A1297" t="str">
        <f>HYPERLINK("c:\Users\dcsj\OneDrive\Formación\Masters &amp; Postgrados\En Curso\UOC-Master en Ciencia de Datos\TFM\Imagenes\Movil-S21\20221120_181011.jpg","20221120_181011.jpg")</f>
        <v>20221120_181011.jpg</v>
      </c>
    </row>
    <row r="1298" spans="1:1" x14ac:dyDescent="0.3">
      <c r="A1298" t="str">
        <f>HYPERLINK("c:\Users\dcsj\OneDrive\Formación\Masters &amp; Postgrados\En Curso\UOC-Master en Ciencia de Datos\TFM\Imagenes\Movil-S21\20221120_181016.jpg","20221120_181016.jpg")</f>
        <v>20221120_181016.jpg</v>
      </c>
    </row>
    <row r="1299" spans="1:1" x14ac:dyDescent="0.3">
      <c r="A1299" t="str">
        <f>HYPERLINK("c:\Users\dcsj\OneDrive\Formación\Masters &amp; Postgrados\En Curso\UOC-Master en Ciencia de Datos\TFM\Imagenes\Movil-S21\20221120_181027.jpg","20221120_181027.jpg")</f>
        <v>20221120_181027.jpg</v>
      </c>
    </row>
    <row r="1300" spans="1:1" x14ac:dyDescent="0.3">
      <c r="A1300" t="str">
        <f>HYPERLINK("c:\Users\dcsj\OneDrive\Formación\Masters &amp; Postgrados\En Curso\UOC-Master en Ciencia de Datos\TFM\Imagenes\Movil-S21\20221123_081043.jpg","20221123_081043.jpg")</f>
        <v>20221123_081043.jpg</v>
      </c>
    </row>
    <row r="1301" spans="1:1" x14ac:dyDescent="0.3">
      <c r="A1301" t="str">
        <f>HYPERLINK("c:\Users\dcsj\OneDrive\Formación\Masters &amp; Postgrados\En Curso\UOC-Master en Ciencia de Datos\TFM\Imagenes\Movil-S21\20221201_184813.jpg","20221201_184813.jpg")</f>
        <v>20221201_184813.jpg</v>
      </c>
    </row>
    <row r="1302" spans="1:1" x14ac:dyDescent="0.3">
      <c r="A1302" t="str">
        <f>HYPERLINK("c:\Users\dcsj\OneDrive\Formación\Masters &amp; Postgrados\En Curso\UOC-Master en Ciencia de Datos\TFM\Imagenes\Movil-S21\20221203_134718.jpg","20221203_134718.jpg")</f>
        <v>20221203_134718.jpg</v>
      </c>
    </row>
    <row r="1303" spans="1:1" x14ac:dyDescent="0.3">
      <c r="A1303" t="str">
        <f>HYPERLINK("c:\Users\dcsj\OneDrive\Formación\Masters &amp; Postgrados\En Curso\UOC-Master en Ciencia de Datos\TFM\Imagenes\Movil-S21\20221205_115113.jpg","20221205_115113.jpg")</f>
        <v>20221205_115113.jpg</v>
      </c>
    </row>
    <row r="1304" spans="1:1" x14ac:dyDescent="0.3">
      <c r="A1304" t="str">
        <f>HYPERLINK("c:\Users\dcsj\OneDrive\Formación\Masters &amp; Postgrados\En Curso\UOC-Master en Ciencia de Datos\TFM\Imagenes\Movil-S21\20221205_115124.jpg","20221205_115124.jpg")</f>
        <v>20221205_115124.jpg</v>
      </c>
    </row>
    <row r="1305" spans="1:1" x14ac:dyDescent="0.3">
      <c r="A1305" t="str">
        <f>HYPERLINK("c:\Users\dcsj\OneDrive\Formación\Masters &amp; Postgrados\En Curso\UOC-Master en Ciencia de Datos\TFM\Imagenes\Movil-S21\20221205_115127.jpg","20221205_115127.jpg")</f>
        <v>20221205_115127.jpg</v>
      </c>
    </row>
    <row r="1306" spans="1:1" x14ac:dyDescent="0.3">
      <c r="A1306" t="str">
        <f>HYPERLINK("c:\Users\dcsj\OneDrive\Formación\Masters &amp; Postgrados\En Curso\UOC-Master en Ciencia de Datos\TFM\Imagenes\Movil-S21\20221205_115132.jpg","20221205_115132.jpg")</f>
        <v>20221205_115132.jpg</v>
      </c>
    </row>
    <row r="1307" spans="1:1" x14ac:dyDescent="0.3">
      <c r="A1307" t="str">
        <f>HYPERLINK("c:\Users\dcsj\OneDrive\Formación\Masters &amp; Postgrados\En Curso\UOC-Master en Ciencia de Datos\TFM\Imagenes\Movil-S21\20221205_115139.jpg","20221205_115139.jpg")</f>
        <v>20221205_115139.jpg</v>
      </c>
    </row>
    <row r="1308" spans="1:1" x14ac:dyDescent="0.3">
      <c r="A1308" t="str">
        <f>HYPERLINK("c:\Users\dcsj\OneDrive\Formación\Masters &amp; Postgrados\En Curso\UOC-Master en Ciencia de Datos\TFM\Imagenes\Movil-S21\20221205_115216.jpg","20221205_115216.jpg")</f>
        <v>20221205_115216.jpg</v>
      </c>
    </row>
    <row r="1309" spans="1:1" x14ac:dyDescent="0.3">
      <c r="A1309" t="str">
        <f>HYPERLINK("c:\Users\dcsj\OneDrive\Formación\Masters &amp; Postgrados\En Curso\UOC-Master en Ciencia de Datos\TFM\Imagenes\Movil-S21\20221205_115222.jpg","20221205_115222.jpg")</f>
        <v>20221205_115222.jpg</v>
      </c>
    </row>
    <row r="1310" spans="1:1" x14ac:dyDescent="0.3">
      <c r="A1310" t="str">
        <f>HYPERLINK("c:\Users\dcsj\OneDrive\Formación\Masters &amp; Postgrados\En Curso\UOC-Master en Ciencia de Datos\TFM\Imagenes\Movil-S21\20221217_113631.jpg","20221217_113631.jpg")</f>
        <v>20221217_113631.jpg</v>
      </c>
    </row>
    <row r="1311" spans="1:1" x14ac:dyDescent="0.3">
      <c r="A1311" t="str">
        <f>HYPERLINK("c:\Users\dcsj\OneDrive\Formación\Masters &amp; Postgrados\En Curso\UOC-Master en Ciencia de Datos\TFM\Imagenes\Movil-S21\20221217_113916.jpg","20221217_113916.jpg")</f>
        <v>20221217_113916.jpg</v>
      </c>
    </row>
    <row r="1312" spans="1:1" x14ac:dyDescent="0.3">
      <c r="A1312" t="str">
        <f>HYPERLINK("c:\Users\dcsj\OneDrive\Formación\Masters &amp; Postgrados\En Curso\UOC-Master en Ciencia de Datos\TFM\Imagenes\Movil-S21\20221219_180530.jpg","20221219_180530.jpg")</f>
        <v>20221219_180530.jpg</v>
      </c>
    </row>
    <row r="1313" spans="1:1" x14ac:dyDescent="0.3">
      <c r="A1313" t="str">
        <f>HYPERLINK("c:\Users\dcsj\OneDrive\Formación\Masters &amp; Postgrados\En Curso\UOC-Master en Ciencia de Datos\TFM\Imagenes\Movil-S21\20221222_221743.jpg","20221222_221743.jpg")</f>
        <v>20221222_221743.jpg</v>
      </c>
    </row>
    <row r="1314" spans="1:1" x14ac:dyDescent="0.3">
      <c r="A1314" t="str">
        <f>HYPERLINK("c:\Users\dcsj\OneDrive\Formación\Masters &amp; Postgrados\En Curso\UOC-Master en Ciencia de Datos\TFM\Imagenes\Movil-S21\20221223_011340.jpg","20221223_011340.jpg")</f>
        <v>20221223_011340.jpg</v>
      </c>
    </row>
    <row r="1315" spans="1:1" x14ac:dyDescent="0.3">
      <c r="A1315" t="str">
        <f>HYPERLINK("c:\Users\dcsj\OneDrive\Formación\Masters &amp; Postgrados\En Curso\UOC-Master en Ciencia de Datos\TFM\Imagenes\Movil-S21\20221228_143102.jpg","20221228_143102.jpg")</f>
        <v>20221228_143102.jpg</v>
      </c>
    </row>
    <row r="1316" spans="1:1" x14ac:dyDescent="0.3">
      <c r="A1316" t="str">
        <f>HYPERLINK("c:\Users\dcsj\OneDrive\Formación\Masters &amp; Postgrados\En Curso\UOC-Master en Ciencia de Datos\TFM\Imagenes\Movil-S21\20221228_143114.jpg","20221228_143114.jpg")</f>
        <v>20221228_143114.jpg</v>
      </c>
    </row>
    <row r="1317" spans="1:1" x14ac:dyDescent="0.3">
      <c r="A1317" t="str">
        <f>HYPERLINK("c:\Users\dcsj\OneDrive\Formación\Masters &amp; Postgrados\En Curso\UOC-Master en Ciencia de Datos\TFM\Imagenes\Movil-S21\20221228_150827.jpg","20221228_150827.jpg")</f>
        <v>20221228_150827.jpg</v>
      </c>
    </row>
    <row r="1318" spans="1:1" x14ac:dyDescent="0.3">
      <c r="A1318" t="str">
        <f>HYPERLINK("c:\Users\dcsj\OneDrive\Formación\Masters &amp; Postgrados\En Curso\UOC-Master en Ciencia de Datos\TFM\Imagenes\Movil-S21\20230101_000449.jpg","20230101_000449.jpg")</f>
        <v>20230101_000449.jpg</v>
      </c>
    </row>
    <row r="1319" spans="1:1" x14ac:dyDescent="0.3">
      <c r="A1319" t="str">
        <f>HYPERLINK("c:\Users\dcsj\OneDrive\Formación\Masters &amp; Postgrados\En Curso\UOC-Master en Ciencia de Datos\TFM\Imagenes\Movil-S21\20230101_000456.jpg","20230101_000456.jpg")</f>
        <v>20230101_000456.jpg</v>
      </c>
    </row>
    <row r="1320" spans="1:1" x14ac:dyDescent="0.3">
      <c r="A1320" t="str">
        <f>HYPERLINK("c:\Users\dcsj\OneDrive\Formación\Masters &amp; Postgrados\En Curso\UOC-Master en Ciencia de Datos\TFM\Imagenes\Movil-S21\20230101_000504.jpg","20230101_000504.jpg")</f>
        <v>20230101_000504.jpg</v>
      </c>
    </row>
    <row r="1321" spans="1:1" x14ac:dyDescent="0.3">
      <c r="A1321" t="str">
        <f>HYPERLINK("c:\Users\dcsj\OneDrive\Formación\Masters &amp; Postgrados\En Curso\UOC-Master en Ciencia de Datos\TFM\Imagenes\Movil-S21\20230101_000514.jpg","20230101_000514.jpg")</f>
        <v>20230101_000514.jpg</v>
      </c>
    </row>
    <row r="1322" spans="1:1" x14ac:dyDescent="0.3">
      <c r="A1322" t="str">
        <f>HYPERLINK("c:\Users\dcsj\OneDrive\Formación\Masters &amp; Postgrados\En Curso\UOC-Master en Ciencia de Datos\TFM\Imagenes\Movil-S21\20230101_000522.jpg","20230101_000522.jpg")</f>
        <v>20230101_000522.jpg</v>
      </c>
    </row>
    <row r="1323" spans="1:1" x14ac:dyDescent="0.3">
      <c r="A1323" t="str">
        <f>HYPERLINK("c:\Users\dcsj\OneDrive\Formación\Masters &amp; Postgrados\En Curso\UOC-Master en Ciencia de Datos\TFM\Imagenes\Movil-S21\20230101_000528.jpg","20230101_000528.jpg")</f>
        <v>20230101_000528.jpg</v>
      </c>
    </row>
    <row r="1324" spans="1:1" x14ac:dyDescent="0.3">
      <c r="A1324" t="str">
        <f>HYPERLINK("c:\Users\dcsj\OneDrive\Formación\Masters &amp; Postgrados\En Curso\UOC-Master en Ciencia de Datos\TFM\Imagenes\Movil-S21\20230101_001110.jpg","20230101_001110.jpg")</f>
        <v>20230101_001110.jpg</v>
      </c>
    </row>
    <row r="1325" spans="1:1" x14ac:dyDescent="0.3">
      <c r="A1325" t="str">
        <f>HYPERLINK("c:\Users\dcsj\OneDrive\Formación\Masters &amp; Postgrados\En Curso\UOC-Master en Ciencia de Datos\TFM\Imagenes\Movil-S21\20230101_001115.jpg","20230101_001115.jpg")</f>
        <v>20230101_001115.jpg</v>
      </c>
    </row>
    <row r="1326" spans="1:1" x14ac:dyDescent="0.3">
      <c r="A1326" t="str">
        <f>HYPERLINK("c:\Users\dcsj\OneDrive\Formación\Masters &amp; Postgrados\En Curso\UOC-Master en Ciencia de Datos\TFM\Imagenes\Movil-S21\20230101_180220.jpg","20230101_180220.jpg")</f>
        <v>20230101_180220.jpg</v>
      </c>
    </row>
    <row r="1327" spans="1:1" x14ac:dyDescent="0.3">
      <c r="A1327" t="str">
        <f>HYPERLINK("c:\Users\dcsj\OneDrive\Formación\Masters &amp; Postgrados\En Curso\UOC-Master en Ciencia de Datos\TFM\Imagenes\Movil-S21\20230101_180222.jpg","20230101_180222.jpg")</f>
        <v>20230101_180222.jpg</v>
      </c>
    </row>
    <row r="1328" spans="1:1" x14ac:dyDescent="0.3">
      <c r="A1328" t="str">
        <f>HYPERLINK("c:\Users\dcsj\OneDrive\Formación\Masters &amp; Postgrados\En Curso\UOC-Master en Ciencia de Datos\TFM\Imagenes\Movil-S21\20230101_180224.jpg","20230101_180224.jpg")</f>
        <v>20230101_180224.jpg</v>
      </c>
    </row>
    <row r="1329" spans="1:1" x14ac:dyDescent="0.3">
      <c r="A1329" t="str">
        <f>HYPERLINK("c:\Users\dcsj\OneDrive\Formación\Masters &amp; Postgrados\En Curso\UOC-Master en Ciencia de Datos\TFM\Imagenes\Movil-S21\20230101_180229.jpg","20230101_180229.jpg")</f>
        <v>20230101_180229.jpg</v>
      </c>
    </row>
    <row r="1330" spans="1:1" x14ac:dyDescent="0.3">
      <c r="A1330" t="str">
        <f>HYPERLINK("c:\Users\dcsj\OneDrive\Formación\Masters &amp; Postgrados\En Curso\UOC-Master en Ciencia de Datos\TFM\Imagenes\Movil-S21\20230101_180233.jpg","20230101_180233.jpg")</f>
        <v>20230101_180233.jpg</v>
      </c>
    </row>
    <row r="1331" spans="1:1" x14ac:dyDescent="0.3">
      <c r="A1331" t="str">
        <f>HYPERLINK("c:\Users\dcsj\OneDrive\Formación\Masters &amp; Postgrados\En Curso\UOC-Master en Ciencia de Datos\TFM\Imagenes\Movil-S21\20230101_180235.jpg","20230101_180235.jpg")</f>
        <v>20230101_180235.jpg</v>
      </c>
    </row>
    <row r="1332" spans="1:1" x14ac:dyDescent="0.3">
      <c r="A1332" t="str">
        <f>HYPERLINK("c:\Users\dcsj\OneDrive\Formación\Masters &amp; Postgrados\En Curso\UOC-Master en Ciencia de Datos\TFM\Imagenes\Movil-S21\20230102_153054.jpg","20230102_153054.jpg")</f>
        <v>20230102_153054.jpg</v>
      </c>
    </row>
    <row r="1333" spans="1:1" x14ac:dyDescent="0.3">
      <c r="A1333" t="str">
        <f>HYPERLINK("c:\Users\dcsj\OneDrive\Formación\Masters &amp; Postgrados\En Curso\UOC-Master en Ciencia de Datos\TFM\Imagenes\Movil-S21\20230106_175958.jpg","20230106_175958.jpg")</f>
        <v>20230106_175958.jpg</v>
      </c>
    </row>
    <row r="1334" spans="1:1" x14ac:dyDescent="0.3">
      <c r="A1334" t="str">
        <f>HYPERLINK("c:\Users\dcsj\OneDrive\Formación\Masters &amp; Postgrados\En Curso\UOC-Master en Ciencia de Datos\TFM\Imagenes\Movil-S21\20230106_180004.jpg","20230106_180004.jpg")</f>
        <v>20230106_180004.jpg</v>
      </c>
    </row>
    <row r="1335" spans="1:1" x14ac:dyDescent="0.3">
      <c r="A1335" t="str">
        <f>HYPERLINK("c:\Users\dcsj\OneDrive\Formación\Masters &amp; Postgrados\En Curso\UOC-Master en Ciencia de Datos\TFM\Imagenes\Movil-S21\20230106_180045.jpg","20230106_180045.jpg")</f>
        <v>20230106_180045.jpg</v>
      </c>
    </row>
    <row r="1336" spans="1:1" x14ac:dyDescent="0.3">
      <c r="A1336" t="str">
        <f>HYPERLINK("c:\Users\dcsj\OneDrive\Formación\Masters &amp; Postgrados\En Curso\UOC-Master en Ciencia de Datos\TFM\Imagenes\Movil-S21\20230106_180048.jpg","20230106_180048.jpg")</f>
        <v>20230106_180048.jpg</v>
      </c>
    </row>
    <row r="1337" spans="1:1" x14ac:dyDescent="0.3">
      <c r="A1337" t="str">
        <f>HYPERLINK("c:\Users\dcsj\OneDrive\Formación\Masters &amp; Postgrados\En Curso\UOC-Master en Ciencia de Datos\TFM\Imagenes\Movil-S21\20230111_132353.jpg","20230111_132353.jpg")</f>
        <v>20230111_132353.jpg</v>
      </c>
    </row>
    <row r="1338" spans="1:1" x14ac:dyDescent="0.3">
      <c r="A1338" t="str">
        <f>HYPERLINK("c:\Users\dcsj\OneDrive\Formación\Masters &amp; Postgrados\En Curso\UOC-Master en Ciencia de Datos\TFM\Imagenes\Movil-S21\20230112_075408.jpg","20230112_075408.jpg")</f>
        <v>20230112_075408.jpg</v>
      </c>
    </row>
    <row r="1339" spans="1:1" x14ac:dyDescent="0.3">
      <c r="A1339" t="str">
        <f>HYPERLINK("c:\Users\dcsj\OneDrive\Formación\Masters &amp; Postgrados\En Curso\UOC-Master en Ciencia de Datos\TFM\Imagenes\Movil-S21\20230113_193039.jpg","20230113_193039.jpg")</f>
        <v>20230113_193039.jpg</v>
      </c>
    </row>
    <row r="1340" spans="1:1" x14ac:dyDescent="0.3">
      <c r="A1340" t="str">
        <f>HYPERLINK("c:\Users\dcsj\OneDrive\Formación\Masters &amp; Postgrados\En Curso\UOC-Master en Ciencia de Datos\TFM\Imagenes\Movil-S21\20230113_193040.jpg","20230113_193040.jpg")</f>
        <v>20230113_193040.jpg</v>
      </c>
    </row>
    <row r="1341" spans="1:1" x14ac:dyDescent="0.3">
      <c r="A1341" t="str">
        <f>HYPERLINK("c:\Users\dcsj\OneDrive\Formación\Masters &amp; Postgrados\En Curso\UOC-Master en Ciencia de Datos\TFM\Imagenes\Movil-S21\20230113_193129.jpg","20230113_193129.jpg")</f>
        <v>20230113_193129.jpg</v>
      </c>
    </row>
    <row r="1342" spans="1:1" x14ac:dyDescent="0.3">
      <c r="A1342" t="str">
        <f>HYPERLINK("c:\Users\dcsj\OneDrive\Formación\Masters &amp; Postgrados\En Curso\UOC-Master en Ciencia de Datos\TFM\Imagenes\Movil-S21\20230120_102102.jpg","20230120_102102.jpg")</f>
        <v>20230120_102102.jpg</v>
      </c>
    </row>
    <row r="1343" spans="1:1" x14ac:dyDescent="0.3">
      <c r="A1343" t="str">
        <f>HYPERLINK("c:\Users\dcsj\OneDrive\Formación\Masters &amp; Postgrados\En Curso\UOC-Master en Ciencia de Datos\TFM\Imagenes\Movil-S21\20230123_085953.jpg","20230123_085953.jpg")</f>
        <v>20230123_085953.jpg</v>
      </c>
    </row>
    <row r="1344" spans="1:1" x14ac:dyDescent="0.3">
      <c r="A1344" t="str">
        <f>HYPERLINK("c:\Users\dcsj\OneDrive\Formación\Masters &amp; Postgrados\En Curso\UOC-Master en Ciencia de Datos\TFM\Imagenes\Movil-S21\20230127_085316.jpg","20230127_085316.jpg")</f>
        <v>20230127_085316.jpg</v>
      </c>
    </row>
    <row r="1345" spans="1:1" x14ac:dyDescent="0.3">
      <c r="A1345" t="str">
        <f>HYPERLINK("c:\Users\dcsj\OneDrive\Formación\Masters &amp; Postgrados\En Curso\UOC-Master en Ciencia de Datos\TFM\Imagenes\Movil-S21\20230207_201733.jpg","20230207_201733.jpg")</f>
        <v>20230207_201733.jpg</v>
      </c>
    </row>
    <row r="1346" spans="1:1" x14ac:dyDescent="0.3">
      <c r="A1346" t="str">
        <f>HYPERLINK("c:\Users\dcsj\OneDrive\Formación\Masters &amp; Postgrados\En Curso\UOC-Master en Ciencia de Datos\TFM\Imagenes\Movil-S21\20230216_185146.jpg","20230216_185146.jpg")</f>
        <v>20230216_185146.jpg</v>
      </c>
    </row>
    <row r="1347" spans="1:1" x14ac:dyDescent="0.3">
      <c r="A1347" t="str">
        <f>HYPERLINK("c:\Users\dcsj\OneDrive\Formación\Masters &amp; Postgrados\En Curso\UOC-Master en Ciencia de Datos\TFM\Imagenes\Movil-S21\20230217_160137.jpg","20230217_160137.jpg")</f>
        <v>20230217_160137.jpg</v>
      </c>
    </row>
    <row r="1348" spans="1:1" x14ac:dyDescent="0.3">
      <c r="A1348" t="str">
        <f>HYPERLINK("c:\Users\dcsj\OneDrive\Formación\Masters &amp; Postgrados\En Curso\UOC-Master en Ciencia de Datos\TFM\Imagenes\Movil-S21\20230217_160443.jpg","20230217_160443.jpg")</f>
        <v>20230217_160443.jpg</v>
      </c>
    </row>
    <row r="1349" spans="1:1" x14ac:dyDescent="0.3">
      <c r="A1349" t="str">
        <f>HYPERLINK("c:\Users\dcsj\OneDrive\Formación\Masters &amp; Postgrados\En Curso\UOC-Master en Ciencia de Datos\TFM\Imagenes\Movil-S21\20230217_160445.jpg","20230217_160445.jpg")</f>
        <v>20230217_160445.jpg</v>
      </c>
    </row>
    <row r="1350" spans="1:1" x14ac:dyDescent="0.3">
      <c r="A1350" t="str">
        <f>HYPERLINK("c:\Users\dcsj\OneDrive\Formación\Masters &amp; Postgrados\En Curso\UOC-Master en Ciencia de Datos\TFM\Imagenes\Movil-S21\20230217_160448.jpg","20230217_160448.jpg")</f>
        <v>20230217_160448.jpg</v>
      </c>
    </row>
    <row r="1351" spans="1:1" x14ac:dyDescent="0.3">
      <c r="A1351" t="str">
        <f>HYPERLINK("c:\Users\dcsj\OneDrive\Formación\Masters &amp; Postgrados\En Curso\UOC-Master en Ciencia de Datos\TFM\Imagenes\Movil-S21\20230217_160450.jpg","20230217_160450.jpg")</f>
        <v>20230217_160450.jpg</v>
      </c>
    </row>
    <row r="1352" spans="1:1" x14ac:dyDescent="0.3">
      <c r="A1352" t="str">
        <f>HYPERLINK("c:\Users\dcsj\OneDrive\Formación\Masters &amp; Postgrados\En Curso\UOC-Master en Ciencia de Datos\TFM\Imagenes\Movil-S21\20230217_160452.jpg","20230217_160452.jpg")</f>
        <v>20230217_160452.jpg</v>
      </c>
    </row>
    <row r="1353" spans="1:1" x14ac:dyDescent="0.3">
      <c r="A1353" t="str">
        <f>HYPERLINK("c:\Users\dcsj\OneDrive\Formación\Masters &amp; Postgrados\En Curso\UOC-Master en Ciencia de Datos\TFM\Imagenes\Movil-S21\20230218_114444.jpg","20230218_114444.jpg")</f>
        <v>20230218_114444.jpg</v>
      </c>
    </row>
    <row r="1354" spans="1:1" x14ac:dyDescent="0.3">
      <c r="A1354" t="str">
        <f>HYPERLINK("c:\Users\dcsj\OneDrive\Formación\Masters &amp; Postgrados\En Curso\UOC-Master en Ciencia de Datos\TFM\Imagenes\Movil-S21\20230218_114503.jpg","20230218_114503.jpg")</f>
        <v>20230218_114503.jpg</v>
      </c>
    </row>
    <row r="1355" spans="1:1" x14ac:dyDescent="0.3">
      <c r="A1355" t="str">
        <f>HYPERLINK("c:\Users\dcsj\OneDrive\Formación\Masters &amp; Postgrados\En Curso\UOC-Master en Ciencia de Datos\TFM\Imagenes\Movil-S21\20230218_114512.jpg","20230218_114512.jpg")</f>
        <v>20230218_114512.jpg</v>
      </c>
    </row>
    <row r="1356" spans="1:1" x14ac:dyDescent="0.3">
      <c r="A1356" t="str">
        <f>HYPERLINK("c:\Users\dcsj\OneDrive\Formación\Masters &amp; Postgrados\En Curso\UOC-Master en Ciencia de Datos\TFM\Imagenes\Movil-S21\20230225_221557.jpg","20230225_221557.jpg")</f>
        <v>20230225_221557.jpg</v>
      </c>
    </row>
    <row r="1357" spans="1:1" x14ac:dyDescent="0.3">
      <c r="A1357" t="str">
        <f>HYPERLINK("c:\Users\dcsj\OneDrive\Formación\Masters &amp; Postgrados\En Curso\UOC-Master en Ciencia de Datos\TFM\Imagenes\Movil-S21\20230305_135648.jpg","20230305_135648.jpg")</f>
        <v>20230305_135648.jpg</v>
      </c>
    </row>
    <row r="1358" spans="1:1" x14ac:dyDescent="0.3">
      <c r="A1358" t="str">
        <f>HYPERLINK("c:\Users\dcsj\OneDrive\Formación\Masters &amp; Postgrados\En Curso\UOC-Master en Ciencia de Datos\TFM\Imagenes\Movil-S21\20230305_135650.jpg","20230305_135650.jpg")</f>
        <v>20230305_135650.jpg</v>
      </c>
    </row>
    <row r="1359" spans="1:1" x14ac:dyDescent="0.3">
      <c r="A1359" t="str">
        <f>HYPERLINK("c:\Users\dcsj\OneDrive\Formación\Masters &amp; Postgrados\En Curso\UOC-Master en Ciencia de Datos\TFM\Imagenes\Movil-S21\20230305_135731.jpg","20230305_135731.jpg")</f>
        <v>20230305_135731.jpg</v>
      </c>
    </row>
    <row r="1360" spans="1:1" x14ac:dyDescent="0.3">
      <c r="A1360" t="str">
        <f>HYPERLINK("c:\Users\dcsj\OneDrive\Formación\Masters &amp; Postgrados\En Curso\UOC-Master en Ciencia de Datos\TFM\Imagenes\Movil-S21\20230305_135732.jpg","20230305_135732.jpg")</f>
        <v>20230305_135732.jpg</v>
      </c>
    </row>
    <row r="1361" spans="1:1" x14ac:dyDescent="0.3">
      <c r="A1361" t="str">
        <f>HYPERLINK("c:\Users\dcsj\OneDrive\Formación\Masters &amp; Postgrados\En Curso\UOC-Master en Ciencia de Datos\TFM\Imagenes\Movil-S21\20230305_135733.jpg","20230305_135733.jpg")</f>
        <v>20230305_135733.jpg</v>
      </c>
    </row>
    <row r="1362" spans="1:1" x14ac:dyDescent="0.3">
      <c r="A1362" t="str">
        <f>HYPERLINK("c:\Users\dcsj\OneDrive\Formación\Masters &amp; Postgrados\En Curso\UOC-Master en Ciencia de Datos\TFM\Imagenes\Movil-S21\20230305_140200.jpg","20230305_140200.jpg")</f>
        <v>20230305_140200.jpg</v>
      </c>
    </row>
    <row r="1363" spans="1:1" x14ac:dyDescent="0.3">
      <c r="A1363" t="str">
        <f>HYPERLINK("c:\Users\dcsj\OneDrive\Formación\Masters &amp; Postgrados\En Curso\UOC-Master en Ciencia de Datos\TFM\Imagenes\Movil-S21\IMG_20180505_212946_BURST001_COVER.jpg","IMG_20180505_212946_BURST001_COVER.jpg")</f>
        <v>IMG_20180505_212946_BURST001_COVER.jpg</v>
      </c>
    </row>
    <row r="1364" spans="1:1" x14ac:dyDescent="0.3">
      <c r="A1364" t="str">
        <f>HYPERLINK("c:\Users\dcsj\OneDrive\Formación\Masters &amp; Postgrados\En Curso\UOC-Master en Ciencia de Datos\TFM\Imagenes\Movil-S21\IMG_20180505_212946_BURST002.jpg","IMG_20180505_212946_BURST002.jpg")</f>
        <v>IMG_20180505_212946_BURST002.jpg</v>
      </c>
    </row>
    <row r="1365" spans="1:1" x14ac:dyDescent="0.3">
      <c r="A1365" t="str">
        <f>HYPERLINK("c:\Users\dcsj\OneDrive\Formación\Masters &amp; Postgrados\En Curso\UOC-Master en Ciencia de Datos\TFM\Imagenes\Movil-S21\IMG_20180505_212946_BURST003.jpg","IMG_20180505_212946_BURST003.jpg")</f>
        <v>IMG_20180505_212946_BURST003.jpg</v>
      </c>
    </row>
    <row r="1366" spans="1:1" x14ac:dyDescent="0.3">
      <c r="A1366" t="str">
        <f>HYPERLINK("c:\Users\dcsj\OneDrive\Formación\Masters &amp; Postgrados\En Curso\UOC-Master en Ciencia de Datos\TFM\Imagenes\Movil-S21\IMG_20180822_173932.jpg","IMG_20180822_173932.jpg")</f>
        <v>IMG_20180822_173932.jpg</v>
      </c>
    </row>
    <row r="1367" spans="1:1" x14ac:dyDescent="0.3">
      <c r="A1367" t="str">
        <f>HYPERLINK("c:\Users\dcsj\OneDrive\Formación\Masters &amp; Postgrados\En Curso\UOC-Master en Ciencia de Datos\TFM\Imagenes\Movil-S21\IMG_20180824_195613.jpg","IMG_20180824_195613.jpg")</f>
        <v>IMG_20180824_195613.jpg</v>
      </c>
    </row>
  </sheetData>
  <mergeCells count="5">
    <mergeCell ref="C1:E1"/>
    <mergeCell ref="M1:N1"/>
    <mergeCell ref="J1:L1"/>
    <mergeCell ref="O1:Z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A182-AA44-4F05-B4EC-D2421DB6580B}">
  <dimension ref="A1"/>
  <sheetViews>
    <sheetView workbookViewId="0"/>
  </sheetViews>
  <sheetFormatPr baseColWidth="10" defaultRowHeight="14.4" x14ac:dyDescent="0.3"/>
  <sheetData>
    <row r="1" spans="1:1" x14ac:dyDescent="0.3">
      <c r="A1" t="str">
        <f>HYPERLINK("c:\Users\dcsj\OneDrive\Formación\Masters &amp; Postgrados\En Curso\UOC-Master en Ciencia de Datos\TFM\Imagenes\Movil-S21\20210831_153949.jpg","20210831_153949.jpg")</f>
        <v>20210831_153949.jpg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50AF-8C35-4068-81FB-C8B35ABCE870}">
  <dimension ref="A1"/>
  <sheetViews>
    <sheetView workbookViewId="0">
      <selection activeCell="D14" sqref="D14"/>
    </sheetView>
  </sheetViews>
  <sheetFormatPr baseColWidth="10" defaultRowHeight="14.4" x14ac:dyDescent="0.3"/>
  <sheetData>
    <row r="1" spans="1:1" x14ac:dyDescent="0.3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etiquetado_imagenes</vt:lpstr>
      <vt:lpstr>Hoja1</vt:lpstr>
      <vt:lpstr>albumes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dcsj</cp:lastModifiedBy>
  <dcterms:created xsi:type="dcterms:W3CDTF">2023-03-29T21:44:11Z</dcterms:created>
  <dcterms:modified xsi:type="dcterms:W3CDTF">2023-04-05T10:57:26Z</dcterms:modified>
</cp:coreProperties>
</file>