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rian_irish_usda_gov/Documents/Documents/IRISH/SEEDS OF SUCCESS/CAPE MAY (SOS)/"/>
    </mc:Choice>
  </mc:AlternateContent>
  <xr:revisionPtr revIDLastSave="7" documentId="8_{8E6F64CF-6443-48B8-BD79-6A2A613318F8}" xr6:coauthVersionLast="46" xr6:coauthVersionMax="46" xr10:uidLastSave="{80B2D94C-D6E1-46FF-9DA5-450875DCC3E0}"/>
  <bookViews>
    <workbookView xWindow="28680" yWindow="-15" windowWidth="29040" windowHeight="15840" activeTab="1" xr2:uid="{338CD10F-1CEA-44BB-9EAD-204F0439BC57}"/>
  </bookViews>
  <sheets>
    <sheet name="Weights and Seed Amounts" sheetId="1" r:id="rId1"/>
    <sheet name="Germination Results" sheetId="3" r:id="rId2"/>
  </sheets>
  <definedNames>
    <definedName name="_xlnm._FilterDatabase" localSheetId="1" hidden="1">'Germination Results'!$A$1:$J$237</definedName>
    <definedName name="_xlnm._FilterDatabase" localSheetId="0" hidden="1">'Weights and Seed Amounts'!$A$1:$G$1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" l="1"/>
  <c r="G84" i="1"/>
  <c r="G62" i="1"/>
  <c r="G147" i="1"/>
  <c r="G94" i="1"/>
  <c r="G3" i="1"/>
  <c r="G226" i="1"/>
  <c r="G225" i="1"/>
  <c r="G113" i="1"/>
  <c r="G175" i="1"/>
  <c r="G224" i="1"/>
  <c r="G223" i="1"/>
  <c r="G140" i="1"/>
  <c r="G222" i="1"/>
  <c r="G221" i="1"/>
  <c r="G55" i="1"/>
  <c r="G220" i="1"/>
  <c r="G159" i="1"/>
  <c r="G64" i="1"/>
  <c r="G104" i="1"/>
  <c r="G78" i="1"/>
  <c r="G31" i="1"/>
  <c r="G122" i="1"/>
  <c r="G106" i="1"/>
  <c r="G170" i="1"/>
  <c r="G219" i="1"/>
  <c r="G146" i="1"/>
  <c r="G218" i="1"/>
  <c r="G148" i="1"/>
  <c r="G217" i="1"/>
  <c r="G15" i="1"/>
  <c r="G45" i="1"/>
  <c r="G12" i="1"/>
  <c r="G35" i="1"/>
  <c r="G23" i="1"/>
  <c r="G24" i="1"/>
  <c r="G40" i="1"/>
  <c r="G90" i="1"/>
  <c r="G143" i="1"/>
  <c r="G66" i="1"/>
  <c r="G38" i="1"/>
  <c r="G58" i="1"/>
  <c r="G52" i="1"/>
  <c r="G19" i="1"/>
  <c r="G130" i="1"/>
  <c r="G88" i="1"/>
  <c r="G141" i="1"/>
  <c r="G71" i="1"/>
  <c r="G102" i="1"/>
  <c r="G85" i="1"/>
  <c r="G216" i="1"/>
  <c r="G215" i="1"/>
  <c r="G51" i="1"/>
  <c r="G13" i="1"/>
  <c r="G7" i="1"/>
  <c r="G17" i="1"/>
  <c r="G27" i="1"/>
  <c r="G95" i="1"/>
  <c r="G132" i="1"/>
  <c r="G9" i="1"/>
  <c r="G214" i="1"/>
  <c r="G213" i="1"/>
  <c r="G91" i="1"/>
  <c r="G115" i="1"/>
  <c r="G176" i="1"/>
  <c r="G133" i="1"/>
  <c r="G99" i="1"/>
  <c r="G22" i="1"/>
  <c r="G57" i="1"/>
  <c r="G60" i="1"/>
  <c r="G97" i="1"/>
  <c r="G172" i="1"/>
  <c r="G124" i="1"/>
  <c r="G131" i="1"/>
  <c r="G212" i="1"/>
  <c r="G93" i="1"/>
  <c r="G53" i="1"/>
  <c r="G73" i="1"/>
  <c r="G34" i="1"/>
  <c r="G163" i="1"/>
  <c r="G28" i="1"/>
  <c r="G167" i="1"/>
  <c r="G118" i="1"/>
  <c r="G211" i="1"/>
  <c r="G83" i="1"/>
  <c r="G98" i="1"/>
  <c r="G26" i="1"/>
  <c r="G173" i="1"/>
  <c r="G145" i="1"/>
  <c r="G155" i="1"/>
  <c r="G138" i="1"/>
  <c r="G135" i="1"/>
  <c r="G116" i="1"/>
  <c r="G100" i="1"/>
  <c r="G139" i="1"/>
  <c r="G210" i="1"/>
  <c r="G117" i="1"/>
  <c r="G162" i="1"/>
  <c r="G142" i="1"/>
  <c r="G209" i="1"/>
  <c r="G160" i="1"/>
  <c r="G125" i="1"/>
  <c r="G208" i="1"/>
  <c r="G207" i="1"/>
  <c r="G206" i="1"/>
  <c r="G92" i="1"/>
  <c r="G165" i="1"/>
  <c r="G112" i="1"/>
  <c r="G68" i="1"/>
  <c r="G2" i="1"/>
  <c r="G6" i="1"/>
  <c r="G8" i="1"/>
  <c r="G10" i="1"/>
  <c r="G5" i="1"/>
  <c r="G14" i="1"/>
  <c r="G47" i="1"/>
  <c r="G18" i="1"/>
  <c r="G96" i="1"/>
  <c r="G11" i="1"/>
  <c r="G30" i="1"/>
  <c r="G25" i="1"/>
  <c r="G49" i="1"/>
  <c r="G42" i="1"/>
  <c r="G205" i="1"/>
  <c r="G39" i="1"/>
  <c r="G134" i="1"/>
  <c r="G149" i="1"/>
  <c r="G43" i="1"/>
  <c r="G37" i="1"/>
  <c r="G150" i="1"/>
  <c r="G77" i="1"/>
  <c r="G156" i="1"/>
  <c r="G204" i="1"/>
  <c r="G82" i="1"/>
  <c r="G203" i="1"/>
  <c r="G202" i="1"/>
  <c r="G89" i="1"/>
  <c r="G56" i="1"/>
  <c r="G4" i="1"/>
  <c r="G201" i="1"/>
  <c r="G200" i="1"/>
  <c r="G199" i="1"/>
  <c r="G137" i="1"/>
  <c r="G198" i="1"/>
  <c r="G128" i="1"/>
  <c r="G103" i="1"/>
  <c r="G20" i="1"/>
  <c r="G70" i="1"/>
  <c r="G50" i="1"/>
  <c r="G86" i="1"/>
  <c r="G72" i="1"/>
  <c r="G61" i="1"/>
  <c r="G114" i="1"/>
  <c r="G107" i="1"/>
  <c r="G119" i="1"/>
  <c r="G197" i="1"/>
  <c r="G111" i="1"/>
  <c r="G75" i="1"/>
  <c r="G101" i="1"/>
  <c r="G166" i="1"/>
  <c r="G196" i="1"/>
  <c r="G16" i="1"/>
  <c r="G67" i="1"/>
  <c r="G127" i="1"/>
  <c r="G195" i="1"/>
  <c r="G154" i="1"/>
  <c r="G65" i="1"/>
  <c r="G194" i="1"/>
  <c r="G108" i="1"/>
  <c r="G168" i="1"/>
  <c r="G193" i="1"/>
  <c r="G169" i="1"/>
  <c r="G192" i="1"/>
  <c r="G174" i="1"/>
  <c r="G59" i="1"/>
  <c r="G109" i="1"/>
  <c r="G191" i="1"/>
  <c r="G81" i="1"/>
  <c r="G46" i="1"/>
  <c r="G190" i="1"/>
  <c r="G123" i="1"/>
  <c r="G29" i="1"/>
  <c r="G21" i="1"/>
  <c r="G144" i="1"/>
  <c r="G151" i="1"/>
  <c r="G121" i="1"/>
  <c r="G189" i="1"/>
  <c r="G76" i="1"/>
  <c r="G63" i="1"/>
  <c r="G105" i="1"/>
  <c r="G79" i="1"/>
  <c r="G188" i="1"/>
  <c r="G69" i="1"/>
  <c r="G152" i="1"/>
  <c r="G187" i="1"/>
  <c r="G186" i="1"/>
  <c r="G157" i="1"/>
  <c r="G120" i="1"/>
  <c r="G126" i="1"/>
  <c r="G185" i="1"/>
  <c r="G184" i="1"/>
  <c r="G129" i="1"/>
  <c r="G136" i="1"/>
  <c r="G164" i="1"/>
  <c r="G171" i="1"/>
  <c r="G183" i="1"/>
  <c r="G32" i="1"/>
  <c r="G74" i="1"/>
  <c r="G48" i="1"/>
  <c r="G87" i="1"/>
  <c r="G33" i="1"/>
  <c r="G44" i="1"/>
  <c r="G36" i="1"/>
  <c r="G182" i="1"/>
  <c r="G161" i="1"/>
  <c r="G80" i="1"/>
  <c r="G181" i="1"/>
  <c r="G153" i="1"/>
  <c r="G41" i="1"/>
  <c r="G180" i="1"/>
  <c r="G179" i="1"/>
  <c r="G158" i="1"/>
  <c r="G110" i="1"/>
  <c r="G178" i="1"/>
  <c r="G177" i="1"/>
  <c r="D153" i="3" l="1"/>
  <c r="D186" i="3"/>
  <c r="D116" i="3"/>
  <c r="D138" i="3"/>
  <c r="D36" i="3"/>
  <c r="D126" i="3"/>
  <c r="D67" i="3"/>
  <c r="D103" i="3"/>
  <c r="D152" i="3"/>
  <c r="D119" i="3"/>
  <c r="D100" i="3"/>
  <c r="D32" i="3"/>
  <c r="D90" i="3"/>
  <c r="D84" i="3"/>
  <c r="D80" i="3"/>
  <c r="D172" i="3"/>
  <c r="D89" i="3"/>
  <c r="D48" i="3"/>
  <c r="D52" i="3"/>
  <c r="D19" i="3"/>
</calcChain>
</file>

<file path=xl/sharedStrings.xml><?xml version="1.0" encoding="utf-8"?>
<sst xmlns="http://schemas.openxmlformats.org/spreadsheetml/2006/main" count="1608" uniqueCount="417">
  <si>
    <t xml:space="preserve">Genus </t>
  </si>
  <si>
    <t>Species</t>
  </si>
  <si>
    <t>Account Number</t>
  </si>
  <si>
    <t>100 Seed Weight (g)</t>
  </si>
  <si>
    <t>100 Seed Inert Weight (g)</t>
  </si>
  <si>
    <t>Collector Estimated Seed (#)</t>
  </si>
  <si>
    <t>Agalinis</t>
  </si>
  <si>
    <t>maritima</t>
  </si>
  <si>
    <t>NEWFS-425</t>
  </si>
  <si>
    <t>NEWFS-759</t>
  </si>
  <si>
    <t>gerardii</t>
  </si>
  <si>
    <t>Asclepias</t>
  </si>
  <si>
    <t>syriaca</t>
  </si>
  <si>
    <t>NEWFS-715</t>
  </si>
  <si>
    <t>NEWFS-822</t>
  </si>
  <si>
    <t>Atriplex</t>
  </si>
  <si>
    <t>prostrata</t>
  </si>
  <si>
    <t>NEWFS-776</t>
  </si>
  <si>
    <t>NEWFS-797</t>
  </si>
  <si>
    <t>Betula</t>
  </si>
  <si>
    <t>populifolia</t>
  </si>
  <si>
    <t>NEWFS-856</t>
  </si>
  <si>
    <t>Bolboschoenus</t>
  </si>
  <si>
    <t>maritimus</t>
  </si>
  <si>
    <t>NEWFS-424</t>
  </si>
  <si>
    <t>NEWFS-651</t>
  </si>
  <si>
    <t>NEWFS-789</t>
  </si>
  <si>
    <t>NEWFS-812</t>
  </si>
  <si>
    <t>Carex</t>
  </si>
  <si>
    <t>annectens</t>
  </si>
  <si>
    <t>NEWFS-363</t>
  </si>
  <si>
    <t>NEWFS-656</t>
  </si>
  <si>
    <t>comosa</t>
  </si>
  <si>
    <t>NEWFS-666</t>
  </si>
  <si>
    <t>crinita</t>
  </si>
  <si>
    <t>NEWFS-328</t>
  </si>
  <si>
    <t>NEWFS-634</t>
  </si>
  <si>
    <t>NEWFS-678</t>
  </si>
  <si>
    <t>NEWFS-701</t>
  </si>
  <si>
    <t>intumescens</t>
  </si>
  <si>
    <t>NEWFS-694</t>
  </si>
  <si>
    <t>lupulina</t>
  </si>
  <si>
    <t>NEWFS-676</t>
  </si>
  <si>
    <t>lurida</t>
  </si>
  <si>
    <t>NEWFS-338</t>
  </si>
  <si>
    <t>NEWFS-361</t>
  </si>
  <si>
    <t>NEWFS-655</t>
  </si>
  <si>
    <t>NEWFS-677</t>
  </si>
  <si>
    <t>NEWFS-683</t>
  </si>
  <si>
    <t>NEWFS-693</t>
  </si>
  <si>
    <t>scorparia var. scorparia</t>
  </si>
  <si>
    <t>NEWFS-633</t>
  </si>
  <si>
    <t>NEWFS-635</t>
  </si>
  <si>
    <t>NEWFS-652</t>
  </si>
  <si>
    <t>NEWFS-703</t>
  </si>
  <si>
    <t>stricta</t>
  </si>
  <si>
    <t>NEWFS-637</t>
  </si>
  <si>
    <t>caroliniana</t>
  </si>
  <si>
    <t>Cephalanthus</t>
  </si>
  <si>
    <t>occidentalis</t>
  </si>
  <si>
    <t>NEWFS-920</t>
  </si>
  <si>
    <t>Chamaecyparis</t>
  </si>
  <si>
    <t>thyoides</t>
  </si>
  <si>
    <t>NEWFS-847</t>
  </si>
  <si>
    <t>Chamaedaphne</t>
  </si>
  <si>
    <t>calyculata</t>
  </si>
  <si>
    <t>NEWFS-845</t>
  </si>
  <si>
    <t>Clethra</t>
  </si>
  <si>
    <t>alnifolia</t>
  </si>
  <si>
    <t>NEWFS-848</t>
  </si>
  <si>
    <t>NEWFS-872</t>
  </si>
  <si>
    <t>NEWFS-902</t>
  </si>
  <si>
    <t>NEWFS-919</t>
  </si>
  <si>
    <t>NEWFS-921</t>
  </si>
  <si>
    <t>NEWFS-936</t>
  </si>
  <si>
    <t>Cyperus</t>
  </si>
  <si>
    <t>erythrorhizos</t>
  </si>
  <si>
    <t>NEWFS-705</t>
  </si>
  <si>
    <t>grayi</t>
  </si>
  <si>
    <t>NEWFS-688</t>
  </si>
  <si>
    <t>lupulinus</t>
  </si>
  <si>
    <t>NEWFS-714</t>
  </si>
  <si>
    <t>Decodon</t>
  </si>
  <si>
    <t>verticillatus</t>
  </si>
  <si>
    <t>NEWFS-918</t>
  </si>
  <si>
    <t>Digitaria</t>
  </si>
  <si>
    <t>cognata</t>
  </si>
  <si>
    <t>NEWFS-713</t>
  </si>
  <si>
    <t>virginiana</t>
  </si>
  <si>
    <t>Distichlis</t>
  </si>
  <si>
    <t>spicata</t>
  </si>
  <si>
    <t>NEWFS-723</t>
  </si>
  <si>
    <t>NEWFS-735</t>
  </si>
  <si>
    <t>NEWFS-736</t>
  </si>
  <si>
    <t>NEWFS-762</t>
  </si>
  <si>
    <t>NEWFS-796</t>
  </si>
  <si>
    <t>NEWFS-805</t>
  </si>
  <si>
    <t>NEWFS-818</t>
  </si>
  <si>
    <t>Doellingeria</t>
  </si>
  <si>
    <t>umbellata var. umbellata</t>
  </si>
  <si>
    <t>NEWFS-863</t>
  </si>
  <si>
    <t>Dulichium</t>
  </si>
  <si>
    <t>arundinaceum</t>
  </si>
  <si>
    <t>NEWFS-716</t>
  </si>
  <si>
    <t>NEWFS-727</t>
  </si>
  <si>
    <t>NEWFS-834</t>
  </si>
  <si>
    <t>Eleocharis</t>
  </si>
  <si>
    <t>obtusa</t>
  </si>
  <si>
    <t>NEWFS-670</t>
  </si>
  <si>
    <t>NEWFS-682</t>
  </si>
  <si>
    <t>NEWFS-700</t>
  </si>
  <si>
    <t>palustris</t>
  </si>
  <si>
    <t>NEWFS-632</t>
  </si>
  <si>
    <t>Eragrostis</t>
  </si>
  <si>
    <t>spectabilis</t>
  </si>
  <si>
    <t>NEWFS-378</t>
  </si>
  <si>
    <t>NEWFS-745</t>
  </si>
  <si>
    <t>Erechtites</t>
  </si>
  <si>
    <t>hieraciifolia</t>
  </si>
  <si>
    <t>NEWFS-412</t>
  </si>
  <si>
    <t>Eriophorum</t>
  </si>
  <si>
    <t>virginicum</t>
  </si>
  <si>
    <t>NEWFS-452</t>
  </si>
  <si>
    <t>NEWFS-696</t>
  </si>
  <si>
    <t>Eupatorium</t>
  </si>
  <si>
    <t>perfoliatum</t>
  </si>
  <si>
    <t>NEWFS-874</t>
  </si>
  <si>
    <t>Eurybia</t>
  </si>
  <si>
    <t>divaricata</t>
  </si>
  <si>
    <t>NEWFS-849</t>
  </si>
  <si>
    <t>NEWFS-864</t>
  </si>
  <si>
    <t>NEWFS-917</t>
  </si>
  <si>
    <t>NEWFS-925</t>
  </si>
  <si>
    <t>Euthamia</t>
  </si>
  <si>
    <t>NEWFS-855</t>
  </si>
  <si>
    <t>graminifolia</t>
  </si>
  <si>
    <t>NEWFS-854</t>
  </si>
  <si>
    <t>NEWFS-861</t>
  </si>
  <si>
    <t>NEWFS-875</t>
  </si>
  <si>
    <t>NEWFS-892</t>
  </si>
  <si>
    <t>NEWFS-897</t>
  </si>
  <si>
    <t>NEWFS-903</t>
  </si>
  <si>
    <t>NEWFS-905</t>
  </si>
  <si>
    <t>NEWFS-914</t>
  </si>
  <si>
    <t>NEWFS-932</t>
  </si>
  <si>
    <t>Eutrochium</t>
  </si>
  <si>
    <t>dubium</t>
  </si>
  <si>
    <t>NEWFS-756</t>
  </si>
  <si>
    <t>NEWFS-901</t>
  </si>
  <si>
    <t>Gaultheria</t>
  </si>
  <si>
    <t>procumbens</t>
  </si>
  <si>
    <t>NEWFS-616</t>
  </si>
  <si>
    <t>NEWFS-926</t>
  </si>
  <si>
    <t>Gaylussacia</t>
  </si>
  <si>
    <t>baccata</t>
  </si>
  <si>
    <t>NEWFS-351</t>
  </si>
  <si>
    <t>Glyceria</t>
  </si>
  <si>
    <t>canadensis</t>
  </si>
  <si>
    <t>NEWFS-650</t>
  </si>
  <si>
    <t>NEWFS-665</t>
  </si>
  <si>
    <t>NEWFS-698</t>
  </si>
  <si>
    <t>Hibiscus</t>
  </si>
  <si>
    <t>moscheutos</t>
  </si>
  <si>
    <t>NEWFS-317</t>
  </si>
  <si>
    <t>NEWFS-896</t>
  </si>
  <si>
    <t>Hieracium</t>
  </si>
  <si>
    <t>panicalatum</t>
  </si>
  <si>
    <t>NEWFS-366</t>
  </si>
  <si>
    <t>Hudsonia</t>
  </si>
  <si>
    <t>tomentosa</t>
  </si>
  <si>
    <t>NEWFS-259</t>
  </si>
  <si>
    <t>Hypericum</t>
  </si>
  <si>
    <t>canadense</t>
  </si>
  <si>
    <t>NEWFS-836</t>
  </si>
  <si>
    <t>Ilex</t>
  </si>
  <si>
    <t>verticullata</t>
  </si>
  <si>
    <t>NEWFS-606</t>
  </si>
  <si>
    <t>NEWFS-939</t>
  </si>
  <si>
    <t>Iva</t>
  </si>
  <si>
    <t>frutescens</t>
  </si>
  <si>
    <t>NEWFS-712</t>
  </si>
  <si>
    <t>NEWFS-734</t>
  </si>
  <si>
    <t>NEWFS-738</t>
  </si>
  <si>
    <t>NEWFS-743</t>
  </si>
  <si>
    <t>NEWFS-815</t>
  </si>
  <si>
    <t>Juncus</t>
  </si>
  <si>
    <t>NEWFS-924</t>
  </si>
  <si>
    <t>effusus</t>
  </si>
  <si>
    <t>NEWFS-337</t>
  </si>
  <si>
    <t>NEWFS-359</t>
  </si>
  <si>
    <t>NEWFS-360</t>
  </si>
  <si>
    <t>NEWFS-664</t>
  </si>
  <si>
    <t>NEWFS-667</t>
  </si>
  <si>
    <t>NEWFS-695</t>
  </si>
  <si>
    <t>NEWFS-699</t>
  </si>
  <si>
    <t>NEWFS-702</t>
  </si>
  <si>
    <t>NEWFS-327</t>
  </si>
  <si>
    <t>NEWFS-343</t>
  </si>
  <si>
    <t>NEWFS-638</t>
  </si>
  <si>
    <t>NEWFS-639</t>
  </si>
  <si>
    <t>NEWFS-645</t>
  </si>
  <si>
    <t>NEWFS-649</t>
  </si>
  <si>
    <t>NEWFS-668</t>
  </si>
  <si>
    <t>NEWFS-673</t>
  </si>
  <si>
    <t>NEWFS-804</t>
  </si>
  <si>
    <t>Juniperus</t>
  </si>
  <si>
    <t>NEWFS-739</t>
  </si>
  <si>
    <t>Kalmia</t>
  </si>
  <si>
    <t>angustifolia</t>
  </si>
  <si>
    <t>NEWFS-846</t>
  </si>
  <si>
    <t>NEWFS-858</t>
  </si>
  <si>
    <t>NEWFS-922</t>
  </si>
  <si>
    <t>NEWFS-938</t>
  </si>
  <si>
    <t>virginica</t>
  </si>
  <si>
    <t>Lespedeza</t>
  </si>
  <si>
    <t>capitata</t>
  </si>
  <si>
    <t>NEWFS-754</t>
  </si>
  <si>
    <t>NEWFS-821</t>
  </si>
  <si>
    <t>Limonium</t>
  </si>
  <si>
    <t>carolinianum</t>
  </si>
  <si>
    <t>NEWFS-792</t>
  </si>
  <si>
    <t>NEWFS-814</t>
  </si>
  <si>
    <t>NEWFS-913</t>
  </si>
  <si>
    <t>NEWFS-933</t>
  </si>
  <si>
    <t>Lycopus</t>
  </si>
  <si>
    <t>americanus</t>
  </si>
  <si>
    <t>NEWFS-893</t>
  </si>
  <si>
    <t>Mitchella</t>
  </si>
  <si>
    <t>repens</t>
  </si>
  <si>
    <t>NEWFS-927</t>
  </si>
  <si>
    <t>Myrica</t>
  </si>
  <si>
    <t>gale</t>
  </si>
  <si>
    <t>NEWFS-886</t>
  </si>
  <si>
    <t>Panicum</t>
  </si>
  <si>
    <t>virgatum</t>
  </si>
  <si>
    <t>NEWFS-798</t>
  </si>
  <si>
    <t>NEWFS-857</t>
  </si>
  <si>
    <t>NEWFS-906</t>
  </si>
  <si>
    <t>NEWFS-930</t>
  </si>
  <si>
    <t>Parthenocissus</t>
  </si>
  <si>
    <t>quinquefolia</t>
  </si>
  <si>
    <t>NEWFS-482</t>
  </si>
  <si>
    <t>Peltandra</t>
  </si>
  <si>
    <t>NEWFS-721</t>
  </si>
  <si>
    <t>Persecaria</t>
  </si>
  <si>
    <t>sagittata</t>
  </si>
  <si>
    <t>NEWFS-710</t>
  </si>
  <si>
    <t>NEWFS-720</t>
  </si>
  <si>
    <t>NEWFS-728</t>
  </si>
  <si>
    <t>serotina</t>
  </si>
  <si>
    <t>Pluchea</t>
  </si>
  <si>
    <t>odorata</t>
  </si>
  <si>
    <t>NEWFS-794</t>
  </si>
  <si>
    <t>NEWFS-894</t>
  </si>
  <si>
    <t>NEWFS-929</t>
  </si>
  <si>
    <t>Prunus</t>
  </si>
  <si>
    <t>NEWFS-352</t>
  </si>
  <si>
    <t>Pseudognaphalium</t>
  </si>
  <si>
    <t>obtusifolium</t>
  </si>
  <si>
    <t>NEWFS-898</t>
  </si>
  <si>
    <t>NEWFS-928</t>
  </si>
  <si>
    <t>Pycnanthemum</t>
  </si>
  <si>
    <t>muticum</t>
  </si>
  <si>
    <t>NEWFS-753</t>
  </si>
  <si>
    <t>Rhus</t>
  </si>
  <si>
    <t>copallinum</t>
  </si>
  <si>
    <t>NEWFS-908</t>
  </si>
  <si>
    <t>hirta</t>
  </si>
  <si>
    <t>NEWFS-165</t>
  </si>
  <si>
    <t>NEWFS-465</t>
  </si>
  <si>
    <t>NEWFS-779</t>
  </si>
  <si>
    <t>typhina</t>
  </si>
  <si>
    <t>NEWFS-935</t>
  </si>
  <si>
    <t>Rhynchospora</t>
  </si>
  <si>
    <t>alba</t>
  </si>
  <si>
    <t>NEWFS-717</t>
  </si>
  <si>
    <t>NEWFS-725</t>
  </si>
  <si>
    <t>Salicornia</t>
  </si>
  <si>
    <t>depressa</t>
  </si>
  <si>
    <t>NEWFS-811</t>
  </si>
  <si>
    <t>NEWFS-870</t>
  </si>
  <si>
    <t>Schizachyrium</t>
  </si>
  <si>
    <t>scorparium</t>
  </si>
  <si>
    <t>NEWFS-445</t>
  </si>
  <si>
    <t>NEWFS-755</t>
  </si>
  <si>
    <t>NEWFS-800</t>
  </si>
  <si>
    <t>NEWFS-820</t>
  </si>
  <si>
    <t>NEWFS-853</t>
  </si>
  <si>
    <t>NEWFS-865</t>
  </si>
  <si>
    <t>Schoenoplectus</t>
  </si>
  <si>
    <t>NEWFS-644</t>
  </si>
  <si>
    <t>NEWFS-646</t>
  </si>
  <si>
    <t>NEWFS-675</t>
  </si>
  <si>
    <t>NEWFS-733</t>
  </si>
  <si>
    <t>NEWFS-760</t>
  </si>
  <si>
    <t>tabernaemontani</t>
  </si>
  <si>
    <t>NEWFS-691</t>
  </si>
  <si>
    <t>Scirpus</t>
  </si>
  <si>
    <t>atrovirens</t>
  </si>
  <si>
    <t>NEWFS-336</t>
  </si>
  <si>
    <t>NEWFS-729</t>
  </si>
  <si>
    <t>cyperinus</t>
  </si>
  <si>
    <t>NEWFS-382</t>
  </si>
  <si>
    <t>NEWFS-730</t>
  </si>
  <si>
    <t>NEWFS-746</t>
  </si>
  <si>
    <t>NEWFS-785</t>
  </si>
  <si>
    <t>NEWFS-803</t>
  </si>
  <si>
    <t>Smilax</t>
  </si>
  <si>
    <t>glauca</t>
  </si>
  <si>
    <t>NEWFS-934</t>
  </si>
  <si>
    <t>rotundifolia</t>
  </si>
  <si>
    <t>NEWFS-607</t>
  </si>
  <si>
    <t>Solidago</t>
  </si>
  <si>
    <t>altissima</t>
  </si>
  <si>
    <t>NEWFS-819</t>
  </si>
  <si>
    <t>NEWFS-890</t>
  </si>
  <si>
    <t>NEWFS-904</t>
  </si>
  <si>
    <t>caesia</t>
  </si>
  <si>
    <t>NEWFS-850</t>
  </si>
  <si>
    <t>NEWFS-158</t>
  </si>
  <si>
    <t>puberula</t>
  </si>
  <si>
    <t>NEWFS-757</t>
  </si>
  <si>
    <t>rugosa</t>
  </si>
  <si>
    <t>NEWFS-787</t>
  </si>
  <si>
    <t>NEWFS-862</t>
  </si>
  <si>
    <t>NEWFS-876</t>
  </si>
  <si>
    <t>NEWFS-885</t>
  </si>
  <si>
    <t>NEWFS-900</t>
  </si>
  <si>
    <t>NEWFS-915</t>
  </si>
  <si>
    <t>sempervirens</t>
  </si>
  <si>
    <t>NEWFS-799</t>
  </si>
  <si>
    <t>NEWFS-808</t>
  </si>
  <si>
    <t>NEWFS-868</t>
  </si>
  <si>
    <t>NEWFS-878</t>
  </si>
  <si>
    <t>NEWFS-895</t>
  </si>
  <si>
    <t>NEWFS-907</t>
  </si>
  <si>
    <t>NEWFS-910</t>
  </si>
  <si>
    <t>NEWFS-931</t>
  </si>
  <si>
    <t>Sparganium</t>
  </si>
  <si>
    <t>americanum</t>
  </si>
  <si>
    <t>NEWFS-704</t>
  </si>
  <si>
    <t>NEWFS-731</t>
  </si>
  <si>
    <t>NEWFS-747</t>
  </si>
  <si>
    <t>Spartina</t>
  </si>
  <si>
    <t>patens</t>
  </si>
  <si>
    <t>NEWFS-737</t>
  </si>
  <si>
    <t>NEWFS-795</t>
  </si>
  <si>
    <t>NEWFS-817</t>
  </si>
  <si>
    <t>pectinata</t>
  </si>
  <si>
    <t>NEWFS-802</t>
  </si>
  <si>
    <t>Spiraea</t>
  </si>
  <si>
    <t>NEWFS-860</t>
  </si>
  <si>
    <t>NEWFS-937</t>
  </si>
  <si>
    <t>NEWFS-748</t>
  </si>
  <si>
    <t>NEWFS-859</t>
  </si>
  <si>
    <t>NEWFS-940</t>
  </si>
  <si>
    <t>Suaeda</t>
  </si>
  <si>
    <t>NEWFS-783</t>
  </si>
  <si>
    <t>NEWFS-871</t>
  </si>
  <si>
    <t>Symphyotrichum</t>
  </si>
  <si>
    <t>subulatum</t>
  </si>
  <si>
    <t>NEWFS-899</t>
  </si>
  <si>
    <t>tenuifolium</t>
  </si>
  <si>
    <t>NEWFS-426</t>
  </si>
  <si>
    <t>NEWFS-741</t>
  </si>
  <si>
    <t>NEWFS-758</t>
  </si>
  <si>
    <t>NEWFS-916</t>
  </si>
  <si>
    <t>Teucrium</t>
  </si>
  <si>
    <t>NEWFS-374</t>
  </si>
  <si>
    <t>Triadenum</t>
  </si>
  <si>
    <t>fraseri</t>
  </si>
  <si>
    <t>NEWFS-539</t>
  </si>
  <si>
    <t>virginicim</t>
  </si>
  <si>
    <t>NEWFS-726</t>
  </si>
  <si>
    <t>Triglochin</t>
  </si>
  <si>
    <t>NEWFS-641</t>
  </si>
  <si>
    <t>NEWFS-648</t>
  </si>
  <si>
    <t>Tsuga</t>
  </si>
  <si>
    <t>NEWFS-867</t>
  </si>
  <si>
    <t>Typha</t>
  </si>
  <si>
    <t>latifolia</t>
  </si>
  <si>
    <t>NEWFS-784</t>
  </si>
  <si>
    <t>Vaccinium</t>
  </si>
  <si>
    <t>NEWFS-267</t>
  </si>
  <si>
    <t>NEWFS-355</t>
  </si>
  <si>
    <t>corymbosum</t>
  </si>
  <si>
    <t>NEWFS-357</t>
  </si>
  <si>
    <t>macrocarpon</t>
  </si>
  <si>
    <t>NEWFS-453</t>
  </si>
  <si>
    <t>NEWFS-478</t>
  </si>
  <si>
    <t>NEWFS-801</t>
  </si>
  <si>
    <t>myrtilloides</t>
  </si>
  <si>
    <t>NEWFS-356</t>
  </si>
  <si>
    <t>Verbena</t>
  </si>
  <si>
    <t>hastata</t>
  </si>
  <si>
    <t>NEWFS-786</t>
  </si>
  <si>
    <t>NEWFS-873</t>
  </si>
  <si>
    <t>NEWFS-891</t>
  </si>
  <si>
    <t>NEWFS-692</t>
  </si>
  <si>
    <t>Collector Weight (g)</t>
  </si>
  <si>
    <t/>
  </si>
  <si>
    <t>Normal Germination (%)</t>
  </si>
  <si>
    <t xml:space="preserve"> Dormant Seeds (%)</t>
  </si>
  <si>
    <t>Estimated Viability of Sample (%)</t>
  </si>
  <si>
    <t xml:space="preserve"> Empty Seeds (%)</t>
  </si>
  <si>
    <t>Dead Seeds (%)</t>
  </si>
  <si>
    <t>Notes from Analyst</t>
  </si>
  <si>
    <t>Total Seeds Planted (#)</t>
  </si>
  <si>
    <t>Seeds appear to be moldy and cracked from either age or damage from poor handling and/or storage. This sample was not tested as obtaining a quality sub-sample without empty and damaged seeds was impossible.</t>
  </si>
  <si>
    <t>Sample on packing list but not included in shipment</t>
  </si>
  <si>
    <t xml:space="preserve">Seeds were  found to be too moldy to clean and test. The sample was discarded. </t>
  </si>
  <si>
    <t xml:space="preserve">Seeds were discovered to contaminated by a leaking plastic bag from a different sample stored wet. Though the sample was stored, it was not tested. </t>
  </si>
  <si>
    <t>NEWFS-8923</t>
  </si>
  <si>
    <t>Account  Number</t>
  </si>
  <si>
    <t>-</t>
  </si>
  <si>
    <t>?</t>
  </si>
  <si>
    <t>Initial TZ of ~ 1 seeds indicated no viability.  High proportion of empty seeds or embryos damaged by insect/handling. Perhaps immature. Not planted for germ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</si>
</sst>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/>
    </xf>
    <xf numFmtId="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3704-E715-41A3-BF70-90181FEEFAC1}">
  <dimension ref="A1:G2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style="3" bestFit="1" customWidth="1"/>
    <col min="2" max="2" width="23.5703125" style="3" bestFit="1" customWidth="1"/>
    <col min="3" max="3" width="16.42578125" style="3" bestFit="1" customWidth="1"/>
    <col min="4" max="4" width="19" style="8" bestFit="1" customWidth="1"/>
    <col min="5" max="5" width="23.85546875" style="8" bestFit="1" customWidth="1"/>
    <col min="6" max="6" width="19.140625" style="8" bestFit="1" customWidth="1"/>
    <col min="7" max="7" width="26.5703125" style="8" bestFit="1" customWidth="1"/>
    <col min="8" max="16384" width="9.140625" style="1"/>
  </cols>
  <sheetData>
    <row r="1" spans="1:7" s="2" customFormat="1" x14ac:dyDescent="0.25">
      <c r="A1" s="5" t="s">
        <v>0</v>
      </c>
      <c r="B1" s="5" t="s">
        <v>1</v>
      </c>
      <c r="C1" s="5" t="s">
        <v>413</v>
      </c>
      <c r="D1" s="7" t="s">
        <v>3</v>
      </c>
      <c r="E1" s="7" t="s">
        <v>4</v>
      </c>
      <c r="F1" s="7" t="s">
        <v>399</v>
      </c>
      <c r="G1" s="7" t="s">
        <v>5</v>
      </c>
    </row>
    <row r="2" spans="1:7" x14ac:dyDescent="0.25">
      <c r="A2" s="3" t="s">
        <v>185</v>
      </c>
      <c r="B2" s="3" t="s">
        <v>10</v>
      </c>
      <c r="C2" s="3" t="s">
        <v>203</v>
      </c>
      <c r="D2" s="14">
        <v>3.3E-3</v>
      </c>
      <c r="E2" s="14">
        <v>2.93E-2</v>
      </c>
      <c r="F2" s="15">
        <v>1449.78</v>
      </c>
      <c r="G2" s="16">
        <f>(F2/(D2+E2))*100</f>
        <v>4447177.9141104296</v>
      </c>
    </row>
    <row r="3" spans="1:7" x14ac:dyDescent="0.25">
      <c r="A3" s="3" t="s">
        <v>379</v>
      </c>
      <c r="B3" s="3" t="s">
        <v>380</v>
      </c>
      <c r="C3" s="3" t="s">
        <v>381</v>
      </c>
      <c r="D3" s="14">
        <v>1.11E-2</v>
      </c>
      <c r="E3" s="14">
        <v>1.1900000000000001E-2</v>
      </c>
      <c r="F3" s="15">
        <v>865.89</v>
      </c>
      <c r="G3" s="16">
        <f>(F3/(D3+E3))*100</f>
        <v>3764739.1304347822</v>
      </c>
    </row>
    <row r="4" spans="1:7" x14ac:dyDescent="0.25">
      <c r="A4" s="3" t="s">
        <v>156</v>
      </c>
      <c r="B4" s="3" t="s">
        <v>157</v>
      </c>
      <c r="C4" s="3" t="s">
        <v>158</v>
      </c>
      <c r="D4" s="14">
        <v>4.3900000000000002E-2</v>
      </c>
      <c r="E4" s="14">
        <v>5.1000000000000004E-3</v>
      </c>
      <c r="F4" s="15">
        <v>1037.6400000000001</v>
      </c>
      <c r="G4" s="16">
        <f>(F4/(D4+E4))*100</f>
        <v>2117632.6530612246</v>
      </c>
    </row>
    <row r="5" spans="1:7" x14ac:dyDescent="0.25">
      <c r="A5" s="3" t="s">
        <v>185</v>
      </c>
      <c r="B5" s="3" t="s">
        <v>10</v>
      </c>
      <c r="C5" s="3" t="s">
        <v>199</v>
      </c>
      <c r="D5" s="14">
        <v>4.7999999999999996E-3</v>
      </c>
      <c r="E5" s="14">
        <v>4.9799999999999997E-2</v>
      </c>
      <c r="F5" s="15">
        <v>461.11</v>
      </c>
      <c r="G5" s="16">
        <f>(F5/(D5+E5))*100</f>
        <v>844523.80952380958</v>
      </c>
    </row>
    <row r="6" spans="1:7" x14ac:dyDescent="0.25">
      <c r="A6" s="3" t="s">
        <v>185</v>
      </c>
      <c r="B6" s="3" t="s">
        <v>10</v>
      </c>
      <c r="C6" s="3" t="s">
        <v>202</v>
      </c>
      <c r="D6" s="14">
        <v>3.0999999999999999E-3</v>
      </c>
      <c r="E6" s="14">
        <v>8.9099999999999999E-2</v>
      </c>
      <c r="F6" s="15">
        <v>756.31</v>
      </c>
      <c r="G6" s="16">
        <f>(F6/(D6+E6))*100</f>
        <v>820292.84164859005</v>
      </c>
    </row>
    <row r="7" spans="1:7" x14ac:dyDescent="0.25">
      <c r="A7" s="3" t="s">
        <v>297</v>
      </c>
      <c r="B7" s="3" t="s">
        <v>301</v>
      </c>
      <c r="C7" s="3" t="s">
        <v>304</v>
      </c>
      <c r="D7" s="14">
        <v>1.4800000000000001E-2</v>
      </c>
      <c r="E7" s="14">
        <v>4.1399999999999999E-2</v>
      </c>
      <c r="F7" s="15">
        <v>455.7</v>
      </c>
      <c r="G7" s="16">
        <f>(F7/(D7+E7))*100</f>
        <v>810854.09252669034</v>
      </c>
    </row>
    <row r="8" spans="1:7" x14ac:dyDescent="0.25">
      <c r="A8" s="3" t="s">
        <v>185</v>
      </c>
      <c r="B8" s="3" t="s">
        <v>10</v>
      </c>
      <c r="C8" s="3" t="s">
        <v>201</v>
      </c>
      <c r="D8" s="14">
        <v>4.4999999999999997E-3</v>
      </c>
      <c r="E8" s="14">
        <v>7.0400000000000004E-2</v>
      </c>
      <c r="F8" s="15">
        <v>511.48</v>
      </c>
      <c r="G8" s="16">
        <f>(F8/(D8+E8))*100</f>
        <v>682883.84512683575</v>
      </c>
    </row>
    <row r="9" spans="1:7" x14ac:dyDescent="0.25">
      <c r="A9" s="3" t="s">
        <v>289</v>
      </c>
      <c r="B9" s="3" t="s">
        <v>295</v>
      </c>
      <c r="C9" s="3" t="s">
        <v>296</v>
      </c>
      <c r="D9" s="14">
        <v>8.1600000000000006E-3</v>
      </c>
      <c r="E9" s="14">
        <v>4.4699999999999997E-2</v>
      </c>
      <c r="F9" s="15">
        <v>294.64999999999998</v>
      </c>
      <c r="G9" s="16">
        <f>(F9/(D9+E9))*100</f>
        <v>557415.8153613318</v>
      </c>
    </row>
    <row r="10" spans="1:7" x14ac:dyDescent="0.25">
      <c r="A10" s="3" t="s">
        <v>185</v>
      </c>
      <c r="B10" s="3" t="s">
        <v>10</v>
      </c>
      <c r="C10" s="3" t="s">
        <v>200</v>
      </c>
      <c r="D10" s="14">
        <v>3.5000000000000001E-3</v>
      </c>
      <c r="E10" s="14">
        <v>5.5599999999999997E-2</v>
      </c>
      <c r="F10" s="15">
        <v>297.7</v>
      </c>
      <c r="G10" s="16">
        <f>(F10/(D10+E10))*100</f>
        <v>503722.50423011847</v>
      </c>
    </row>
    <row r="11" spans="1:7" x14ac:dyDescent="0.25">
      <c r="A11" s="3" t="s">
        <v>185</v>
      </c>
      <c r="B11" s="3" t="s">
        <v>187</v>
      </c>
      <c r="C11" s="3" t="s">
        <v>194</v>
      </c>
      <c r="D11" s="14">
        <v>2.7000000000000001E-3</v>
      </c>
      <c r="E11" s="14">
        <v>4.87E-2</v>
      </c>
      <c r="F11" s="15">
        <v>244.17</v>
      </c>
      <c r="G11" s="16">
        <f>(F11/(D11+E11))*100</f>
        <v>475038.91050583654</v>
      </c>
    </row>
    <row r="12" spans="1:7" x14ac:dyDescent="0.25">
      <c r="A12" s="3" t="s">
        <v>312</v>
      </c>
      <c r="B12" s="3" t="s">
        <v>329</v>
      </c>
      <c r="C12" s="3" t="s">
        <v>335</v>
      </c>
      <c r="D12" s="14">
        <v>1.9900000000000001E-2</v>
      </c>
      <c r="E12" s="14">
        <v>4.4900000000000002E-2</v>
      </c>
      <c r="F12" s="15">
        <v>281.8</v>
      </c>
      <c r="G12" s="16">
        <f>(F12/(D12+E12))*100</f>
        <v>434876.54320987657</v>
      </c>
    </row>
    <row r="13" spans="1:7" x14ac:dyDescent="0.25">
      <c r="A13" s="3" t="s">
        <v>297</v>
      </c>
      <c r="B13" s="3" t="s">
        <v>301</v>
      </c>
      <c r="C13" s="3" t="s">
        <v>305</v>
      </c>
      <c r="D13" s="14">
        <v>1.4500000000000001E-2</v>
      </c>
      <c r="E13" s="14">
        <v>3.7600000000000001E-2</v>
      </c>
      <c r="F13" s="15">
        <v>215.69</v>
      </c>
      <c r="G13" s="16">
        <f>(F13/(D13+E13))*100</f>
        <v>413992.32245681377</v>
      </c>
    </row>
    <row r="14" spans="1:7" x14ac:dyDescent="0.25">
      <c r="A14" s="3" t="s">
        <v>185</v>
      </c>
      <c r="B14" s="3" t="s">
        <v>10</v>
      </c>
      <c r="C14" s="3" t="s">
        <v>198</v>
      </c>
      <c r="D14" s="14">
        <v>2.5999999999999999E-3</v>
      </c>
      <c r="E14" s="14">
        <v>7.5600000000000001E-2</v>
      </c>
      <c r="F14" s="15">
        <v>286.95999999999998</v>
      </c>
      <c r="G14" s="16">
        <f>(F14/(D14+E14))*100</f>
        <v>366956.52173913037</v>
      </c>
    </row>
    <row r="15" spans="1:7" x14ac:dyDescent="0.25">
      <c r="A15" s="3" t="s">
        <v>312</v>
      </c>
      <c r="B15" s="3" t="s">
        <v>329</v>
      </c>
      <c r="C15" s="3" t="s">
        <v>337</v>
      </c>
      <c r="D15" s="14">
        <v>2.5600000000000001E-2</v>
      </c>
      <c r="E15" s="14">
        <v>5.04E-2</v>
      </c>
      <c r="F15" s="15">
        <v>265.82</v>
      </c>
      <c r="G15" s="16">
        <f>(F15/(D15+E15))*100</f>
        <v>349763.15789473685</v>
      </c>
    </row>
    <row r="16" spans="1:7" x14ac:dyDescent="0.25">
      <c r="A16" s="3" t="s">
        <v>113</v>
      </c>
      <c r="B16" s="3" t="s">
        <v>114</v>
      </c>
      <c r="C16" s="3" t="s">
        <v>116</v>
      </c>
      <c r="D16" s="14">
        <v>8.8000000000000005E-3</v>
      </c>
      <c r="E16" s="14">
        <v>0.1081</v>
      </c>
      <c r="F16" s="15">
        <v>373.12</v>
      </c>
      <c r="G16" s="16">
        <f>(F16/(D16+E16))*100</f>
        <v>319178.78528656968</v>
      </c>
    </row>
    <row r="17" spans="1:7" x14ac:dyDescent="0.25">
      <c r="A17" s="3" t="s">
        <v>297</v>
      </c>
      <c r="B17" s="3" t="s">
        <v>301</v>
      </c>
      <c r="C17" s="3" t="s">
        <v>303</v>
      </c>
      <c r="D17" s="14">
        <v>2.07E-2</v>
      </c>
      <c r="E17" s="14">
        <v>2.1100000000000001E-2</v>
      </c>
      <c r="F17" s="15">
        <v>129.47999999999999</v>
      </c>
      <c r="G17" s="16">
        <f>(F17/(D17+E17))*100</f>
        <v>309760.76555023919</v>
      </c>
    </row>
    <row r="18" spans="1:7" x14ac:dyDescent="0.25">
      <c r="A18" s="3" t="s">
        <v>185</v>
      </c>
      <c r="B18" s="3" t="s">
        <v>10</v>
      </c>
      <c r="C18" s="3" t="s">
        <v>196</v>
      </c>
      <c r="D18" s="14">
        <v>2.5000000000000001E-3</v>
      </c>
      <c r="E18" s="14">
        <v>6.2399999999999997E-2</v>
      </c>
      <c r="F18" s="15">
        <v>182.27</v>
      </c>
      <c r="G18" s="16">
        <f>(F18/(D18+E18))*100</f>
        <v>280847.45762711868</v>
      </c>
    </row>
    <row r="19" spans="1:7" x14ac:dyDescent="0.25">
      <c r="A19" s="3" t="s">
        <v>312</v>
      </c>
      <c r="B19" s="3" t="s">
        <v>322</v>
      </c>
      <c r="C19" s="3" t="s">
        <v>323</v>
      </c>
      <c r="D19" s="14">
        <v>7.7000000000000002E-3</v>
      </c>
      <c r="E19" s="14">
        <v>9.11E-2</v>
      </c>
      <c r="F19" s="15">
        <v>267.51</v>
      </c>
      <c r="G19" s="16">
        <f>(F19/(D19+E19))*100</f>
        <v>270759.1093117409</v>
      </c>
    </row>
    <row r="20" spans="1:7" x14ac:dyDescent="0.25">
      <c r="A20" s="3" t="s">
        <v>133</v>
      </c>
      <c r="B20" s="3" t="s">
        <v>135</v>
      </c>
      <c r="C20" s="3" t="s">
        <v>142</v>
      </c>
      <c r="D20" s="14">
        <v>3.8999999999999998E-3</v>
      </c>
      <c r="E20" s="14">
        <v>4.3099999999999999E-2</v>
      </c>
      <c r="F20" s="15">
        <v>125.03</v>
      </c>
      <c r="G20" s="16">
        <f>(F20/(D20+E20))*100</f>
        <v>266021.27659574465</v>
      </c>
    </row>
    <row r="21" spans="1:7" x14ac:dyDescent="0.25">
      <c r="A21" s="3" t="s">
        <v>75</v>
      </c>
      <c r="B21" s="3" t="s">
        <v>76</v>
      </c>
      <c r="C21" s="3" t="s">
        <v>77</v>
      </c>
      <c r="D21" s="14">
        <v>1.32E-2</v>
      </c>
      <c r="E21" s="14">
        <v>8.9800000000000005E-2</v>
      </c>
      <c r="F21" s="15">
        <v>246.11</v>
      </c>
      <c r="G21" s="16">
        <f>(F21/(D21+E21))*100</f>
        <v>238941.74757281554</v>
      </c>
    </row>
    <row r="22" spans="1:7" x14ac:dyDescent="0.25">
      <c r="A22" s="3" t="s">
        <v>281</v>
      </c>
      <c r="B22" s="3" t="s">
        <v>282</v>
      </c>
      <c r="C22" s="3" t="s">
        <v>286</v>
      </c>
      <c r="D22" s="14">
        <v>8.9300000000000004E-2</v>
      </c>
      <c r="E22" s="14">
        <v>8.2799999999999999E-2</v>
      </c>
      <c r="F22" s="15">
        <v>408.13</v>
      </c>
      <c r="G22" s="16">
        <f>(F22/(D22+E22))*100</f>
        <v>237147.00755374783</v>
      </c>
    </row>
    <row r="23" spans="1:7" x14ac:dyDescent="0.25">
      <c r="A23" s="3" t="s">
        <v>312</v>
      </c>
      <c r="B23" s="3" t="s">
        <v>329</v>
      </c>
      <c r="C23" s="3" t="s">
        <v>333</v>
      </c>
      <c r="D23" s="14">
        <v>2.1600000000000001E-2</v>
      </c>
      <c r="E23" s="14">
        <v>7.3300000000000004E-2</v>
      </c>
      <c r="F23" s="15">
        <v>208.35</v>
      </c>
      <c r="G23" s="16">
        <f>(F23/(D23+E23))*100</f>
        <v>219546.89146469964</v>
      </c>
    </row>
    <row r="24" spans="1:7" x14ac:dyDescent="0.25">
      <c r="A24" s="3" t="s">
        <v>312</v>
      </c>
      <c r="B24" s="3" t="s">
        <v>329</v>
      </c>
      <c r="C24" s="3" t="s">
        <v>332</v>
      </c>
      <c r="D24" s="14">
        <v>2.1399999999999999E-2</v>
      </c>
      <c r="E24" s="14">
        <v>6.8400000000000002E-2</v>
      </c>
      <c r="F24" s="15">
        <v>196.83</v>
      </c>
      <c r="G24" s="16">
        <f>(F24/(D24+E24))*100</f>
        <v>219187.08240534519</v>
      </c>
    </row>
    <row r="25" spans="1:7" x14ac:dyDescent="0.25">
      <c r="A25" s="3" t="s">
        <v>185</v>
      </c>
      <c r="B25" s="3" t="s">
        <v>187</v>
      </c>
      <c r="C25" s="3" t="s">
        <v>192</v>
      </c>
      <c r="D25" s="14">
        <v>3.3999999999999998E-3</v>
      </c>
      <c r="E25" s="14">
        <v>8.72E-2</v>
      </c>
      <c r="F25" s="15">
        <v>195.52</v>
      </c>
      <c r="G25" s="16">
        <f>(F25/(D25+E25))*100</f>
        <v>215805.7395143488</v>
      </c>
    </row>
    <row r="26" spans="1:7" x14ac:dyDescent="0.25">
      <c r="A26" s="3" t="s">
        <v>250</v>
      </c>
      <c r="B26" s="3" t="s">
        <v>251</v>
      </c>
      <c r="C26" s="3" t="s">
        <v>252</v>
      </c>
      <c r="D26" s="14">
        <v>1.49E-2</v>
      </c>
      <c r="E26" s="14">
        <v>5.5199999999999999E-2</v>
      </c>
      <c r="F26" s="15">
        <v>132.6</v>
      </c>
      <c r="G26" s="16">
        <f>(F26/(D26+E26))*100</f>
        <v>189158.34522111269</v>
      </c>
    </row>
    <row r="27" spans="1:7" x14ac:dyDescent="0.25">
      <c r="A27" s="3" t="s">
        <v>297</v>
      </c>
      <c r="B27" s="3" t="s">
        <v>301</v>
      </c>
      <c r="C27" s="3" t="s">
        <v>302</v>
      </c>
      <c r="D27" s="14">
        <v>2.07E-2</v>
      </c>
      <c r="E27" s="14">
        <v>7.0300000000000001E-2</v>
      </c>
      <c r="F27" s="15">
        <v>148.61000000000001</v>
      </c>
      <c r="G27" s="16">
        <f>(F27/(D27+E27))*100</f>
        <v>163307.69230769234</v>
      </c>
    </row>
    <row r="28" spans="1:7" x14ac:dyDescent="0.25">
      <c r="A28" s="3" t="s">
        <v>261</v>
      </c>
      <c r="B28" s="3" t="s">
        <v>262</v>
      </c>
      <c r="C28" s="3" t="s">
        <v>263</v>
      </c>
      <c r="D28" s="14">
        <v>6.8999999999999999E-3</v>
      </c>
      <c r="E28" s="14">
        <v>4.4699999999999997E-2</v>
      </c>
      <c r="F28" s="15">
        <v>82.18</v>
      </c>
      <c r="G28" s="16">
        <f>(F28/(D28+E28))*100</f>
        <v>159263.56589147291</v>
      </c>
    </row>
    <row r="29" spans="1:7" x14ac:dyDescent="0.25">
      <c r="A29" s="3" t="s">
        <v>75</v>
      </c>
      <c r="B29" s="3" t="s">
        <v>78</v>
      </c>
      <c r="C29" s="3" t="s">
        <v>79</v>
      </c>
      <c r="D29" s="14">
        <v>5.21E-2</v>
      </c>
      <c r="E29" s="14">
        <v>5.8299999999999998E-2</v>
      </c>
      <c r="F29" s="15">
        <v>168.25</v>
      </c>
      <c r="G29" s="16">
        <f>(F29/(D29+E29))*100</f>
        <v>152400.36231884058</v>
      </c>
    </row>
    <row r="30" spans="1:7" x14ac:dyDescent="0.25">
      <c r="A30" s="3" t="s">
        <v>185</v>
      </c>
      <c r="B30" s="3" t="s">
        <v>187</v>
      </c>
      <c r="C30" s="3" t="s">
        <v>193</v>
      </c>
      <c r="D30" s="14">
        <v>3.0999999999999999E-3</v>
      </c>
      <c r="E30" s="14">
        <v>6.8099999999999994E-2</v>
      </c>
      <c r="F30" s="15">
        <v>103.77</v>
      </c>
      <c r="G30" s="16">
        <f>(F30/(D30+E30))*100</f>
        <v>145744.38202247189</v>
      </c>
    </row>
    <row r="31" spans="1:7" x14ac:dyDescent="0.25">
      <c r="A31" s="3" t="s">
        <v>350</v>
      </c>
      <c r="B31" s="3" t="s">
        <v>274</v>
      </c>
      <c r="C31" s="3" t="s">
        <v>352</v>
      </c>
      <c r="D31" s="14">
        <v>5.1000000000000004E-3</v>
      </c>
      <c r="E31" s="14">
        <v>9.3200000000000005E-2</v>
      </c>
      <c r="F31" s="15">
        <v>132.91</v>
      </c>
      <c r="G31" s="16">
        <f>(F31/(D31+E31))*100</f>
        <v>135208.54526958292</v>
      </c>
    </row>
    <row r="32" spans="1:7" x14ac:dyDescent="0.25">
      <c r="A32" s="3" t="s">
        <v>28</v>
      </c>
      <c r="B32" s="3" t="s">
        <v>34</v>
      </c>
      <c r="C32" s="3" t="s">
        <v>38</v>
      </c>
      <c r="D32" s="14">
        <v>7.7399999999999997E-2</v>
      </c>
      <c r="E32" s="14">
        <v>0.11020000000000001</v>
      </c>
      <c r="F32" s="15">
        <v>249.24</v>
      </c>
      <c r="G32" s="16">
        <f>(F32/(D32+E32))*100</f>
        <v>132857.14285714287</v>
      </c>
    </row>
    <row r="33" spans="1:7" x14ac:dyDescent="0.25">
      <c r="A33" s="3" t="s">
        <v>28</v>
      </c>
      <c r="B33" s="3" t="s">
        <v>32</v>
      </c>
      <c r="C33" s="3" t="s">
        <v>33</v>
      </c>
      <c r="D33" s="14">
        <v>5.3600000000000002E-2</v>
      </c>
      <c r="E33" s="14">
        <v>9.7000000000000003E-2</v>
      </c>
      <c r="F33" s="15">
        <v>196.17</v>
      </c>
      <c r="G33" s="16">
        <f>(F33/(D33+E33))*100</f>
        <v>130258.96414342629</v>
      </c>
    </row>
    <row r="34" spans="1:7" x14ac:dyDescent="0.25">
      <c r="A34" s="3" t="s">
        <v>264</v>
      </c>
      <c r="B34" s="3" t="s">
        <v>267</v>
      </c>
      <c r="C34" s="3" t="s">
        <v>268</v>
      </c>
      <c r="D34" s="14">
        <v>0.81599999999999995</v>
      </c>
      <c r="E34" s="14">
        <v>1.78E-2</v>
      </c>
      <c r="F34" s="15">
        <v>1075.25</v>
      </c>
      <c r="G34" s="16">
        <f>(F34/(D34+E34))*100</f>
        <v>128957.78364116095</v>
      </c>
    </row>
    <row r="35" spans="1:7" x14ac:dyDescent="0.25">
      <c r="A35" s="3" t="s">
        <v>312</v>
      </c>
      <c r="B35" s="3" t="s">
        <v>329</v>
      </c>
      <c r="C35" s="3" t="s">
        <v>334</v>
      </c>
      <c r="D35" s="14">
        <v>1.7999999999999999E-2</v>
      </c>
      <c r="E35" s="14">
        <v>8.2100000000000006E-2</v>
      </c>
      <c r="F35" s="15">
        <v>126.58</v>
      </c>
      <c r="G35" s="16">
        <f>(F35/(D35+E35))*100</f>
        <v>126453.54645354644</v>
      </c>
    </row>
    <row r="36" spans="1:7" x14ac:dyDescent="0.25">
      <c r="A36" s="3" t="s">
        <v>28</v>
      </c>
      <c r="B36" s="3" t="s">
        <v>29</v>
      </c>
      <c r="C36" s="3" t="s">
        <v>30</v>
      </c>
      <c r="D36" s="14">
        <v>2.1399999999999999E-2</v>
      </c>
      <c r="E36" s="14">
        <v>8.3999999999999995E-3</v>
      </c>
      <c r="F36" s="15">
        <v>37.590000000000003</v>
      </c>
      <c r="G36" s="16">
        <f>(F36/(D36+E36))*100</f>
        <v>126140.93959731545</v>
      </c>
    </row>
    <row r="37" spans="1:7" x14ac:dyDescent="0.25">
      <c r="A37" s="3" t="s">
        <v>178</v>
      </c>
      <c r="B37" s="3" t="s">
        <v>179</v>
      </c>
      <c r="C37" s="3" t="s">
        <v>182</v>
      </c>
      <c r="D37" s="14">
        <v>0.12470000000000001</v>
      </c>
      <c r="E37" s="14">
        <v>0.50729999999999997</v>
      </c>
      <c r="F37" s="15">
        <v>764.49</v>
      </c>
      <c r="G37" s="16">
        <f>(F37/(D37+E37))*100</f>
        <v>120963.60759493671</v>
      </c>
    </row>
    <row r="38" spans="1:7" x14ac:dyDescent="0.25">
      <c r="A38" s="3" t="s">
        <v>312</v>
      </c>
      <c r="B38" s="3" t="s">
        <v>322</v>
      </c>
      <c r="C38" s="3" t="s">
        <v>326</v>
      </c>
      <c r="D38" s="14">
        <v>7.7000000000000002E-3</v>
      </c>
      <c r="E38" s="14">
        <v>5.8200000000000002E-2</v>
      </c>
      <c r="F38" s="15">
        <v>77.14</v>
      </c>
      <c r="G38" s="16">
        <f>(F38/(D38+E38))*100</f>
        <v>117056.14567526555</v>
      </c>
    </row>
    <row r="39" spans="1:7" x14ac:dyDescent="0.25">
      <c r="A39" s="3" t="s">
        <v>185</v>
      </c>
      <c r="B39" s="3" t="s">
        <v>187</v>
      </c>
      <c r="C39" s="3" t="s">
        <v>188</v>
      </c>
      <c r="D39" s="14">
        <v>2.5000000000000001E-3</v>
      </c>
      <c r="E39" s="14">
        <v>0.1099</v>
      </c>
      <c r="F39" s="15">
        <v>130.76</v>
      </c>
      <c r="G39" s="16">
        <f>(F39/(D39+E39))*100</f>
        <v>116334.51957295372</v>
      </c>
    </row>
    <row r="40" spans="1:7" x14ac:dyDescent="0.25">
      <c r="A40" s="3" t="s">
        <v>312</v>
      </c>
      <c r="B40" s="3" t="s">
        <v>329</v>
      </c>
      <c r="C40" s="3" t="s">
        <v>331</v>
      </c>
      <c r="D40" s="14">
        <v>2.0299999999999999E-2</v>
      </c>
      <c r="E40" s="14">
        <v>5.3100000000000001E-2</v>
      </c>
      <c r="F40" s="15">
        <v>83.67</v>
      </c>
      <c r="G40" s="16">
        <f>(F40/(D40+E40))*100</f>
        <v>113991.82561307903</v>
      </c>
    </row>
    <row r="41" spans="1:7" x14ac:dyDescent="0.25">
      <c r="A41" s="3" t="s">
        <v>19</v>
      </c>
      <c r="B41" s="3" t="s">
        <v>20</v>
      </c>
      <c r="C41" s="3" t="s">
        <v>21</v>
      </c>
      <c r="D41" s="14">
        <v>9.1999999999999998E-3</v>
      </c>
      <c r="E41" s="14">
        <v>0.12590000000000001</v>
      </c>
      <c r="F41" s="15">
        <v>146.26</v>
      </c>
      <c r="G41" s="16">
        <f>(F41/(D41+E41))*100</f>
        <v>108260.54774241302</v>
      </c>
    </row>
    <row r="42" spans="1:7" x14ac:dyDescent="0.25">
      <c r="A42" s="3" t="s">
        <v>185</v>
      </c>
      <c r="B42" s="3" t="s">
        <v>187</v>
      </c>
      <c r="C42" s="3" t="s">
        <v>190</v>
      </c>
      <c r="D42" s="14">
        <v>3.5000000000000001E-3</v>
      </c>
      <c r="E42" s="14">
        <v>5.0099999999999999E-2</v>
      </c>
      <c r="F42" s="15">
        <v>57.76</v>
      </c>
      <c r="G42" s="16">
        <f>(F42/(D42+E42))*100</f>
        <v>107761.19402985073</v>
      </c>
    </row>
    <row r="43" spans="1:7" x14ac:dyDescent="0.25">
      <c r="A43" s="3" t="s">
        <v>178</v>
      </c>
      <c r="B43" s="3" t="s">
        <v>179</v>
      </c>
      <c r="C43" s="3" t="s">
        <v>183</v>
      </c>
      <c r="D43" s="14">
        <v>8.9499999999999996E-2</v>
      </c>
      <c r="E43" s="14">
        <v>0.49309999999999998</v>
      </c>
      <c r="F43" s="15">
        <v>600.16</v>
      </c>
      <c r="G43" s="16">
        <f>(F43/(D43+E43))*100</f>
        <v>103014.07483693786</v>
      </c>
    </row>
    <row r="44" spans="1:7" x14ac:dyDescent="0.25">
      <c r="A44" s="3" t="s">
        <v>28</v>
      </c>
      <c r="B44" s="3" t="s">
        <v>29</v>
      </c>
      <c r="C44" s="3" t="s">
        <v>31</v>
      </c>
      <c r="D44" s="14">
        <v>0.02</v>
      </c>
      <c r="E44" s="14">
        <v>1.77E-2</v>
      </c>
      <c r="F44" s="15">
        <v>38.75</v>
      </c>
      <c r="G44" s="16">
        <f>(F44/(D44+E44))*100</f>
        <v>102785.14588859415</v>
      </c>
    </row>
    <row r="45" spans="1:7" x14ac:dyDescent="0.25">
      <c r="A45" s="3" t="s">
        <v>312</v>
      </c>
      <c r="B45" s="3" t="s">
        <v>329</v>
      </c>
      <c r="C45" s="3" t="s">
        <v>336</v>
      </c>
      <c r="D45" s="14">
        <v>2.93E-2</v>
      </c>
      <c r="E45" s="14">
        <v>7.3099999999999998E-2</v>
      </c>
      <c r="F45" s="15">
        <v>103.04</v>
      </c>
      <c r="G45" s="16">
        <f>(F45/(D45+E45))*100</f>
        <v>100625.00000000001</v>
      </c>
    </row>
    <row r="46" spans="1:7" x14ac:dyDescent="0.25">
      <c r="A46" s="3" t="s">
        <v>85</v>
      </c>
      <c r="B46" s="3" t="s">
        <v>86</v>
      </c>
      <c r="C46" s="3" t="s">
        <v>87</v>
      </c>
      <c r="D46" s="14">
        <v>2.9499999999999998E-2</v>
      </c>
      <c r="E46" s="14">
        <v>0.31609999999999999</v>
      </c>
      <c r="F46" s="15">
        <v>339.43</v>
      </c>
      <c r="G46" s="16">
        <f>(F46/(D46+E46))*100</f>
        <v>98214.699074074073</v>
      </c>
    </row>
    <row r="47" spans="1:7" x14ac:dyDescent="0.25">
      <c r="A47" s="3" t="s">
        <v>185</v>
      </c>
      <c r="B47" s="3" t="s">
        <v>10</v>
      </c>
      <c r="C47" s="3" t="s">
        <v>197</v>
      </c>
      <c r="D47" s="14">
        <v>4.5999999999999999E-3</v>
      </c>
      <c r="E47" s="14">
        <v>3.8699999999999998E-2</v>
      </c>
      <c r="F47" s="15">
        <v>41.54</v>
      </c>
      <c r="G47" s="16">
        <f>(F47/(D47+E47))*100</f>
        <v>95935.33487297922</v>
      </c>
    </row>
    <row r="48" spans="1:7" x14ac:dyDescent="0.25">
      <c r="A48" s="3" t="s">
        <v>28</v>
      </c>
      <c r="B48" s="3" t="s">
        <v>34</v>
      </c>
      <c r="C48" s="3" t="s">
        <v>36</v>
      </c>
      <c r="D48" s="14">
        <v>8.8400000000000006E-2</v>
      </c>
      <c r="E48" s="14">
        <v>0.13120000000000001</v>
      </c>
      <c r="F48" s="15">
        <v>210.48</v>
      </c>
      <c r="G48" s="16">
        <f>(F48/(D48+E48))*100</f>
        <v>95846.994535519116</v>
      </c>
    </row>
    <row r="49" spans="1:7" x14ac:dyDescent="0.25">
      <c r="A49" s="3" t="s">
        <v>185</v>
      </c>
      <c r="B49" s="3" t="s">
        <v>187</v>
      </c>
      <c r="C49" s="3" t="s">
        <v>191</v>
      </c>
      <c r="D49" s="14">
        <v>4.0000000000000001E-3</v>
      </c>
      <c r="E49" s="14">
        <v>9.11E-2</v>
      </c>
      <c r="F49" s="15">
        <v>88.77</v>
      </c>
      <c r="G49" s="16">
        <f>(F49/(D49+E49))*100</f>
        <v>93343.848580441641</v>
      </c>
    </row>
    <row r="50" spans="1:7" x14ac:dyDescent="0.25">
      <c r="A50" s="3" t="s">
        <v>133</v>
      </c>
      <c r="B50" s="3" t="s">
        <v>135</v>
      </c>
      <c r="C50" s="3" t="s">
        <v>140</v>
      </c>
      <c r="D50" s="14">
        <v>4.7000000000000002E-3</v>
      </c>
      <c r="E50" s="14">
        <v>6.1100000000000002E-2</v>
      </c>
      <c r="F50" s="15">
        <v>61.15</v>
      </c>
      <c r="G50" s="16">
        <f>(F50/(D50+E50))*100</f>
        <v>92933.130699088142</v>
      </c>
    </row>
    <row r="51" spans="1:7" x14ac:dyDescent="0.25">
      <c r="A51" s="3" t="s">
        <v>297</v>
      </c>
      <c r="B51" s="3" t="s">
        <v>301</v>
      </c>
      <c r="C51" s="3" t="s">
        <v>306</v>
      </c>
      <c r="D51" s="14">
        <v>1.66E-2</v>
      </c>
      <c r="E51" s="14">
        <v>5.6800000000000003E-2</v>
      </c>
      <c r="F51" s="15">
        <v>65.959999999999994</v>
      </c>
      <c r="G51" s="16">
        <f>(F51/(D51+E51))*100</f>
        <v>89863.760217983639</v>
      </c>
    </row>
    <row r="52" spans="1:7" x14ac:dyDescent="0.25">
      <c r="A52" s="3" t="s">
        <v>312</v>
      </c>
      <c r="B52" s="3" t="s">
        <v>322</v>
      </c>
      <c r="C52" s="3" t="s">
        <v>324</v>
      </c>
      <c r="D52" s="14">
        <v>6.1999999999999998E-3</v>
      </c>
      <c r="E52" s="14">
        <v>6.59E-2</v>
      </c>
      <c r="F52" s="15">
        <v>61.69</v>
      </c>
      <c r="G52" s="16">
        <f>(F52/(D52+E52))*100</f>
        <v>85561.719833564493</v>
      </c>
    </row>
    <row r="53" spans="1:7" x14ac:dyDescent="0.25">
      <c r="A53" s="3" t="s">
        <v>264</v>
      </c>
      <c r="B53" s="3" t="s">
        <v>267</v>
      </c>
      <c r="C53" s="3" t="s">
        <v>270</v>
      </c>
      <c r="D53" s="14">
        <v>0.95830000000000004</v>
      </c>
      <c r="E53" s="14">
        <v>2.0899999999999998E-2</v>
      </c>
      <c r="F53" s="15">
        <v>820.15</v>
      </c>
      <c r="G53" s="16">
        <f>(F53/(D53+E53))*100</f>
        <v>83757.148692810442</v>
      </c>
    </row>
    <row r="54" spans="1:7" x14ac:dyDescent="0.25">
      <c r="A54" s="3" t="s">
        <v>393</v>
      </c>
      <c r="B54" s="3" t="s">
        <v>394</v>
      </c>
      <c r="C54" s="3" t="s">
        <v>397</v>
      </c>
      <c r="D54" s="14">
        <v>2.81E-2</v>
      </c>
      <c r="E54" s="14">
        <v>0.1318</v>
      </c>
      <c r="F54" s="15">
        <v>128.86000000000001</v>
      </c>
      <c r="G54" s="16">
        <f>(F54/(D54+E54))*100</f>
        <v>80587.867417135727</v>
      </c>
    </row>
    <row r="55" spans="1:7" x14ac:dyDescent="0.25">
      <c r="A55" s="3" t="s">
        <v>359</v>
      </c>
      <c r="B55" s="3" t="s">
        <v>360</v>
      </c>
      <c r="C55" s="3" t="s">
        <v>361</v>
      </c>
      <c r="D55" s="14">
        <v>1.24E-2</v>
      </c>
      <c r="E55" s="14">
        <v>9.3200000000000005E-2</v>
      </c>
      <c r="F55" s="15">
        <v>78.94</v>
      </c>
      <c r="G55" s="16">
        <f>(F55/(D55+E55))*100</f>
        <v>74753.787878787873</v>
      </c>
    </row>
    <row r="56" spans="1:7" x14ac:dyDescent="0.25">
      <c r="A56" s="3" t="s">
        <v>156</v>
      </c>
      <c r="B56" s="3" t="s">
        <v>157</v>
      </c>
      <c r="C56" s="3" t="s">
        <v>159</v>
      </c>
      <c r="D56" s="14">
        <v>5.7299999999999997E-2</v>
      </c>
      <c r="E56" s="14">
        <v>1.72E-2</v>
      </c>
      <c r="F56" s="15">
        <v>50.92</v>
      </c>
      <c r="G56" s="16">
        <f>(F56/(D56+E56))*100</f>
        <v>68348.993288590616</v>
      </c>
    </row>
    <row r="57" spans="1:7" x14ac:dyDescent="0.25">
      <c r="A57" s="3" t="s">
        <v>281</v>
      </c>
      <c r="B57" s="3" t="s">
        <v>282</v>
      </c>
      <c r="C57" s="3" t="s">
        <v>285</v>
      </c>
      <c r="D57" s="14">
        <v>7.8600000000000003E-2</v>
      </c>
      <c r="E57" s="14">
        <v>3.1699999999999999E-2</v>
      </c>
      <c r="F57" s="15">
        <v>75.349999999999994</v>
      </c>
      <c r="G57" s="16">
        <f>(F57/(D57+E57))*100</f>
        <v>68313.689936536714</v>
      </c>
    </row>
    <row r="58" spans="1:7" x14ac:dyDescent="0.25">
      <c r="A58" s="3" t="s">
        <v>312</v>
      </c>
      <c r="B58" s="3" t="s">
        <v>322</v>
      </c>
      <c r="C58" s="3" t="s">
        <v>325</v>
      </c>
      <c r="D58" s="14">
        <v>3.5999999999999999E-3</v>
      </c>
      <c r="E58" s="14">
        <v>6.1400000000000003E-2</v>
      </c>
      <c r="F58" s="15">
        <v>42.86</v>
      </c>
      <c r="G58" s="16">
        <f>(F58/(D58+E58))*100</f>
        <v>65938.461538461532</v>
      </c>
    </row>
    <row r="59" spans="1:7" x14ac:dyDescent="0.25">
      <c r="A59" s="3" t="s">
        <v>89</v>
      </c>
      <c r="B59" s="3" t="s">
        <v>90</v>
      </c>
      <c r="C59" s="3" t="s">
        <v>94</v>
      </c>
      <c r="D59" s="14">
        <v>9.9299999999999999E-2</v>
      </c>
      <c r="E59" s="14">
        <v>9.8199999999999996E-2</v>
      </c>
      <c r="F59" s="15">
        <v>129.61000000000001</v>
      </c>
      <c r="G59" s="16">
        <f>(F59/(D59+E59))*100</f>
        <v>65625.3164556962</v>
      </c>
    </row>
    <row r="60" spans="1:7" x14ac:dyDescent="0.25">
      <c r="A60" s="3" t="s">
        <v>281</v>
      </c>
      <c r="B60" s="3" t="s">
        <v>282</v>
      </c>
      <c r="C60" s="3" t="s">
        <v>284</v>
      </c>
      <c r="D60" s="14">
        <v>0.1179</v>
      </c>
      <c r="E60" s="14">
        <v>9.9900000000000003E-2</v>
      </c>
      <c r="F60" s="15">
        <v>139.58000000000001</v>
      </c>
      <c r="G60" s="16">
        <f>(F60/(D60+E60))*100</f>
        <v>64086.317722681371</v>
      </c>
    </row>
    <row r="61" spans="1:7" x14ac:dyDescent="0.25">
      <c r="A61" s="3" t="s">
        <v>133</v>
      </c>
      <c r="B61" s="3" t="s">
        <v>135</v>
      </c>
      <c r="C61" s="3" t="s">
        <v>137</v>
      </c>
      <c r="D61" s="14">
        <v>4.7999999999999996E-3</v>
      </c>
      <c r="E61" s="14">
        <v>5.67E-2</v>
      </c>
      <c r="F61" s="15">
        <v>38.950000000000003</v>
      </c>
      <c r="G61" s="16">
        <f>(F61/(D61+E61))*100</f>
        <v>63333.333333333336</v>
      </c>
    </row>
    <row r="62" spans="1:7" x14ac:dyDescent="0.25">
      <c r="A62" s="3" t="s">
        <v>393</v>
      </c>
      <c r="B62" s="3" t="s">
        <v>394</v>
      </c>
      <c r="C62" s="3" t="s">
        <v>395</v>
      </c>
      <c r="D62" s="14">
        <v>3.3399999999999999E-2</v>
      </c>
      <c r="E62" s="14">
        <v>0.1764</v>
      </c>
      <c r="F62" s="15">
        <v>129.16999999999999</v>
      </c>
      <c r="G62" s="16">
        <f>(F62/(D62+E62))*100</f>
        <v>61568.160152526216</v>
      </c>
    </row>
    <row r="63" spans="1:7" x14ac:dyDescent="0.25">
      <c r="A63" s="3" t="s">
        <v>67</v>
      </c>
      <c r="B63" s="3" t="s">
        <v>68</v>
      </c>
      <c r="C63" s="3" t="s">
        <v>69</v>
      </c>
      <c r="D63" s="14">
        <v>9.1999999999999998E-3</v>
      </c>
      <c r="E63" s="14">
        <v>0.11310000000000001</v>
      </c>
      <c r="F63" s="15">
        <v>75.25</v>
      </c>
      <c r="G63" s="16">
        <f>(F63/(D63+E63))*100</f>
        <v>61529.026982829098</v>
      </c>
    </row>
    <row r="64" spans="1:7" x14ac:dyDescent="0.25">
      <c r="A64" s="3" t="s">
        <v>350</v>
      </c>
      <c r="B64" s="3" t="s">
        <v>169</v>
      </c>
      <c r="C64" s="3" t="s">
        <v>355</v>
      </c>
      <c r="D64" s="14">
        <v>3.2000000000000002E-3</v>
      </c>
      <c r="E64" s="14">
        <v>0.16320000000000001</v>
      </c>
      <c r="F64" s="15">
        <v>101.89</v>
      </c>
      <c r="G64" s="16">
        <f>(F64/(D64+E64))*100</f>
        <v>61231.971153846142</v>
      </c>
    </row>
    <row r="65" spans="1:7" x14ac:dyDescent="0.25">
      <c r="A65" s="3" t="s">
        <v>106</v>
      </c>
      <c r="B65" s="3" t="s">
        <v>107</v>
      </c>
      <c r="C65" s="3" t="s">
        <v>108</v>
      </c>
      <c r="D65" s="14">
        <v>1.89E-2</v>
      </c>
      <c r="E65" s="14">
        <v>0.2959</v>
      </c>
      <c r="F65" s="15">
        <v>190.36</v>
      </c>
      <c r="G65" s="16">
        <f>(F65/(D65+E65))*100</f>
        <v>60470.139771283371</v>
      </c>
    </row>
    <row r="66" spans="1:7" x14ac:dyDescent="0.25">
      <c r="A66" s="3" t="s">
        <v>312</v>
      </c>
      <c r="B66" s="3" t="s">
        <v>322</v>
      </c>
      <c r="C66" s="3" t="s">
        <v>327</v>
      </c>
      <c r="D66" s="14">
        <v>8.3999999999999995E-3</v>
      </c>
      <c r="E66" s="14">
        <v>4.7300000000000002E-2</v>
      </c>
      <c r="F66" s="15">
        <v>32.42</v>
      </c>
      <c r="G66" s="16">
        <f>(F66/(D66+E66))*100</f>
        <v>58204.667863554765</v>
      </c>
    </row>
    <row r="67" spans="1:7" x14ac:dyDescent="0.25">
      <c r="A67" s="3" t="s">
        <v>113</v>
      </c>
      <c r="B67" s="3" t="s">
        <v>114</v>
      </c>
      <c r="C67" s="3" t="s">
        <v>115</v>
      </c>
      <c r="D67" s="14">
        <v>9.2999999999999992E-3</v>
      </c>
      <c r="E67" s="14">
        <v>0.13639999999999999</v>
      </c>
      <c r="F67" s="15">
        <v>84.59</v>
      </c>
      <c r="G67" s="16">
        <f>(F67/(D67+E67))*100</f>
        <v>58057.652711050105</v>
      </c>
    </row>
    <row r="68" spans="1:7" x14ac:dyDescent="0.25">
      <c r="A68" s="3" t="s">
        <v>185</v>
      </c>
      <c r="B68" s="3" t="s">
        <v>10</v>
      </c>
      <c r="C68" s="3" t="s">
        <v>204</v>
      </c>
      <c r="D68" s="14">
        <v>2.8000000000000001E-2</v>
      </c>
      <c r="E68" s="14">
        <v>9.7100000000000006E-2</v>
      </c>
      <c r="F68" s="15">
        <v>71.58</v>
      </c>
      <c r="G68" s="16">
        <f>(F68/(D68+E68))*100</f>
        <v>57218.225419664261</v>
      </c>
    </row>
    <row r="69" spans="1:7" x14ac:dyDescent="0.25">
      <c r="A69" s="3" t="s">
        <v>58</v>
      </c>
      <c r="B69" s="3" t="s">
        <v>59</v>
      </c>
      <c r="C69" s="3" t="s">
        <v>60</v>
      </c>
      <c r="D69" s="14">
        <v>0.1734</v>
      </c>
      <c r="E69" s="14">
        <v>0.12189999999999999</v>
      </c>
      <c r="F69" s="15">
        <v>168.18</v>
      </c>
      <c r="G69" s="16">
        <f>(F69/(D69+E69))*100</f>
        <v>56952.251947172364</v>
      </c>
    </row>
    <row r="70" spans="1:7" x14ac:dyDescent="0.25">
      <c r="A70" s="3" t="s">
        <v>133</v>
      </c>
      <c r="B70" s="3" t="s">
        <v>135</v>
      </c>
      <c r="C70" s="3" t="s">
        <v>141</v>
      </c>
      <c r="D70" s="14">
        <v>9.1999999999999998E-3</v>
      </c>
      <c r="E70" s="14">
        <v>2.8899999999999999E-2</v>
      </c>
      <c r="F70" s="15">
        <v>21.25</v>
      </c>
      <c r="G70" s="16">
        <f>(F70/(D70+E70))*100</f>
        <v>55774.278215223101</v>
      </c>
    </row>
    <row r="71" spans="1:7" x14ac:dyDescent="0.25">
      <c r="A71" s="3" t="s">
        <v>312</v>
      </c>
      <c r="B71" s="3" t="s">
        <v>313</v>
      </c>
      <c r="C71" s="3" t="s">
        <v>316</v>
      </c>
      <c r="D71" s="14">
        <v>1.24E-2</v>
      </c>
      <c r="E71" s="14">
        <v>7.8399999999999997E-2</v>
      </c>
      <c r="F71" s="15">
        <v>50.61</v>
      </c>
      <c r="G71" s="16">
        <f>(F71/(D71+E71))*100</f>
        <v>55737.885462555074</v>
      </c>
    </row>
    <row r="72" spans="1:7" x14ac:dyDescent="0.25">
      <c r="A72" s="3" t="s">
        <v>133</v>
      </c>
      <c r="B72" s="3" t="s">
        <v>135</v>
      </c>
      <c r="C72" s="3" t="s">
        <v>138</v>
      </c>
      <c r="D72" s="14">
        <v>7.1000000000000004E-3</v>
      </c>
      <c r="E72" s="14">
        <v>4.7399999999999998E-2</v>
      </c>
      <c r="F72" s="15">
        <v>30.14</v>
      </c>
      <c r="G72" s="16">
        <f>(F72/(D72+E72))*100</f>
        <v>55302.752293577985</v>
      </c>
    </row>
    <row r="73" spans="1:7" x14ac:dyDescent="0.25">
      <c r="A73" s="3" t="s">
        <v>264</v>
      </c>
      <c r="B73" s="3" t="s">
        <v>267</v>
      </c>
      <c r="C73" s="3" t="s">
        <v>269</v>
      </c>
      <c r="D73" s="14">
        <v>0.74780000000000002</v>
      </c>
      <c r="E73" s="14">
        <v>1.21E-2</v>
      </c>
      <c r="F73" s="15">
        <v>406.06</v>
      </c>
      <c r="G73" s="16">
        <f>(F73/(D73+E73))*100</f>
        <v>53435.978418212922</v>
      </c>
    </row>
    <row r="74" spans="1:7" x14ac:dyDescent="0.25">
      <c r="A74" s="3" t="s">
        <v>28</v>
      </c>
      <c r="B74" s="3" t="s">
        <v>34</v>
      </c>
      <c r="C74" s="3" t="s">
        <v>37</v>
      </c>
      <c r="D74" s="14">
        <v>6.6299999999999998E-2</v>
      </c>
      <c r="E74" s="14">
        <v>0.10730000000000001</v>
      </c>
      <c r="F74" s="15">
        <v>87.73</v>
      </c>
      <c r="G74" s="16">
        <f>(F74/(D74+E74))*100</f>
        <v>50535.71428571429</v>
      </c>
    </row>
    <row r="75" spans="1:7" x14ac:dyDescent="0.25">
      <c r="A75" s="3" t="s">
        <v>124</v>
      </c>
      <c r="B75" s="3" t="s">
        <v>125</v>
      </c>
      <c r="C75" s="3" t="s">
        <v>126</v>
      </c>
      <c r="D75" s="14">
        <v>1.0999999999999999E-2</v>
      </c>
      <c r="E75" s="14">
        <v>0.1089</v>
      </c>
      <c r="F75" s="15">
        <v>60.12</v>
      </c>
      <c r="G75" s="16">
        <f>(F75/(D75+E75))*100</f>
        <v>50141.784820683904</v>
      </c>
    </row>
    <row r="76" spans="1:7" x14ac:dyDescent="0.25">
      <c r="A76" s="3" t="s">
        <v>67</v>
      </c>
      <c r="B76" s="3" t="s">
        <v>68</v>
      </c>
      <c r="C76" s="3" t="s">
        <v>70</v>
      </c>
      <c r="D76" s="14">
        <v>3.6299999999999999E-2</v>
      </c>
      <c r="E76" s="14">
        <v>0.20330000000000001</v>
      </c>
      <c r="F76" s="15">
        <v>120.11</v>
      </c>
      <c r="G76" s="16">
        <f>(F76/(D76+E76))*100</f>
        <v>50129.382303839731</v>
      </c>
    </row>
    <row r="77" spans="1:7" x14ac:dyDescent="0.25">
      <c r="A77" s="3" t="s">
        <v>178</v>
      </c>
      <c r="B77" s="3" t="s">
        <v>179</v>
      </c>
      <c r="C77" s="3" t="s">
        <v>180</v>
      </c>
      <c r="D77" s="14">
        <v>0.17050000000000001</v>
      </c>
      <c r="E77" s="14">
        <v>0.64980000000000004</v>
      </c>
      <c r="F77" s="15">
        <v>404.35</v>
      </c>
      <c r="G77" s="16">
        <f>(F77/(D77+E77))*100</f>
        <v>49292.94160672924</v>
      </c>
    </row>
    <row r="78" spans="1:7" x14ac:dyDescent="0.25">
      <c r="A78" s="3" t="s">
        <v>350</v>
      </c>
      <c r="B78" s="3" t="s">
        <v>169</v>
      </c>
      <c r="C78" s="3" t="s">
        <v>353</v>
      </c>
      <c r="D78" s="14">
        <v>1.9E-3</v>
      </c>
      <c r="E78" s="14">
        <v>0.17069999999999999</v>
      </c>
      <c r="F78" s="15">
        <v>84.33</v>
      </c>
      <c r="G78" s="16">
        <f>(F78/(D78+E78))*100</f>
        <v>48858.632676709152</v>
      </c>
    </row>
    <row r="79" spans="1:7" x14ac:dyDescent="0.25">
      <c r="A79" s="3" t="s">
        <v>64</v>
      </c>
      <c r="B79" s="3" t="s">
        <v>65</v>
      </c>
      <c r="C79" s="3" t="s">
        <v>66</v>
      </c>
      <c r="D79" s="14">
        <v>1.15E-2</v>
      </c>
      <c r="E79" s="14">
        <v>9.2999999999999999E-2</v>
      </c>
      <c r="F79" s="15">
        <v>48.64</v>
      </c>
      <c r="G79" s="16">
        <f>(F79/(D79+E79))*100</f>
        <v>46545.454545454551</v>
      </c>
    </row>
    <row r="80" spans="1:7" x14ac:dyDescent="0.25">
      <c r="A80" s="3" t="s">
        <v>22</v>
      </c>
      <c r="B80" s="3" t="s">
        <v>23</v>
      </c>
      <c r="C80" s="3" t="s">
        <v>398</v>
      </c>
      <c r="D80" s="14">
        <v>0.41189999999999999</v>
      </c>
      <c r="E80" s="14">
        <v>0.4617</v>
      </c>
      <c r="F80" s="15">
        <v>403.07</v>
      </c>
      <c r="G80" s="16">
        <f>(F80/(D80+E80))*100</f>
        <v>46138.965201465202</v>
      </c>
    </row>
    <row r="81" spans="1:7" x14ac:dyDescent="0.25">
      <c r="A81" s="3" t="s">
        <v>89</v>
      </c>
      <c r="B81" s="3" t="s">
        <v>90</v>
      </c>
      <c r="C81" s="3" t="s">
        <v>91</v>
      </c>
      <c r="D81" s="14">
        <v>7.6600000000000001E-2</v>
      </c>
      <c r="E81" s="14">
        <v>0.37209999999999999</v>
      </c>
      <c r="F81" s="15">
        <v>205.15</v>
      </c>
      <c r="G81" s="16">
        <f>(F81/(D81+E81))*100</f>
        <v>45720.971696010703</v>
      </c>
    </row>
    <row r="82" spans="1:7" x14ac:dyDescent="0.25">
      <c r="A82" s="3" t="s">
        <v>168</v>
      </c>
      <c r="B82" s="3" t="s">
        <v>169</v>
      </c>
      <c r="C82" s="3" t="s">
        <v>170</v>
      </c>
      <c r="D82" s="14">
        <v>4.4200000000000003E-2</v>
      </c>
      <c r="E82" s="14">
        <v>1.071</v>
      </c>
      <c r="F82" s="15">
        <v>482.03</v>
      </c>
      <c r="G82" s="16">
        <f>(F82/(D82+E82))*100</f>
        <v>43223.637015781926</v>
      </c>
    </row>
    <row r="83" spans="1:7" x14ac:dyDescent="0.25">
      <c r="A83" s="3" t="s">
        <v>250</v>
      </c>
      <c r="B83" s="3" t="s">
        <v>251</v>
      </c>
      <c r="C83" s="3" t="s">
        <v>254</v>
      </c>
      <c r="D83" s="14">
        <v>2.0299999999999999E-2</v>
      </c>
      <c r="E83" s="14">
        <v>6.8599999999999994E-2</v>
      </c>
      <c r="F83" s="15">
        <v>38.31</v>
      </c>
      <c r="G83" s="16">
        <f>(F83/(D83+E83))*100</f>
        <v>43093.363329583808</v>
      </c>
    </row>
    <row r="84" spans="1:7" x14ac:dyDescent="0.25">
      <c r="A84" s="3" t="s">
        <v>393</v>
      </c>
      <c r="B84" s="3" t="s">
        <v>394</v>
      </c>
      <c r="C84" s="3" t="s">
        <v>396</v>
      </c>
      <c r="D84" s="14">
        <v>2.4799999999999999E-2</v>
      </c>
      <c r="E84" s="14">
        <v>0.11219999999999999</v>
      </c>
      <c r="F84" s="15">
        <v>56.16</v>
      </c>
      <c r="G84" s="16">
        <f>(F84/(D84+E84))*100</f>
        <v>40992.700729927012</v>
      </c>
    </row>
    <row r="85" spans="1:7" x14ac:dyDescent="0.25">
      <c r="A85" s="3" t="s">
        <v>312</v>
      </c>
      <c r="B85" s="3" t="s">
        <v>313</v>
      </c>
      <c r="C85" s="3" t="s">
        <v>314</v>
      </c>
      <c r="D85" s="14">
        <v>1.61E-2</v>
      </c>
      <c r="E85" s="14">
        <v>6.1100000000000002E-2</v>
      </c>
      <c r="F85" s="15">
        <v>31.51</v>
      </c>
      <c r="G85" s="16">
        <f>(F85/(D85+E85))*100</f>
        <v>40816.062176165804</v>
      </c>
    </row>
    <row r="86" spans="1:7" x14ac:dyDescent="0.25">
      <c r="A86" s="3" t="s">
        <v>133</v>
      </c>
      <c r="B86" s="3" t="s">
        <v>135</v>
      </c>
      <c r="C86" s="3" t="s">
        <v>139</v>
      </c>
      <c r="D86" s="14">
        <v>8.8999999999999999E-3</v>
      </c>
      <c r="E86" s="14">
        <v>5.62E-2</v>
      </c>
      <c r="F86" s="15">
        <v>26.38</v>
      </c>
      <c r="G86" s="16">
        <f>(F86/(D86+E86))*100</f>
        <v>40522.273425499225</v>
      </c>
    </row>
    <row r="87" spans="1:7" x14ac:dyDescent="0.25">
      <c r="A87" s="3" t="s">
        <v>28</v>
      </c>
      <c r="B87" s="3" t="s">
        <v>34</v>
      </c>
      <c r="C87" s="3" t="s">
        <v>35</v>
      </c>
      <c r="D87" s="14">
        <v>9.4600000000000004E-2</v>
      </c>
      <c r="E87" s="14">
        <v>8.9300000000000004E-2</v>
      </c>
      <c r="F87" s="15">
        <v>71.72</v>
      </c>
      <c r="G87" s="16">
        <f>(F87/(D87+E87))*100</f>
        <v>38999.456226209892</v>
      </c>
    </row>
    <row r="88" spans="1:7" x14ac:dyDescent="0.25">
      <c r="A88" s="3" t="s">
        <v>312</v>
      </c>
      <c r="B88" s="3" t="s">
        <v>157</v>
      </c>
      <c r="C88" s="3" t="s">
        <v>319</v>
      </c>
      <c r="D88" s="14">
        <v>1.14E-2</v>
      </c>
      <c r="E88" s="14">
        <v>4.5199999999999997E-2</v>
      </c>
      <c r="F88" s="15">
        <v>21.26</v>
      </c>
      <c r="G88" s="16">
        <f>(F88/(D88+E88))*100</f>
        <v>37561.837455830391</v>
      </c>
    </row>
    <row r="89" spans="1:7" x14ac:dyDescent="0.25">
      <c r="A89" s="3" t="s">
        <v>156</v>
      </c>
      <c r="B89" s="3" t="s">
        <v>157</v>
      </c>
      <c r="C89" s="3" t="s">
        <v>160</v>
      </c>
      <c r="D89" s="14">
        <v>4.7E-2</v>
      </c>
      <c r="E89" s="14">
        <v>8.8999999999999999E-3</v>
      </c>
      <c r="F89" s="15">
        <v>20.86</v>
      </c>
      <c r="G89" s="16">
        <f>(F89/(D89+E89))*100</f>
        <v>37316.636851520569</v>
      </c>
    </row>
    <row r="90" spans="1:7" x14ac:dyDescent="0.25">
      <c r="A90" s="3" t="s">
        <v>312</v>
      </c>
      <c r="B90" s="3" t="s">
        <v>329</v>
      </c>
      <c r="C90" s="3" t="s">
        <v>330</v>
      </c>
      <c r="D90" s="14">
        <v>2.9100000000000001E-2</v>
      </c>
      <c r="E90" s="14">
        <v>8.4199999999999997E-2</v>
      </c>
      <c r="F90" s="15">
        <v>42.09</v>
      </c>
      <c r="G90" s="16">
        <f>(F90/(D90+E90))*100</f>
        <v>37149.161518093555</v>
      </c>
    </row>
    <row r="91" spans="1:7" x14ac:dyDescent="0.25">
      <c r="A91" s="3" t="s">
        <v>289</v>
      </c>
      <c r="B91" s="3" t="s">
        <v>225</v>
      </c>
      <c r="C91" s="3" t="s">
        <v>292</v>
      </c>
      <c r="D91" s="14">
        <v>0.15310000000000001</v>
      </c>
      <c r="E91" s="14">
        <v>2.1700000000000001E-2</v>
      </c>
      <c r="F91" s="15">
        <v>63.17</v>
      </c>
      <c r="G91" s="16">
        <f>(F91/(D91+E91))*100</f>
        <v>36138.443935926771</v>
      </c>
    </row>
    <row r="92" spans="1:7" x14ac:dyDescent="0.25">
      <c r="A92" s="3" t="s">
        <v>207</v>
      </c>
      <c r="B92" s="3" t="s">
        <v>208</v>
      </c>
      <c r="C92" s="3" t="s">
        <v>210</v>
      </c>
      <c r="D92" s="14">
        <v>4.7999999999999996E-3</v>
      </c>
      <c r="E92" s="14">
        <v>0.50109999999999999</v>
      </c>
      <c r="F92" s="15">
        <v>180.98</v>
      </c>
      <c r="G92" s="16">
        <f>(F92/(D92+E92))*100</f>
        <v>35773.868353429527</v>
      </c>
    </row>
    <row r="93" spans="1:7" x14ac:dyDescent="0.25">
      <c r="A93" s="3" t="s">
        <v>264</v>
      </c>
      <c r="B93" s="3" t="s">
        <v>271</v>
      </c>
      <c r="C93" s="3" t="s">
        <v>272</v>
      </c>
      <c r="D93" s="14">
        <v>1.3807</v>
      </c>
      <c r="E93" s="14">
        <v>0.97199999999999998</v>
      </c>
      <c r="F93" s="15">
        <v>828.59</v>
      </c>
      <c r="G93" s="16">
        <f>(F93/(D93+E93))*100</f>
        <v>35218.684915203812</v>
      </c>
    </row>
    <row r="94" spans="1:7" x14ac:dyDescent="0.25">
      <c r="A94" s="3" t="s">
        <v>382</v>
      </c>
      <c r="B94" s="3" t="s">
        <v>208</v>
      </c>
      <c r="C94" s="3" t="s">
        <v>383</v>
      </c>
      <c r="D94" s="14">
        <v>2.3599999999999999E-2</v>
      </c>
      <c r="E94" s="14">
        <v>0.1726</v>
      </c>
      <c r="F94" s="15">
        <v>68.569999999999993</v>
      </c>
      <c r="G94" s="16">
        <f>(F94/(D94+E94))*100</f>
        <v>34949.031600407739</v>
      </c>
    </row>
    <row r="95" spans="1:7" x14ac:dyDescent="0.25">
      <c r="A95" s="3" t="s">
        <v>297</v>
      </c>
      <c r="B95" s="3" t="s">
        <v>298</v>
      </c>
      <c r="C95" s="3" t="s">
        <v>300</v>
      </c>
      <c r="D95" s="14">
        <v>1.6E-2</v>
      </c>
      <c r="E95" s="14">
        <v>6.9099999999999995E-2</v>
      </c>
      <c r="F95" s="15">
        <v>29.71</v>
      </c>
      <c r="G95" s="16">
        <f>(F95/(D95+E95))*100</f>
        <v>34911.868390129261</v>
      </c>
    </row>
    <row r="96" spans="1:7" x14ac:dyDescent="0.25">
      <c r="A96" s="3" t="s">
        <v>185</v>
      </c>
      <c r="B96" s="3" t="s">
        <v>187</v>
      </c>
      <c r="C96" s="3" t="s">
        <v>195</v>
      </c>
      <c r="D96" s="14">
        <v>2.3E-3</v>
      </c>
      <c r="E96" s="14">
        <v>8.3099999999999993E-2</v>
      </c>
      <c r="F96" s="15">
        <v>28.15</v>
      </c>
      <c r="G96" s="16">
        <f>(F96/(D96+E96))*100</f>
        <v>32962.529274004686</v>
      </c>
    </row>
    <row r="97" spans="1:7" x14ac:dyDescent="0.25">
      <c r="A97" s="3" t="s">
        <v>281</v>
      </c>
      <c r="B97" s="3" t="s">
        <v>282</v>
      </c>
      <c r="C97" s="3" t="s">
        <v>283</v>
      </c>
      <c r="D97" s="14">
        <v>9.7600000000000006E-2</v>
      </c>
      <c r="E97" s="14">
        <v>0.1027</v>
      </c>
      <c r="F97" s="15">
        <v>65.3</v>
      </c>
      <c r="G97" s="16">
        <f>(F97/(D97+E97))*100</f>
        <v>32601.09835247129</v>
      </c>
    </row>
    <row r="98" spans="1:7" x14ac:dyDescent="0.25">
      <c r="A98" s="3" t="s">
        <v>250</v>
      </c>
      <c r="B98" s="3" t="s">
        <v>251</v>
      </c>
      <c r="C98" s="3" t="s">
        <v>253</v>
      </c>
      <c r="D98" s="14">
        <v>2.2200000000000001E-2</v>
      </c>
      <c r="E98" s="14">
        <v>6.3500000000000001E-2</v>
      </c>
      <c r="F98" s="15">
        <v>27.07</v>
      </c>
      <c r="G98" s="16">
        <f>(F98/(D98+E98))*100</f>
        <v>31586.931155192531</v>
      </c>
    </row>
    <row r="99" spans="1:7" x14ac:dyDescent="0.25">
      <c r="A99" s="3" t="s">
        <v>281</v>
      </c>
      <c r="B99" s="3" t="s">
        <v>282</v>
      </c>
      <c r="C99" s="3" t="s">
        <v>287</v>
      </c>
      <c r="D99" s="14">
        <v>0.1028</v>
      </c>
      <c r="E99" s="14">
        <v>7.3200000000000001E-2</v>
      </c>
      <c r="F99" s="15">
        <v>53.75</v>
      </c>
      <c r="G99" s="16">
        <f>(F99/(D99+E99))*100</f>
        <v>30539.772727272732</v>
      </c>
    </row>
    <row r="100" spans="1:7" x14ac:dyDescent="0.25">
      <c r="A100" s="3" t="s">
        <v>233</v>
      </c>
      <c r="B100" s="3" t="s">
        <v>234</v>
      </c>
      <c r="C100" s="3" t="s">
        <v>235</v>
      </c>
      <c r="D100" s="14">
        <v>0.1028</v>
      </c>
      <c r="E100" s="14">
        <v>0.10970000000000001</v>
      </c>
      <c r="F100" s="15">
        <v>64.180000000000007</v>
      </c>
      <c r="G100" s="16">
        <f>(F100/(D100+E100))*100</f>
        <v>30202.352941176468</v>
      </c>
    </row>
    <row r="101" spans="1:7" x14ac:dyDescent="0.25">
      <c r="A101" s="3" t="s">
        <v>120</v>
      </c>
      <c r="B101" s="3" t="s">
        <v>121</v>
      </c>
      <c r="C101" s="3" t="s">
        <v>123</v>
      </c>
      <c r="D101" s="14">
        <v>6.13E-2</v>
      </c>
      <c r="E101" s="14">
        <v>0.20119999999999999</v>
      </c>
      <c r="F101" s="15">
        <v>78.16</v>
      </c>
      <c r="G101" s="16">
        <f>(F101/(D101+E101))*100</f>
        <v>29775.238095238092</v>
      </c>
    </row>
    <row r="102" spans="1:7" x14ac:dyDescent="0.25">
      <c r="A102" s="3" t="s">
        <v>312</v>
      </c>
      <c r="B102" s="3" t="s">
        <v>313</v>
      </c>
      <c r="C102" s="3" t="s">
        <v>315</v>
      </c>
      <c r="D102" s="14">
        <v>2.1999999999999999E-2</v>
      </c>
      <c r="E102" s="14">
        <v>8.4199999999999997E-2</v>
      </c>
      <c r="F102" s="15">
        <v>31.17</v>
      </c>
      <c r="G102" s="16">
        <f>(F102/(D102+E102))*100</f>
        <v>29350.282485875709</v>
      </c>
    </row>
    <row r="103" spans="1:7" x14ac:dyDescent="0.25">
      <c r="A103" s="3" t="s">
        <v>133</v>
      </c>
      <c r="B103" s="3" t="s">
        <v>135</v>
      </c>
      <c r="C103" s="3" t="s">
        <v>143</v>
      </c>
      <c r="D103" s="14">
        <v>9.2999999999999992E-3</v>
      </c>
      <c r="E103" s="14">
        <v>5.04E-2</v>
      </c>
      <c r="F103" s="15">
        <v>17.190000000000001</v>
      </c>
      <c r="G103" s="16">
        <f>(F103/(D103+E103))*100</f>
        <v>28793.96984924623</v>
      </c>
    </row>
    <row r="104" spans="1:7" x14ac:dyDescent="0.25">
      <c r="A104" s="3" t="s">
        <v>350</v>
      </c>
      <c r="B104" s="3" t="s">
        <v>169</v>
      </c>
      <c r="C104" s="3" t="s">
        <v>354</v>
      </c>
      <c r="D104" s="14">
        <v>3.2000000000000002E-3</v>
      </c>
      <c r="E104" s="14">
        <v>0.2283</v>
      </c>
      <c r="F104" s="15">
        <v>66.27</v>
      </c>
      <c r="G104" s="16">
        <f>(F104/(D104+E104))*100</f>
        <v>28626.349892008635</v>
      </c>
    </row>
    <row r="105" spans="1:7" x14ac:dyDescent="0.25">
      <c r="A105" s="3" t="s">
        <v>64</v>
      </c>
      <c r="B105" s="3" t="s">
        <v>65</v>
      </c>
      <c r="C105" s="3" t="s">
        <v>412</v>
      </c>
      <c r="D105" s="14">
        <v>9.1000000000000004E-3</v>
      </c>
      <c r="E105" s="14">
        <v>0.14560000000000001</v>
      </c>
      <c r="F105" s="15">
        <v>42.98</v>
      </c>
      <c r="G105" s="16">
        <f>(F105/(D105+E105))*100</f>
        <v>27782.805429864249</v>
      </c>
    </row>
    <row r="106" spans="1:7" x14ac:dyDescent="0.25">
      <c r="A106" s="3" t="s">
        <v>343</v>
      </c>
      <c r="B106" s="3" t="s">
        <v>348</v>
      </c>
      <c r="C106" s="3" t="s">
        <v>349</v>
      </c>
      <c r="D106" s="14">
        <v>0.24210000000000001</v>
      </c>
      <c r="E106" s="14">
        <v>0.1022</v>
      </c>
      <c r="F106" s="15">
        <v>86.04</v>
      </c>
      <c r="G106" s="16">
        <f>(F106/(D106+E106))*100</f>
        <v>24989.834446703459</v>
      </c>
    </row>
    <row r="107" spans="1:7" x14ac:dyDescent="0.25">
      <c r="A107" s="3" t="s">
        <v>133</v>
      </c>
      <c r="B107" s="3" t="s">
        <v>57</v>
      </c>
      <c r="C107" s="3" t="s">
        <v>134</v>
      </c>
      <c r="D107" s="14">
        <v>9.1000000000000004E-3</v>
      </c>
      <c r="E107" s="14">
        <v>6.83E-2</v>
      </c>
      <c r="F107" s="15">
        <v>18.559999999999999</v>
      </c>
      <c r="G107" s="16">
        <f>(F107/(D107+E107))*100</f>
        <v>23979.328165374674</v>
      </c>
    </row>
    <row r="108" spans="1:7" x14ac:dyDescent="0.25">
      <c r="A108" s="3" t="s">
        <v>101</v>
      </c>
      <c r="B108" s="3" t="s">
        <v>102</v>
      </c>
      <c r="C108" s="3" t="s">
        <v>104</v>
      </c>
      <c r="D108" s="14">
        <v>0.12670000000000001</v>
      </c>
      <c r="E108" s="14">
        <v>0.1101</v>
      </c>
      <c r="F108" s="15">
        <v>53.44</v>
      </c>
      <c r="G108" s="16">
        <f>(F108/(D108+E108))*100</f>
        <v>22567.567567567567</v>
      </c>
    </row>
    <row r="109" spans="1:7" x14ac:dyDescent="0.25">
      <c r="A109" s="3" t="s">
        <v>89</v>
      </c>
      <c r="B109" s="3" t="s">
        <v>90</v>
      </c>
      <c r="C109" s="3" t="s">
        <v>93</v>
      </c>
      <c r="D109" s="14">
        <v>0.1138</v>
      </c>
      <c r="E109" s="14">
        <v>0.2351</v>
      </c>
      <c r="F109" s="15">
        <v>74.22</v>
      </c>
      <c r="G109" s="16">
        <f>(F109/(D109+E109))*100</f>
        <v>21272.570937231299</v>
      </c>
    </row>
    <row r="110" spans="1:7" x14ac:dyDescent="0.25">
      <c r="A110" s="3" t="s">
        <v>11</v>
      </c>
      <c r="B110" s="3" t="s">
        <v>12</v>
      </c>
      <c r="C110" s="3" t="s">
        <v>13</v>
      </c>
      <c r="D110" s="14">
        <v>0.57420000000000004</v>
      </c>
      <c r="E110" s="14">
        <v>1.2928999999999999</v>
      </c>
      <c r="F110" s="15">
        <v>391.92</v>
      </c>
      <c r="G110" s="16">
        <f>(F110/(D110+E110))*100</f>
        <v>20990.841411815116</v>
      </c>
    </row>
    <row r="111" spans="1:7" x14ac:dyDescent="0.25">
      <c r="A111" s="3" t="s">
        <v>127</v>
      </c>
      <c r="B111" s="3" t="s">
        <v>128</v>
      </c>
      <c r="C111" s="3" t="s">
        <v>129</v>
      </c>
      <c r="D111" s="14">
        <v>3.5999999999999997E-2</v>
      </c>
      <c r="E111" s="14">
        <v>0.1293</v>
      </c>
      <c r="F111" s="15">
        <v>33.26</v>
      </c>
      <c r="G111" s="16">
        <f>(F111/(D111+E111))*100</f>
        <v>20120.992135511191</v>
      </c>
    </row>
    <row r="112" spans="1:7" x14ac:dyDescent="0.25">
      <c r="A112" s="3" t="s">
        <v>205</v>
      </c>
      <c r="B112" s="3" t="s">
        <v>88</v>
      </c>
      <c r="C112" s="3" t="s">
        <v>206</v>
      </c>
      <c r="D112" s="14">
        <v>0.87949999999999995</v>
      </c>
      <c r="E112" s="14">
        <v>2.5840000000000001</v>
      </c>
      <c r="F112" s="15">
        <v>687.73</v>
      </c>
      <c r="G112" s="16">
        <f>(F112/(D112+E112))*100</f>
        <v>19856.503536884658</v>
      </c>
    </row>
    <row r="113" spans="1:7" x14ac:dyDescent="0.25">
      <c r="A113" s="3" t="s">
        <v>374</v>
      </c>
      <c r="B113" s="3" t="s">
        <v>7</v>
      </c>
      <c r="C113" s="3" t="s">
        <v>375</v>
      </c>
      <c r="D113" s="14">
        <v>8.09E-2</v>
      </c>
      <c r="E113" s="14">
        <v>0.50670000000000004</v>
      </c>
      <c r="F113" s="15">
        <v>111.44</v>
      </c>
      <c r="G113" s="16">
        <f>(F113/(D113+E113))*100</f>
        <v>18965.282505105515</v>
      </c>
    </row>
    <row r="114" spans="1:7" x14ac:dyDescent="0.25">
      <c r="A114" s="3" t="s">
        <v>133</v>
      </c>
      <c r="B114" s="3" t="s">
        <v>135</v>
      </c>
      <c r="C114" s="3" t="s">
        <v>136</v>
      </c>
      <c r="D114" s="14">
        <v>9.1000000000000004E-3</v>
      </c>
      <c r="E114" s="14">
        <v>6.3100000000000003E-2</v>
      </c>
      <c r="F114" s="15">
        <v>13.68</v>
      </c>
      <c r="G114" s="16">
        <f>(F114/(D114+E114))*100</f>
        <v>18947.36842105263</v>
      </c>
    </row>
    <row r="115" spans="1:7" x14ac:dyDescent="0.25">
      <c r="A115" s="3" t="s">
        <v>289</v>
      </c>
      <c r="B115" s="3" t="s">
        <v>225</v>
      </c>
      <c r="C115" s="3" t="s">
        <v>291</v>
      </c>
      <c r="D115" s="14">
        <v>0.24329999999999999</v>
      </c>
      <c r="E115" s="14">
        <v>7.1099999999999997E-2</v>
      </c>
      <c r="F115" s="15">
        <v>56.05</v>
      </c>
      <c r="G115" s="16">
        <f>(F115/(D115+E115))*100</f>
        <v>17827.608142493635</v>
      </c>
    </row>
    <row r="116" spans="1:7" x14ac:dyDescent="0.25">
      <c r="A116" s="3" t="s">
        <v>233</v>
      </c>
      <c r="B116" s="3" t="s">
        <v>234</v>
      </c>
      <c r="C116" s="3" t="s">
        <v>236</v>
      </c>
      <c r="D116" s="14">
        <v>1.0279999999999999E-2</v>
      </c>
      <c r="E116" s="14">
        <v>0.20030000000000001</v>
      </c>
      <c r="F116" s="15">
        <v>36.04</v>
      </c>
      <c r="G116" s="16">
        <f>(F116/(D116+E116))*100</f>
        <v>17114.63576787919</v>
      </c>
    </row>
    <row r="117" spans="1:7" x14ac:dyDescent="0.25">
      <c r="A117" s="3" t="s">
        <v>224</v>
      </c>
      <c r="B117" s="3" t="s">
        <v>225</v>
      </c>
      <c r="C117" s="3" t="s">
        <v>226</v>
      </c>
      <c r="D117" s="14">
        <v>1.7999999999999999E-2</v>
      </c>
      <c r="E117" s="14">
        <v>3.7100000000000001E-2</v>
      </c>
      <c r="F117" s="15">
        <v>9.11</v>
      </c>
      <c r="G117" s="16">
        <f>(F117/(D117+E117))*100</f>
        <v>16533.575317604358</v>
      </c>
    </row>
    <row r="118" spans="1:7" x14ac:dyDescent="0.25">
      <c r="A118" s="3" t="s">
        <v>257</v>
      </c>
      <c r="B118" s="3" t="s">
        <v>258</v>
      </c>
      <c r="C118" s="3" t="s">
        <v>259</v>
      </c>
      <c r="D118" s="14">
        <v>1.1999999999999999E-3</v>
      </c>
      <c r="E118" s="14">
        <v>0.15</v>
      </c>
      <c r="F118" s="15">
        <v>24.32</v>
      </c>
      <c r="G118" s="16">
        <f>(F118/(D118+E118))*100</f>
        <v>16084.656084656084</v>
      </c>
    </row>
    <row r="119" spans="1:7" x14ac:dyDescent="0.25">
      <c r="A119" s="3" t="s">
        <v>127</v>
      </c>
      <c r="B119" s="3" t="s">
        <v>128</v>
      </c>
      <c r="C119" s="3" t="s">
        <v>132</v>
      </c>
      <c r="D119" s="14">
        <v>3.0599999999999999E-2</v>
      </c>
      <c r="E119" s="14">
        <v>0.1232</v>
      </c>
      <c r="F119" s="15">
        <v>24.04</v>
      </c>
      <c r="G119" s="16">
        <f>(F119/(D119+E119))*100</f>
        <v>15630.689206762028</v>
      </c>
    </row>
    <row r="120" spans="1:7" x14ac:dyDescent="0.25">
      <c r="A120" s="3" t="s">
        <v>28</v>
      </c>
      <c r="B120" s="3" t="s">
        <v>50</v>
      </c>
      <c r="C120" s="3" t="s">
        <v>51</v>
      </c>
      <c r="D120" s="14">
        <v>1.8499999999999999E-2</v>
      </c>
      <c r="E120" s="14">
        <v>0.69869999999999999</v>
      </c>
      <c r="F120" s="15">
        <v>108.33</v>
      </c>
      <c r="G120" s="16">
        <f>(F120/(D120+E120))*100</f>
        <v>15104.573340769661</v>
      </c>
    </row>
    <row r="121" spans="1:7" x14ac:dyDescent="0.25">
      <c r="A121" s="3" t="s">
        <v>67</v>
      </c>
      <c r="B121" s="3" t="s">
        <v>68</v>
      </c>
      <c r="C121" s="3" t="s">
        <v>72</v>
      </c>
      <c r="D121" s="14">
        <v>5.1499999999999997E-2</v>
      </c>
      <c r="E121" s="14">
        <v>0.56659999999999999</v>
      </c>
      <c r="F121" s="15">
        <v>92.5</v>
      </c>
      <c r="G121" s="16">
        <f>(F121/(D121+E121))*100</f>
        <v>14965.215984468534</v>
      </c>
    </row>
    <row r="122" spans="1:7" x14ac:dyDescent="0.25">
      <c r="A122" s="3" t="s">
        <v>350</v>
      </c>
      <c r="B122" s="3" t="s">
        <v>274</v>
      </c>
      <c r="C122" s="3" t="s">
        <v>351</v>
      </c>
      <c r="D122" s="14">
        <v>3.8E-3</v>
      </c>
      <c r="E122" s="14">
        <v>7.17E-2</v>
      </c>
      <c r="F122" s="15">
        <v>10.99</v>
      </c>
      <c r="G122" s="16">
        <f>(F122/(D122+E122))*100</f>
        <v>14556.291390728478</v>
      </c>
    </row>
    <row r="123" spans="1:7" x14ac:dyDescent="0.25">
      <c r="A123" s="3" t="s">
        <v>75</v>
      </c>
      <c r="B123" s="3" t="s">
        <v>80</v>
      </c>
      <c r="C123" s="3" t="s">
        <v>81</v>
      </c>
      <c r="D123" s="14">
        <v>4.1500000000000002E-2</v>
      </c>
      <c r="E123" s="14">
        <v>6.9199999999999998E-2</v>
      </c>
      <c r="F123" s="15">
        <v>16</v>
      </c>
      <c r="G123" s="16">
        <f>(F123/(D123+E123))*100</f>
        <v>14453.477868112015</v>
      </c>
    </row>
    <row r="124" spans="1:7" x14ac:dyDescent="0.25">
      <c r="A124" s="3" t="s">
        <v>277</v>
      </c>
      <c r="B124" s="3" t="s">
        <v>278</v>
      </c>
      <c r="C124" s="3" t="s">
        <v>279</v>
      </c>
      <c r="D124" s="14">
        <v>5.5100000000000003E-2</v>
      </c>
      <c r="E124" s="14">
        <v>9.2399999999999996E-2</v>
      </c>
      <c r="F124" s="15">
        <v>20.54</v>
      </c>
      <c r="G124" s="16">
        <f>(F124/(D124+E124))*100</f>
        <v>13925.423728813559</v>
      </c>
    </row>
    <row r="125" spans="1:7" x14ac:dyDescent="0.25">
      <c r="A125" s="3" t="s">
        <v>214</v>
      </c>
      <c r="B125" s="3" t="s">
        <v>215</v>
      </c>
      <c r="C125" s="3" t="s">
        <v>217</v>
      </c>
      <c r="D125" s="14">
        <v>0.31059999999999999</v>
      </c>
      <c r="E125" s="14">
        <v>1.5102</v>
      </c>
      <c r="F125" s="15">
        <v>251.35</v>
      </c>
      <c r="G125" s="16">
        <f>(F125/(D125+E125))*100</f>
        <v>13804.371704745168</v>
      </c>
    </row>
    <row r="126" spans="1:7" x14ac:dyDescent="0.25">
      <c r="A126" s="3" t="s">
        <v>28</v>
      </c>
      <c r="B126" s="3" t="s">
        <v>43</v>
      </c>
      <c r="C126" s="3" t="s">
        <v>49</v>
      </c>
      <c r="D126" s="14">
        <v>0.1517</v>
      </c>
      <c r="E126" s="14">
        <v>0.55310000000000004</v>
      </c>
      <c r="F126" s="15">
        <v>95.94</v>
      </c>
      <c r="G126" s="16">
        <f>(F126/(D126+E126))*100</f>
        <v>13612.372304199773</v>
      </c>
    </row>
    <row r="127" spans="1:7" x14ac:dyDescent="0.25">
      <c r="A127" s="3" t="s">
        <v>106</v>
      </c>
      <c r="B127" s="3" t="s">
        <v>111</v>
      </c>
      <c r="C127" s="3" t="s">
        <v>112</v>
      </c>
      <c r="D127" s="14">
        <v>2.7900000000000001E-2</v>
      </c>
      <c r="E127" s="14">
        <v>0.33710000000000001</v>
      </c>
      <c r="F127" s="15">
        <v>49.25</v>
      </c>
      <c r="G127" s="16">
        <f>(F127/(D127+E127))*100</f>
        <v>13493.150684931506</v>
      </c>
    </row>
    <row r="128" spans="1:7" x14ac:dyDescent="0.25">
      <c r="A128" s="3" t="s">
        <v>133</v>
      </c>
      <c r="B128" s="3" t="s">
        <v>135</v>
      </c>
      <c r="C128" s="3" t="s">
        <v>144</v>
      </c>
      <c r="D128" s="14">
        <v>3.0999999999999999E-3</v>
      </c>
      <c r="E128" s="14">
        <v>7.2099999999999997E-2</v>
      </c>
      <c r="F128" s="15">
        <v>9.89</v>
      </c>
      <c r="G128" s="16">
        <f>(F128/(D128+E128))*100</f>
        <v>13151.59574468085</v>
      </c>
    </row>
    <row r="129" spans="1:7" x14ac:dyDescent="0.25">
      <c r="A129" s="3" t="s">
        <v>28</v>
      </c>
      <c r="B129" s="3" t="s">
        <v>43</v>
      </c>
      <c r="C129" s="3" t="s">
        <v>46</v>
      </c>
      <c r="D129" s="14">
        <v>0.14330000000000001</v>
      </c>
      <c r="E129" s="14">
        <v>0.71120000000000005</v>
      </c>
      <c r="F129" s="15">
        <v>105.75</v>
      </c>
      <c r="G129" s="16">
        <f>(F129/(D129+E129))*100</f>
        <v>12375.658279695728</v>
      </c>
    </row>
    <row r="130" spans="1:7" x14ac:dyDescent="0.25">
      <c r="A130" s="3" t="s">
        <v>312</v>
      </c>
      <c r="B130" s="3" t="s">
        <v>320</v>
      </c>
      <c r="C130" s="3" t="s">
        <v>321</v>
      </c>
      <c r="D130" s="14">
        <v>8.8999999999999999E-3</v>
      </c>
      <c r="E130" s="14">
        <v>5.4100000000000002E-2</v>
      </c>
      <c r="F130" s="15">
        <v>7.66</v>
      </c>
      <c r="G130" s="16">
        <f>(F130/(D130+E130))*100</f>
        <v>12158.730158730159</v>
      </c>
    </row>
    <row r="131" spans="1:7" x14ac:dyDescent="0.25">
      <c r="A131" s="3" t="s">
        <v>273</v>
      </c>
      <c r="B131" s="3" t="s">
        <v>274</v>
      </c>
      <c r="C131" s="3" t="s">
        <v>276</v>
      </c>
      <c r="D131" s="14">
        <v>2.5899999999999999E-2</v>
      </c>
      <c r="E131" s="14">
        <v>0.27310000000000001</v>
      </c>
      <c r="F131" s="15">
        <v>35.85</v>
      </c>
      <c r="G131" s="16">
        <f>(F131/(D131+E131))*100</f>
        <v>11989.966555183948</v>
      </c>
    </row>
    <row r="132" spans="1:7" x14ac:dyDescent="0.25">
      <c r="A132" s="3" t="s">
        <v>297</v>
      </c>
      <c r="B132" s="3" t="s">
        <v>298</v>
      </c>
      <c r="C132" s="3" t="s">
        <v>299</v>
      </c>
      <c r="D132" s="14">
        <v>0.01</v>
      </c>
      <c r="E132" s="14">
        <v>7.5499999999999998E-2</v>
      </c>
      <c r="F132" s="15">
        <v>10.029999999999999</v>
      </c>
      <c r="G132" s="16">
        <f>(F132/(D132+E132))*100</f>
        <v>11730.994152046784</v>
      </c>
    </row>
    <row r="133" spans="1:7" x14ac:dyDescent="0.25">
      <c r="A133" s="3" t="s">
        <v>281</v>
      </c>
      <c r="B133" s="3" t="s">
        <v>282</v>
      </c>
      <c r="C133" s="3" t="s">
        <v>288</v>
      </c>
      <c r="D133" s="14">
        <v>9.8599999999999993E-2</v>
      </c>
      <c r="E133" s="14">
        <v>6.6699999999999995E-2</v>
      </c>
      <c r="F133" s="15">
        <v>18.920000000000002</v>
      </c>
      <c r="G133" s="16">
        <f>(F133/(D133+E133))*100</f>
        <v>11445.856019358744</v>
      </c>
    </row>
    <row r="134" spans="1:7" x14ac:dyDescent="0.25">
      <c r="A134" s="3" t="s">
        <v>185</v>
      </c>
      <c r="B134" s="3" t="s">
        <v>157</v>
      </c>
      <c r="C134" s="3" t="s">
        <v>186</v>
      </c>
      <c r="D134" s="14">
        <v>3.0000000000000001E-3</v>
      </c>
      <c r="E134" s="14">
        <v>7.22E-2</v>
      </c>
      <c r="F134" s="15">
        <v>8</v>
      </c>
      <c r="G134" s="16">
        <f>(F134/(D134+E134))*100</f>
        <v>10638.297872340425</v>
      </c>
    </row>
    <row r="135" spans="1:7" x14ac:dyDescent="0.25">
      <c r="A135" s="3" t="s">
        <v>233</v>
      </c>
      <c r="B135" s="3" t="s">
        <v>234</v>
      </c>
      <c r="C135" s="3" t="s">
        <v>237</v>
      </c>
      <c r="D135" s="14">
        <v>0.11409999999999999</v>
      </c>
      <c r="E135" s="14">
        <v>0.1671</v>
      </c>
      <c r="F135" s="15">
        <v>29.02</v>
      </c>
      <c r="G135" s="16">
        <f>(F135/(D135+E135))*100</f>
        <v>10320.056899004267</v>
      </c>
    </row>
    <row r="136" spans="1:7" x14ac:dyDescent="0.25">
      <c r="A136" s="3" t="s">
        <v>28</v>
      </c>
      <c r="B136" s="3" t="s">
        <v>43</v>
      </c>
      <c r="C136" s="3" t="s">
        <v>45</v>
      </c>
      <c r="D136" s="14">
        <v>0.1217</v>
      </c>
      <c r="E136" s="14">
        <v>0.22289999999999999</v>
      </c>
      <c r="F136" s="15">
        <v>34.21</v>
      </c>
      <c r="G136" s="16">
        <f>(F136/(D136+E136))*100</f>
        <v>9927.4521183981415</v>
      </c>
    </row>
    <row r="137" spans="1:7" x14ac:dyDescent="0.25">
      <c r="A137" s="3" t="s">
        <v>145</v>
      </c>
      <c r="B137" s="3" t="s">
        <v>146</v>
      </c>
      <c r="C137" s="3" t="s">
        <v>148</v>
      </c>
      <c r="D137" s="14">
        <v>3.1600000000000003E-2</v>
      </c>
      <c r="E137" s="14">
        <v>0.25729999999999997</v>
      </c>
      <c r="F137" s="15">
        <v>27.63</v>
      </c>
      <c r="G137" s="16">
        <f>(F137/(D137+E137))*100</f>
        <v>9563.8629283489099</v>
      </c>
    </row>
    <row r="138" spans="1:7" x14ac:dyDescent="0.25">
      <c r="A138" s="3" t="s">
        <v>233</v>
      </c>
      <c r="B138" s="3" t="s">
        <v>234</v>
      </c>
      <c r="C138" s="3" t="s">
        <v>238</v>
      </c>
      <c r="D138" s="14">
        <v>9.6299999999999997E-2</v>
      </c>
      <c r="E138" s="14">
        <v>0.17630000000000001</v>
      </c>
      <c r="F138" s="15">
        <v>25.64</v>
      </c>
      <c r="G138" s="16">
        <f>(F138/(D138+E138))*100</f>
        <v>9405.7226705796038</v>
      </c>
    </row>
    <row r="139" spans="1:7" x14ac:dyDescent="0.25">
      <c r="A139" s="3" t="s">
        <v>230</v>
      </c>
      <c r="B139" s="3" t="s">
        <v>231</v>
      </c>
      <c r="C139" s="3" t="s">
        <v>232</v>
      </c>
      <c r="D139" s="14">
        <v>0.26240000000000002</v>
      </c>
      <c r="E139" s="14">
        <v>0.68279999999999996</v>
      </c>
      <c r="F139" s="15">
        <v>85.08</v>
      </c>
      <c r="G139" s="16">
        <f>(F139/(D139+E139))*100</f>
        <v>9001.2695725772319</v>
      </c>
    </row>
    <row r="140" spans="1:7" x14ac:dyDescent="0.25">
      <c r="A140" s="3" t="s">
        <v>359</v>
      </c>
      <c r="B140" s="3" t="s">
        <v>362</v>
      </c>
      <c r="C140" s="3" t="s">
        <v>365</v>
      </c>
      <c r="D140" s="14">
        <v>3.1199999999999999E-2</v>
      </c>
      <c r="E140" s="14">
        <v>0.13200000000000001</v>
      </c>
      <c r="F140" s="15">
        <v>14.66</v>
      </c>
      <c r="G140" s="16">
        <f>(F140/(D140+E140))*100</f>
        <v>8982.8431372549021</v>
      </c>
    </row>
    <row r="141" spans="1:7" x14ac:dyDescent="0.25">
      <c r="A141" s="3" t="s">
        <v>312</v>
      </c>
      <c r="B141" s="3" t="s">
        <v>317</v>
      </c>
      <c r="C141" s="3" t="s">
        <v>318</v>
      </c>
      <c r="D141" s="14">
        <v>1.44E-2</v>
      </c>
      <c r="E141" s="14">
        <v>6.0100000000000001E-2</v>
      </c>
      <c r="F141" s="15">
        <v>6.56</v>
      </c>
      <c r="G141" s="16">
        <f>(F141/(D141+E141))*100</f>
        <v>8805.3691275167785</v>
      </c>
    </row>
    <row r="142" spans="1:7" x14ac:dyDescent="0.25">
      <c r="A142" s="3" t="s">
        <v>218</v>
      </c>
      <c r="B142" s="3" t="s">
        <v>219</v>
      </c>
      <c r="C142" s="3" t="s">
        <v>222</v>
      </c>
      <c r="D142" s="14">
        <v>3.73E-2</v>
      </c>
      <c r="E142" s="14">
        <v>0.98719999999999997</v>
      </c>
      <c r="F142" s="15">
        <v>81.239999999999995</v>
      </c>
      <c r="G142" s="16">
        <f>(F142/(D142+E142))*100</f>
        <v>7929.7218155197652</v>
      </c>
    </row>
    <row r="143" spans="1:7" x14ac:dyDescent="0.25">
      <c r="A143" s="3" t="s">
        <v>312</v>
      </c>
      <c r="B143" s="3" t="s">
        <v>322</v>
      </c>
      <c r="C143" s="3" t="s">
        <v>328</v>
      </c>
      <c r="D143" s="14">
        <v>1.3100000000000001E-2</v>
      </c>
      <c r="E143" s="14">
        <v>7.4800000000000005E-2</v>
      </c>
      <c r="F143" s="15">
        <v>6.93</v>
      </c>
      <c r="G143" s="16">
        <f>(F143/(D143+E143))*100</f>
        <v>7883.9590443685993</v>
      </c>
    </row>
    <row r="144" spans="1:7" x14ac:dyDescent="0.25">
      <c r="A144" s="3" t="s">
        <v>67</v>
      </c>
      <c r="B144" s="3" t="s">
        <v>68</v>
      </c>
      <c r="C144" s="3" t="s">
        <v>74</v>
      </c>
      <c r="D144" s="14">
        <v>7.6899999999999996E-2</v>
      </c>
      <c r="E144" s="14">
        <v>0.40910000000000002</v>
      </c>
      <c r="F144" s="15">
        <v>36.94</v>
      </c>
      <c r="G144" s="16">
        <f>(F144/(D144+E144))*100</f>
        <v>7600.8230452674898</v>
      </c>
    </row>
    <row r="145" spans="1:7" x14ac:dyDescent="0.25">
      <c r="A145" s="3" t="s">
        <v>244</v>
      </c>
      <c r="B145" s="3" t="s">
        <v>245</v>
      </c>
      <c r="C145" s="3" t="s">
        <v>247</v>
      </c>
      <c r="D145" s="14">
        <v>0.32419999999999999</v>
      </c>
      <c r="E145" s="14">
        <v>0.1469</v>
      </c>
      <c r="F145" s="15">
        <v>33.18</v>
      </c>
      <c r="G145" s="16">
        <f>(F145/(D145+E145))*100</f>
        <v>7043.0906389301635</v>
      </c>
    </row>
    <row r="146" spans="1:7" x14ac:dyDescent="0.25">
      <c r="A146" s="3" t="s">
        <v>343</v>
      </c>
      <c r="B146" s="3" t="s">
        <v>344</v>
      </c>
      <c r="C146" s="3" t="s">
        <v>345</v>
      </c>
      <c r="D146" s="14">
        <v>0.13589999999999999</v>
      </c>
      <c r="E146" s="14">
        <v>8.43E-2</v>
      </c>
      <c r="F146" s="15">
        <v>14.94</v>
      </c>
      <c r="G146" s="16">
        <f>(F146/(D146+E146))*100</f>
        <v>6784.741144414168</v>
      </c>
    </row>
    <row r="147" spans="1:7" x14ac:dyDescent="0.25">
      <c r="A147" s="3" t="s">
        <v>382</v>
      </c>
      <c r="B147" s="3" t="s">
        <v>208</v>
      </c>
      <c r="C147" s="3" t="s">
        <v>384</v>
      </c>
      <c r="D147" s="14">
        <v>1.6799999999999999E-2</v>
      </c>
      <c r="E147" s="14">
        <v>0.10009999999999999</v>
      </c>
      <c r="F147" s="15">
        <v>7.59</v>
      </c>
      <c r="G147" s="16">
        <f>(F147/(D147+E147))*100</f>
        <v>6492.7288280581688</v>
      </c>
    </row>
    <row r="148" spans="1:7" x14ac:dyDescent="0.25">
      <c r="A148" s="3" t="s">
        <v>338</v>
      </c>
      <c r="B148" s="3" t="s">
        <v>339</v>
      </c>
      <c r="C148" s="3" t="s">
        <v>341</v>
      </c>
      <c r="D148" s="14">
        <v>0.68730000000000002</v>
      </c>
      <c r="E148" s="14">
        <v>0.49559999999999998</v>
      </c>
      <c r="F148" s="15">
        <v>75.34</v>
      </c>
      <c r="G148" s="16">
        <f>(F148/(D148+E148))*100</f>
        <v>6369.0929072618137</v>
      </c>
    </row>
    <row r="149" spans="1:7" x14ac:dyDescent="0.25">
      <c r="A149" s="3" t="s">
        <v>178</v>
      </c>
      <c r="B149" s="3" t="s">
        <v>179</v>
      </c>
      <c r="C149" s="3" t="s">
        <v>184</v>
      </c>
      <c r="D149" s="14">
        <v>9.9199999999999997E-2</v>
      </c>
      <c r="E149" s="14">
        <v>0.8921</v>
      </c>
      <c r="F149" s="15">
        <v>62.91</v>
      </c>
      <c r="G149" s="16">
        <f>(F149/(D149+E149))*100</f>
        <v>6346.2120447896705</v>
      </c>
    </row>
    <row r="150" spans="1:7" x14ac:dyDescent="0.25">
      <c r="A150" s="3" t="s">
        <v>178</v>
      </c>
      <c r="B150" s="3" t="s">
        <v>179</v>
      </c>
      <c r="C150" s="3" t="s">
        <v>181</v>
      </c>
      <c r="D150" s="14">
        <v>0.1027</v>
      </c>
      <c r="E150" s="14">
        <v>0.80059999999999998</v>
      </c>
      <c r="F150" s="15">
        <v>53.78</v>
      </c>
      <c r="G150" s="16">
        <f>(F150/(D150+E150))*100</f>
        <v>5953.7252297132736</v>
      </c>
    </row>
    <row r="151" spans="1:7" x14ac:dyDescent="0.25">
      <c r="A151" s="3" t="s">
        <v>67</v>
      </c>
      <c r="B151" s="3" t="s">
        <v>68</v>
      </c>
      <c r="C151" s="3" t="s">
        <v>73</v>
      </c>
      <c r="D151" s="14">
        <v>5.1400000000000001E-2</v>
      </c>
      <c r="E151" s="14">
        <v>0.3987</v>
      </c>
      <c r="F151" s="15">
        <v>26.46</v>
      </c>
      <c r="G151" s="16">
        <f>(F151/(D151+E151))*100</f>
        <v>5878.6936236391921</v>
      </c>
    </row>
    <row r="152" spans="1:7" x14ac:dyDescent="0.25">
      <c r="A152" s="3" t="s">
        <v>28</v>
      </c>
      <c r="B152" s="3" t="s">
        <v>55</v>
      </c>
      <c r="C152" s="3" t="s">
        <v>56</v>
      </c>
      <c r="D152" s="14">
        <v>1.5599999999999999E-2</v>
      </c>
      <c r="E152" s="14">
        <v>0.9032</v>
      </c>
      <c r="F152" s="15">
        <v>52.03</v>
      </c>
      <c r="G152" s="16">
        <f>(F152/(D152+E152))*100</f>
        <v>5662.8210709621253</v>
      </c>
    </row>
    <row r="153" spans="1:7" x14ac:dyDescent="0.25">
      <c r="A153" s="3" t="s">
        <v>22</v>
      </c>
      <c r="B153" s="3" t="s">
        <v>23</v>
      </c>
      <c r="C153" s="3" t="s">
        <v>24</v>
      </c>
      <c r="D153" s="14">
        <v>0.31640000000000001</v>
      </c>
      <c r="E153" s="14">
        <v>0.79249999999999998</v>
      </c>
      <c r="F153" s="15">
        <v>62.55</v>
      </c>
      <c r="G153" s="16">
        <f>(F153/(D153+E153))*100</f>
        <v>5640.7250428352418</v>
      </c>
    </row>
    <row r="154" spans="1:7" x14ac:dyDescent="0.25">
      <c r="A154" s="3" t="s">
        <v>106</v>
      </c>
      <c r="B154" s="3" t="s">
        <v>107</v>
      </c>
      <c r="C154" s="3" t="s">
        <v>109</v>
      </c>
      <c r="D154" s="14">
        <v>1.8499999999999999E-2</v>
      </c>
      <c r="E154" s="14">
        <v>0.31040000000000001</v>
      </c>
      <c r="F154" s="15">
        <v>17.489999999999998</v>
      </c>
      <c r="G154" s="16">
        <f>(F154/(D154+E154))*100</f>
        <v>5317.7257525083605</v>
      </c>
    </row>
    <row r="155" spans="1:7" x14ac:dyDescent="0.25">
      <c r="A155" s="3" t="s">
        <v>244</v>
      </c>
      <c r="B155" s="3" t="s">
        <v>245</v>
      </c>
      <c r="C155" s="3" t="s">
        <v>246</v>
      </c>
      <c r="D155" s="14">
        <v>0.2697</v>
      </c>
      <c r="E155" s="14">
        <v>0.16689999999999999</v>
      </c>
      <c r="F155" s="15">
        <v>22.85</v>
      </c>
      <c r="G155" s="16">
        <f>(F155/(D155+E155))*100</f>
        <v>5233.6234539624375</v>
      </c>
    </row>
    <row r="156" spans="1:7" x14ac:dyDescent="0.25">
      <c r="A156" s="3" t="s">
        <v>174</v>
      </c>
      <c r="B156" s="3" t="s">
        <v>175</v>
      </c>
      <c r="C156" s="3" t="s">
        <v>177</v>
      </c>
      <c r="D156" s="14">
        <v>0.96740000000000004</v>
      </c>
      <c r="E156" s="14">
        <v>1.105</v>
      </c>
      <c r="F156" s="15">
        <v>106.54</v>
      </c>
      <c r="G156" s="16">
        <f>(F156/(D156+E156))*100</f>
        <v>5140.8994402624976</v>
      </c>
    </row>
    <row r="157" spans="1:7" x14ac:dyDescent="0.25">
      <c r="A157" s="3" t="s">
        <v>28</v>
      </c>
      <c r="B157" s="3" t="s">
        <v>50</v>
      </c>
      <c r="C157" s="3" t="s">
        <v>52</v>
      </c>
      <c r="D157" s="14">
        <v>2.1000000000000001E-2</v>
      </c>
      <c r="E157" s="14">
        <v>0.8901</v>
      </c>
      <c r="F157" s="15">
        <v>44.16</v>
      </c>
      <c r="G157" s="16">
        <f>(F157/(D157+E157))*100</f>
        <v>4846.8883766875206</v>
      </c>
    </row>
    <row r="158" spans="1:7" x14ac:dyDescent="0.25">
      <c r="A158" s="3" t="s">
        <v>11</v>
      </c>
      <c r="B158" s="3" t="s">
        <v>12</v>
      </c>
      <c r="C158" s="3" t="s">
        <v>14</v>
      </c>
      <c r="D158" s="14">
        <v>0.88119999999999998</v>
      </c>
      <c r="E158" s="14">
        <v>1.1614</v>
      </c>
      <c r="F158" s="15">
        <v>98.12</v>
      </c>
      <c r="G158" s="16">
        <f>(F158/(D158+E158))*100</f>
        <v>4803.6815822970721</v>
      </c>
    </row>
    <row r="159" spans="1:7" x14ac:dyDescent="0.25">
      <c r="A159" s="3" t="s">
        <v>356</v>
      </c>
      <c r="B159" s="3" t="s">
        <v>7</v>
      </c>
      <c r="C159" s="3" t="s">
        <v>357</v>
      </c>
      <c r="D159" s="14">
        <v>5.6899999999999999E-2</v>
      </c>
      <c r="E159" s="14">
        <v>0.82350000000000001</v>
      </c>
      <c r="F159" s="15">
        <v>41.55</v>
      </c>
      <c r="G159" s="16">
        <f>(F159/(D159+E159))*100</f>
        <v>4719.4457064970466</v>
      </c>
    </row>
    <row r="160" spans="1:7" x14ac:dyDescent="0.25">
      <c r="A160" s="3" t="s">
        <v>218</v>
      </c>
      <c r="B160" s="3" t="s">
        <v>219</v>
      </c>
      <c r="C160" s="3" t="s">
        <v>220</v>
      </c>
      <c r="D160" s="14">
        <v>0.1328</v>
      </c>
      <c r="E160" s="14">
        <v>1.1257999999999999</v>
      </c>
      <c r="F160" s="15">
        <v>59.26</v>
      </c>
      <c r="G160" s="16">
        <f>(F160/(D160+E160))*100</f>
        <v>4708.4061655808046</v>
      </c>
    </row>
    <row r="161" spans="1:7" x14ac:dyDescent="0.25">
      <c r="A161" s="3" t="s">
        <v>22</v>
      </c>
      <c r="B161" s="3" t="s">
        <v>23</v>
      </c>
      <c r="C161" s="3" t="s">
        <v>26</v>
      </c>
      <c r="D161" s="14">
        <v>0.35539999999999999</v>
      </c>
      <c r="E161" s="14">
        <v>0.441</v>
      </c>
      <c r="F161" s="15">
        <v>36.49</v>
      </c>
      <c r="G161" s="16">
        <f>(F161/(D161+E161))*100</f>
        <v>4581.8684078352589</v>
      </c>
    </row>
    <row r="162" spans="1:7" x14ac:dyDescent="0.25">
      <c r="A162" s="3" t="s">
        <v>218</v>
      </c>
      <c r="B162" s="3" t="s">
        <v>219</v>
      </c>
      <c r="C162" s="3" t="s">
        <v>223</v>
      </c>
      <c r="D162" s="14">
        <v>0.14829999999999999</v>
      </c>
      <c r="E162" s="14">
        <v>1.1004</v>
      </c>
      <c r="F162" s="15">
        <v>53.94</v>
      </c>
      <c r="G162" s="16">
        <f>(F162/(D162+E162))*100</f>
        <v>4319.6924801793866</v>
      </c>
    </row>
    <row r="163" spans="1:7" x14ac:dyDescent="0.25">
      <c r="A163" s="3" t="s">
        <v>264</v>
      </c>
      <c r="B163" s="3" t="s">
        <v>265</v>
      </c>
      <c r="C163" s="3" t="s">
        <v>266</v>
      </c>
      <c r="D163" s="14">
        <v>1.3389</v>
      </c>
      <c r="E163" s="14">
        <v>1.5189999999999999</v>
      </c>
      <c r="F163" s="15">
        <v>116.91</v>
      </c>
      <c r="G163" s="16">
        <f>(F163/(D163+E163))*100</f>
        <v>4090.7659470240387</v>
      </c>
    </row>
    <row r="164" spans="1:7" x14ac:dyDescent="0.25">
      <c r="A164" s="3" t="s">
        <v>28</v>
      </c>
      <c r="B164" s="3" t="s">
        <v>43</v>
      </c>
      <c r="C164" s="3" t="s">
        <v>44</v>
      </c>
      <c r="D164" s="14">
        <v>0.14610000000000001</v>
      </c>
      <c r="E164" s="14">
        <v>0.47199999999999998</v>
      </c>
      <c r="F164" s="15">
        <v>25.15</v>
      </c>
      <c r="G164" s="16">
        <f>(F164/(D164+E164))*100</f>
        <v>4068.9208865879309</v>
      </c>
    </row>
    <row r="165" spans="1:7" x14ac:dyDescent="0.25">
      <c r="A165" s="3" t="s">
        <v>207</v>
      </c>
      <c r="B165" s="3" t="s">
        <v>208</v>
      </c>
      <c r="C165" s="3" t="s">
        <v>209</v>
      </c>
      <c r="D165" s="14">
        <v>6.0000000000000001E-3</v>
      </c>
      <c r="E165" s="14">
        <v>0.87319999999999998</v>
      </c>
      <c r="F165" s="15">
        <v>29.16</v>
      </c>
      <c r="G165" s="16">
        <f>(F165/(D165+E165))*100</f>
        <v>3316.6515013648768</v>
      </c>
    </row>
    <row r="166" spans="1:7" x14ac:dyDescent="0.25">
      <c r="A166" s="3" t="s">
        <v>120</v>
      </c>
      <c r="B166" s="3" t="s">
        <v>121</v>
      </c>
      <c r="C166" s="3" t="s">
        <v>122</v>
      </c>
      <c r="D166" s="14">
        <v>8.5300000000000001E-2</v>
      </c>
      <c r="E166" s="14">
        <v>0.2009</v>
      </c>
      <c r="F166" s="15">
        <v>9.36</v>
      </c>
      <c r="G166" s="16">
        <f>(F166/(D166+E166))*100</f>
        <v>3270.4402515723268</v>
      </c>
    </row>
    <row r="167" spans="1:7" x14ac:dyDescent="0.25">
      <c r="A167" s="3" t="s">
        <v>257</v>
      </c>
      <c r="B167" s="3" t="s">
        <v>258</v>
      </c>
      <c r="C167" s="3" t="s">
        <v>260</v>
      </c>
      <c r="D167" s="14">
        <v>1.9E-3</v>
      </c>
      <c r="E167" s="14">
        <v>0.2</v>
      </c>
      <c r="F167" s="15">
        <v>6.56</v>
      </c>
      <c r="G167" s="16">
        <f>(F167/(D167+E167))*100</f>
        <v>3249.1332342743922</v>
      </c>
    </row>
    <row r="168" spans="1:7" x14ac:dyDescent="0.25">
      <c r="A168" s="3" t="s">
        <v>101</v>
      </c>
      <c r="B168" s="3" t="s">
        <v>102</v>
      </c>
      <c r="C168" s="3" t="s">
        <v>103</v>
      </c>
      <c r="D168" s="14">
        <v>0.11749999999999999</v>
      </c>
      <c r="E168" s="14">
        <v>0.10349999999999999</v>
      </c>
      <c r="F168" s="15">
        <v>6.5</v>
      </c>
      <c r="G168" s="16">
        <f>(F168/(D168+E168))*100</f>
        <v>2941.1764705882356</v>
      </c>
    </row>
    <row r="169" spans="1:7" x14ac:dyDescent="0.25">
      <c r="A169" s="3" t="s">
        <v>89</v>
      </c>
      <c r="B169" s="3" t="s">
        <v>90</v>
      </c>
      <c r="C169" s="3" t="s">
        <v>97</v>
      </c>
      <c r="D169" s="14">
        <v>9.2299999999999993E-2</v>
      </c>
      <c r="E169" s="14">
        <v>7.0999999999999994E-2</v>
      </c>
      <c r="F169" s="15">
        <v>4.32</v>
      </c>
      <c r="G169" s="16">
        <f>(F169/(D169+E169))*100</f>
        <v>2645.4378444580525</v>
      </c>
    </row>
    <row r="170" spans="1:7" x14ac:dyDescent="0.25">
      <c r="A170" s="3" t="s">
        <v>343</v>
      </c>
      <c r="B170" s="3" t="s">
        <v>344</v>
      </c>
      <c r="C170" s="3" t="s">
        <v>347</v>
      </c>
      <c r="D170" s="14">
        <v>0.94699999999999995</v>
      </c>
      <c r="E170" s="14">
        <v>7.7700000000000005E-2</v>
      </c>
      <c r="F170" s="15">
        <v>21.35</v>
      </c>
      <c r="G170" s="16">
        <f>(F170/(D170+E170))*100</f>
        <v>2083.53664487167</v>
      </c>
    </row>
    <row r="171" spans="1:7" x14ac:dyDescent="0.25">
      <c r="A171" s="3" t="s">
        <v>28</v>
      </c>
      <c r="B171" s="3" t="s">
        <v>41</v>
      </c>
      <c r="C171" s="3" t="s">
        <v>42</v>
      </c>
      <c r="D171" s="14">
        <v>0.45390000000000003</v>
      </c>
      <c r="E171" s="14">
        <v>0.81020000000000003</v>
      </c>
      <c r="F171" s="15">
        <v>23.36</v>
      </c>
      <c r="G171" s="16">
        <f>(F171/(D171+E171))*100</f>
        <v>1847.9550668459772</v>
      </c>
    </row>
    <row r="172" spans="1:7" x14ac:dyDescent="0.25">
      <c r="A172" s="3" t="s">
        <v>277</v>
      </c>
      <c r="B172" s="3" t="s">
        <v>278</v>
      </c>
      <c r="C172" s="3" t="s">
        <v>280</v>
      </c>
      <c r="D172" s="14">
        <v>7.1999999999999995E-2</v>
      </c>
      <c r="E172" s="14">
        <v>0.13550000000000001</v>
      </c>
      <c r="F172" s="15">
        <v>3.54</v>
      </c>
      <c r="G172" s="16">
        <f>(F172/(D172+E172))*100</f>
        <v>1706.0240963855422</v>
      </c>
    </row>
    <row r="173" spans="1:7" x14ac:dyDescent="0.25">
      <c r="A173" s="3" t="s">
        <v>244</v>
      </c>
      <c r="B173" s="3" t="s">
        <v>245</v>
      </c>
      <c r="C173" s="3" t="s">
        <v>248</v>
      </c>
      <c r="D173" s="14">
        <v>0.3211</v>
      </c>
      <c r="E173" s="14">
        <v>0.1232</v>
      </c>
      <c r="F173" s="15">
        <v>7.25</v>
      </c>
      <c r="G173" s="16">
        <f>(F173/(D173+E173))*100</f>
        <v>1631.780328606797</v>
      </c>
    </row>
    <row r="174" spans="1:7" x14ac:dyDescent="0.25">
      <c r="A174" s="3" t="s">
        <v>89</v>
      </c>
      <c r="B174" s="3" t="s">
        <v>90</v>
      </c>
      <c r="C174" s="3" t="s">
        <v>95</v>
      </c>
      <c r="D174" s="14">
        <v>0.123</v>
      </c>
      <c r="E174" s="14">
        <v>0.1792</v>
      </c>
      <c r="F174" s="15">
        <v>4.22</v>
      </c>
      <c r="G174" s="16">
        <f>(F174/(D174+E174))*100</f>
        <v>1396.4262078093975</v>
      </c>
    </row>
    <row r="175" spans="1:7" x14ac:dyDescent="0.25">
      <c r="A175" s="3" t="s">
        <v>369</v>
      </c>
      <c r="B175" s="3" t="s">
        <v>372</v>
      </c>
      <c r="C175" s="3" t="s">
        <v>373</v>
      </c>
      <c r="D175" s="14">
        <v>8.2000000000000007E-3</v>
      </c>
      <c r="E175" s="14">
        <v>6.7100000000000007E-2</v>
      </c>
      <c r="F175" s="15">
        <v>0.91</v>
      </c>
      <c r="G175" s="16">
        <f>(F175/(D175+E175))*100</f>
        <v>1208.4993359893758</v>
      </c>
    </row>
    <row r="176" spans="1:7" x14ac:dyDescent="0.25">
      <c r="A176" s="3" t="s">
        <v>289</v>
      </c>
      <c r="B176" s="3" t="s">
        <v>225</v>
      </c>
      <c r="C176" s="3" t="s">
        <v>290</v>
      </c>
      <c r="D176" s="14">
        <v>0.17879999999999999</v>
      </c>
      <c r="E176" s="14">
        <v>3.2199999999999999E-2</v>
      </c>
      <c r="F176" s="15">
        <v>0.96</v>
      </c>
      <c r="G176" s="16">
        <f>(F176/(D176+E176))*100</f>
        <v>454.97630331753555</v>
      </c>
    </row>
    <row r="177" spans="1:7" x14ac:dyDescent="0.25">
      <c r="A177" s="10" t="s">
        <v>6</v>
      </c>
      <c r="B177" s="10" t="s">
        <v>7</v>
      </c>
      <c r="C177" s="10" t="s">
        <v>8</v>
      </c>
      <c r="D177" s="17">
        <v>0.08</v>
      </c>
      <c r="E177" s="17">
        <v>0.84130000000000005</v>
      </c>
      <c r="F177" s="18">
        <v>0</v>
      </c>
      <c r="G177" s="19">
        <f>(F177/(D177+E177))*100</f>
        <v>0</v>
      </c>
    </row>
    <row r="178" spans="1:7" x14ac:dyDescent="0.25">
      <c r="A178" s="10" t="s">
        <v>6</v>
      </c>
      <c r="B178" s="10" t="s">
        <v>7</v>
      </c>
      <c r="C178" s="10" t="s">
        <v>9</v>
      </c>
      <c r="D178" s="17">
        <v>7.4099999999999999E-2</v>
      </c>
      <c r="E178" s="17">
        <v>1.6240000000000001</v>
      </c>
      <c r="F178" s="18">
        <v>0</v>
      </c>
      <c r="G178" s="19">
        <f>(F178/(D178+E178))*100</f>
        <v>0</v>
      </c>
    </row>
    <row r="179" spans="1:7" x14ac:dyDescent="0.25">
      <c r="A179" s="10" t="s">
        <v>15</v>
      </c>
      <c r="B179" s="10" t="s">
        <v>16</v>
      </c>
      <c r="C179" s="10" t="s">
        <v>17</v>
      </c>
      <c r="D179" s="17">
        <v>0.1115</v>
      </c>
      <c r="E179" s="17">
        <v>1.254</v>
      </c>
      <c r="F179" s="18">
        <v>0</v>
      </c>
      <c r="G179" s="19">
        <f>(F179/(D179+E179))*100</f>
        <v>0</v>
      </c>
    </row>
    <row r="180" spans="1:7" x14ac:dyDescent="0.25">
      <c r="A180" s="10" t="s">
        <v>15</v>
      </c>
      <c r="B180" s="10" t="s">
        <v>16</v>
      </c>
      <c r="C180" s="10" t="s">
        <v>18</v>
      </c>
      <c r="D180" s="17">
        <v>0.14949999999999999</v>
      </c>
      <c r="E180" s="17">
        <v>1.7298</v>
      </c>
      <c r="F180" s="18">
        <v>0</v>
      </c>
      <c r="G180" s="19">
        <f>(F180/(D180+E180))*100</f>
        <v>0</v>
      </c>
    </row>
    <row r="181" spans="1:7" x14ac:dyDescent="0.25">
      <c r="A181" s="10" t="s">
        <v>22</v>
      </c>
      <c r="B181" s="10" t="s">
        <v>23</v>
      </c>
      <c r="C181" s="10" t="s">
        <v>25</v>
      </c>
      <c r="D181" s="17">
        <v>0.36820000000000003</v>
      </c>
      <c r="E181" s="17">
        <v>0.16320000000000001</v>
      </c>
      <c r="F181" s="18">
        <v>0</v>
      </c>
      <c r="G181" s="19">
        <f>(F181/(D181+E181))*100</f>
        <v>0</v>
      </c>
    </row>
    <row r="182" spans="1:7" x14ac:dyDescent="0.25">
      <c r="A182" s="10" t="s">
        <v>22</v>
      </c>
      <c r="B182" s="10" t="s">
        <v>23</v>
      </c>
      <c r="C182" s="10" t="s">
        <v>27</v>
      </c>
      <c r="D182" s="17">
        <v>0.29339999999999999</v>
      </c>
      <c r="E182" s="17">
        <v>0.99890000000000001</v>
      </c>
      <c r="F182" s="18">
        <v>0</v>
      </c>
      <c r="G182" s="19">
        <f>(F182/(D182+E182))*100</f>
        <v>0</v>
      </c>
    </row>
    <row r="183" spans="1:7" x14ac:dyDescent="0.25">
      <c r="A183" s="10" t="s">
        <v>28</v>
      </c>
      <c r="B183" s="10" t="s">
        <v>39</v>
      </c>
      <c r="C183" s="10" t="s">
        <v>40</v>
      </c>
      <c r="D183" s="17">
        <v>1.6899</v>
      </c>
      <c r="E183" s="17">
        <v>0.68600000000000005</v>
      </c>
      <c r="F183" s="18">
        <v>0</v>
      </c>
      <c r="G183" s="19">
        <f>(F183/(D183+E183))*100</f>
        <v>0</v>
      </c>
    </row>
    <row r="184" spans="1:7" x14ac:dyDescent="0.25">
      <c r="A184" s="10" t="s">
        <v>28</v>
      </c>
      <c r="B184" s="10" t="s">
        <v>43</v>
      </c>
      <c r="C184" s="10" t="s">
        <v>47</v>
      </c>
      <c r="D184" s="17">
        <v>0.15079999999999999</v>
      </c>
      <c r="E184" s="17">
        <v>0.80640000000000001</v>
      </c>
      <c r="F184" s="18">
        <v>0</v>
      </c>
      <c r="G184" s="19">
        <f>(F184/(D184+E184))*100</f>
        <v>0</v>
      </c>
    </row>
    <row r="185" spans="1:7" x14ac:dyDescent="0.25">
      <c r="A185" s="10" t="s">
        <v>28</v>
      </c>
      <c r="B185" s="10" t="s">
        <v>43</v>
      </c>
      <c r="C185" s="10" t="s">
        <v>48</v>
      </c>
      <c r="D185" s="17">
        <v>0.13150000000000001</v>
      </c>
      <c r="E185" s="17">
        <v>0.66210000000000002</v>
      </c>
      <c r="F185" s="18">
        <v>0</v>
      </c>
      <c r="G185" s="19">
        <f>(F185/(D185+E185))*100</f>
        <v>0</v>
      </c>
    </row>
    <row r="186" spans="1:7" x14ac:dyDescent="0.25">
      <c r="A186" s="10" t="s">
        <v>28</v>
      </c>
      <c r="B186" s="10" t="s">
        <v>50</v>
      </c>
      <c r="C186" s="10" t="s">
        <v>53</v>
      </c>
      <c r="D186" s="17">
        <v>1.49E-2</v>
      </c>
      <c r="E186" s="17">
        <v>0.63919999999999999</v>
      </c>
      <c r="F186" s="18">
        <v>0</v>
      </c>
      <c r="G186" s="19">
        <f>(F186/(D186+E186))*100</f>
        <v>0</v>
      </c>
    </row>
    <row r="187" spans="1:7" x14ac:dyDescent="0.25">
      <c r="A187" s="10" t="s">
        <v>28</v>
      </c>
      <c r="B187" s="10" t="s">
        <v>50</v>
      </c>
      <c r="C187" s="10" t="s">
        <v>54</v>
      </c>
      <c r="D187" s="17">
        <v>1.8200000000000001E-2</v>
      </c>
      <c r="E187" s="17">
        <v>0.72170000000000001</v>
      </c>
      <c r="F187" s="18">
        <v>0</v>
      </c>
      <c r="G187" s="19">
        <f>(F187/(D187+E187))*100</f>
        <v>0</v>
      </c>
    </row>
    <row r="188" spans="1:7" x14ac:dyDescent="0.25">
      <c r="A188" s="10" t="s">
        <v>61</v>
      </c>
      <c r="B188" s="10" t="s">
        <v>62</v>
      </c>
      <c r="C188" s="10" t="s">
        <v>63</v>
      </c>
      <c r="D188" s="17">
        <v>0.13619999999999999</v>
      </c>
      <c r="E188" s="17">
        <v>1.2452000000000001</v>
      </c>
      <c r="F188" s="18">
        <v>0</v>
      </c>
      <c r="G188" s="19">
        <f>(F188/(D188+E188))*100</f>
        <v>0</v>
      </c>
    </row>
    <row r="189" spans="1:7" x14ac:dyDescent="0.25">
      <c r="A189" s="10" t="s">
        <v>67</v>
      </c>
      <c r="B189" s="10" t="s">
        <v>68</v>
      </c>
      <c r="C189" s="10" t="s">
        <v>71</v>
      </c>
      <c r="D189" s="17">
        <v>4.2299999999999997E-2</v>
      </c>
      <c r="E189" s="17">
        <v>0.91720000000000002</v>
      </c>
      <c r="F189" s="18">
        <v>0</v>
      </c>
      <c r="G189" s="19">
        <f>(F189/(D189+E189))*100</f>
        <v>0</v>
      </c>
    </row>
    <row r="190" spans="1:7" x14ac:dyDescent="0.25">
      <c r="A190" s="10" t="s">
        <v>82</v>
      </c>
      <c r="B190" s="10" t="s">
        <v>83</v>
      </c>
      <c r="C190" s="10" t="s">
        <v>84</v>
      </c>
      <c r="D190" s="17">
        <v>4.2439999999999999E-2</v>
      </c>
      <c r="E190" s="17">
        <v>0.72360000000000002</v>
      </c>
      <c r="F190" s="18">
        <v>0</v>
      </c>
      <c r="G190" s="19">
        <f>(F190/(D190+E190))*100</f>
        <v>0</v>
      </c>
    </row>
    <row r="191" spans="1:7" x14ac:dyDescent="0.25">
      <c r="A191" s="10" t="s">
        <v>89</v>
      </c>
      <c r="B191" s="10" t="s">
        <v>90</v>
      </c>
      <c r="C191" s="10" t="s">
        <v>92</v>
      </c>
      <c r="D191" s="17">
        <v>0.11559999999999999</v>
      </c>
      <c r="E191" s="17">
        <v>0.37109999999999999</v>
      </c>
      <c r="F191" s="18">
        <v>0</v>
      </c>
      <c r="G191" s="19">
        <f>(F191/(D191+E191))*100</f>
        <v>0</v>
      </c>
    </row>
    <row r="192" spans="1:7" x14ac:dyDescent="0.25">
      <c r="A192" s="10" t="s">
        <v>89</v>
      </c>
      <c r="B192" s="10" t="s">
        <v>90</v>
      </c>
      <c r="C192" s="10" t="s">
        <v>96</v>
      </c>
      <c r="D192" s="17">
        <v>0.1011</v>
      </c>
      <c r="E192" s="17">
        <v>0.18090000000000001</v>
      </c>
      <c r="F192" s="18">
        <v>0</v>
      </c>
      <c r="G192" s="19">
        <f>(F192/(D192+E192))*100</f>
        <v>0</v>
      </c>
    </row>
    <row r="193" spans="1:7" x14ac:dyDescent="0.25">
      <c r="A193" s="10" t="s">
        <v>98</v>
      </c>
      <c r="B193" s="10" t="s">
        <v>99</v>
      </c>
      <c r="C193" s="10" t="s">
        <v>100</v>
      </c>
      <c r="D193" s="17">
        <v>4.1099999999999998E-2</v>
      </c>
      <c r="E193" s="17">
        <v>0.214</v>
      </c>
      <c r="F193" s="18">
        <v>0</v>
      </c>
      <c r="G193" s="19">
        <f>(F193/(D193+E193))*100</f>
        <v>0</v>
      </c>
    </row>
    <row r="194" spans="1:7" x14ac:dyDescent="0.25">
      <c r="A194" s="10" t="s">
        <v>101</v>
      </c>
      <c r="B194" s="10" t="s">
        <v>102</v>
      </c>
      <c r="C194" s="10" t="s">
        <v>105</v>
      </c>
      <c r="D194" s="17">
        <v>0.1012</v>
      </c>
      <c r="E194" s="17">
        <v>0.95569999999999999</v>
      </c>
      <c r="F194" s="18">
        <v>0</v>
      </c>
      <c r="G194" s="19">
        <f>(F194/(D194+E194))*100</f>
        <v>0</v>
      </c>
    </row>
    <row r="195" spans="1:7" x14ac:dyDescent="0.25">
      <c r="A195" s="10" t="s">
        <v>106</v>
      </c>
      <c r="B195" s="10" t="s">
        <v>107</v>
      </c>
      <c r="C195" s="10" t="s">
        <v>110</v>
      </c>
      <c r="D195" s="17">
        <v>2.2800000000000001E-2</v>
      </c>
      <c r="E195" s="17">
        <v>0.27129999999999999</v>
      </c>
      <c r="F195" s="18">
        <v>0</v>
      </c>
      <c r="G195" s="19">
        <f>(F195/(D195+E195))*100</f>
        <v>0</v>
      </c>
    </row>
    <row r="196" spans="1:7" x14ac:dyDescent="0.25">
      <c r="A196" s="10" t="s">
        <v>117</v>
      </c>
      <c r="B196" s="10" t="s">
        <v>118</v>
      </c>
      <c r="C196" s="10" t="s">
        <v>119</v>
      </c>
      <c r="D196" s="17">
        <v>6.08E-2</v>
      </c>
      <c r="E196" s="17">
        <v>0.4073</v>
      </c>
      <c r="F196" s="18">
        <v>0</v>
      </c>
      <c r="G196" s="19">
        <f>(F196/(D196+E196))*100</f>
        <v>0</v>
      </c>
    </row>
    <row r="197" spans="1:7" x14ac:dyDescent="0.25">
      <c r="A197" s="10" t="s">
        <v>127</v>
      </c>
      <c r="B197" s="10" t="s">
        <v>128</v>
      </c>
      <c r="C197" s="10" t="s">
        <v>131</v>
      </c>
      <c r="D197" s="17">
        <v>3.0300000000000001E-2</v>
      </c>
      <c r="E197" s="17">
        <v>0.1371</v>
      </c>
      <c r="F197" s="18">
        <v>0</v>
      </c>
      <c r="G197" s="19">
        <f>(F197/(D197+E197))*100</f>
        <v>0</v>
      </c>
    </row>
    <row r="198" spans="1:7" x14ac:dyDescent="0.25">
      <c r="A198" s="10" t="s">
        <v>145</v>
      </c>
      <c r="B198" s="10" t="s">
        <v>146</v>
      </c>
      <c r="C198" s="10" t="s">
        <v>147</v>
      </c>
      <c r="D198" s="17">
        <v>3.7900000000000003E-2</v>
      </c>
      <c r="E198" s="17">
        <v>0.29820000000000002</v>
      </c>
      <c r="F198" s="18">
        <v>0</v>
      </c>
      <c r="G198" s="19">
        <f>(F198/(D198+E198))*100</f>
        <v>0</v>
      </c>
    </row>
    <row r="199" spans="1:7" x14ac:dyDescent="0.25">
      <c r="A199" s="10" t="s">
        <v>149</v>
      </c>
      <c r="B199" s="10" t="s">
        <v>150</v>
      </c>
      <c r="C199" s="10" t="s">
        <v>151</v>
      </c>
      <c r="D199" s="17">
        <v>3.2599999999999997E-2</v>
      </c>
      <c r="E199" s="17">
        <v>1.29E-2</v>
      </c>
      <c r="F199" s="18">
        <v>0</v>
      </c>
      <c r="G199" s="19">
        <f>(F199/(D199+E199))*100</f>
        <v>0</v>
      </c>
    </row>
    <row r="200" spans="1:7" x14ac:dyDescent="0.25">
      <c r="A200" s="10" t="s">
        <v>149</v>
      </c>
      <c r="B200" s="10" t="s">
        <v>150</v>
      </c>
      <c r="C200" s="10" t="s">
        <v>152</v>
      </c>
      <c r="D200" s="17">
        <v>4.0099999999999997E-2</v>
      </c>
      <c r="E200" s="17">
        <v>0.2457</v>
      </c>
      <c r="F200" s="18">
        <v>0</v>
      </c>
      <c r="G200" s="19">
        <f>(F200/(D200+E200))*100</f>
        <v>0</v>
      </c>
    </row>
    <row r="201" spans="1:7" x14ac:dyDescent="0.25">
      <c r="A201" s="10" t="s">
        <v>153</v>
      </c>
      <c r="B201" s="10" t="s">
        <v>154</v>
      </c>
      <c r="C201" s="10" t="s">
        <v>155</v>
      </c>
      <c r="D201" s="17">
        <v>0.1123</v>
      </c>
      <c r="E201" s="17">
        <v>0.17199999999999999</v>
      </c>
      <c r="F201" s="18">
        <v>0</v>
      </c>
      <c r="G201" s="19">
        <f>(F201/(D201+E201))*100</f>
        <v>0</v>
      </c>
    </row>
    <row r="202" spans="1:7" x14ac:dyDescent="0.25">
      <c r="A202" s="10" t="s">
        <v>161</v>
      </c>
      <c r="B202" s="10" t="s">
        <v>162</v>
      </c>
      <c r="C202" s="10" t="s">
        <v>164</v>
      </c>
      <c r="D202" s="17">
        <v>0.82730000000000004</v>
      </c>
      <c r="E202" s="17">
        <v>3.4697</v>
      </c>
      <c r="F202" s="18">
        <v>0</v>
      </c>
      <c r="G202" s="19">
        <f>(F202/(D202+E202))*100</f>
        <v>0</v>
      </c>
    </row>
    <row r="203" spans="1:7" x14ac:dyDescent="0.25">
      <c r="A203" s="10" t="s">
        <v>165</v>
      </c>
      <c r="B203" s="10" t="s">
        <v>166</v>
      </c>
      <c r="C203" s="10" t="s">
        <v>167</v>
      </c>
      <c r="D203" s="17">
        <v>1.77E-2</v>
      </c>
      <c r="E203" s="17">
        <v>2.1100000000000001E-2</v>
      </c>
      <c r="F203" s="18">
        <v>0</v>
      </c>
      <c r="G203" s="19">
        <f>(F203/(D203+E203))*100</f>
        <v>0</v>
      </c>
    </row>
    <row r="204" spans="1:7" x14ac:dyDescent="0.25">
      <c r="A204" s="10" t="s">
        <v>171</v>
      </c>
      <c r="B204" s="10" t="s">
        <v>172</v>
      </c>
      <c r="C204" s="10" t="s">
        <v>173</v>
      </c>
      <c r="D204" s="17">
        <v>2.8999999999999998E-3</v>
      </c>
      <c r="E204" s="17">
        <v>0.93320000000000003</v>
      </c>
      <c r="F204" s="18">
        <v>0</v>
      </c>
      <c r="G204" s="19">
        <f>(F204/(D204+E204))*100</f>
        <v>0</v>
      </c>
    </row>
    <row r="205" spans="1:7" x14ac:dyDescent="0.25">
      <c r="A205" s="10" t="s">
        <v>185</v>
      </c>
      <c r="B205" s="10" t="s">
        <v>187</v>
      </c>
      <c r="C205" s="10" t="s">
        <v>189</v>
      </c>
      <c r="D205" s="17">
        <v>4.1000000000000003E-3</v>
      </c>
      <c r="E205" s="17">
        <v>4.9700000000000001E-2</v>
      </c>
      <c r="F205" s="18">
        <v>0</v>
      </c>
      <c r="G205" s="19">
        <f>(F205/(D205+E205))*100</f>
        <v>0</v>
      </c>
    </row>
    <row r="206" spans="1:7" x14ac:dyDescent="0.25">
      <c r="A206" s="10" t="s">
        <v>207</v>
      </c>
      <c r="B206" s="10" t="s">
        <v>208</v>
      </c>
      <c r="C206" s="10" t="s">
        <v>211</v>
      </c>
      <c r="D206" s="17">
        <v>3.7000000000000002E-3</v>
      </c>
      <c r="E206" s="17">
        <v>0.99719999999999998</v>
      </c>
      <c r="F206" s="18">
        <v>0</v>
      </c>
      <c r="G206" s="19">
        <f>(F206/(D206+E206))*100</f>
        <v>0</v>
      </c>
    </row>
    <row r="207" spans="1:7" x14ac:dyDescent="0.25">
      <c r="A207" s="10" t="s">
        <v>207</v>
      </c>
      <c r="B207" s="10" t="s">
        <v>208</v>
      </c>
      <c r="C207" s="10" t="s">
        <v>212</v>
      </c>
      <c r="D207" s="17">
        <v>4.1000000000000003E-3</v>
      </c>
      <c r="E207" s="17">
        <v>0.7</v>
      </c>
      <c r="F207" s="18">
        <v>0</v>
      </c>
      <c r="G207" s="19">
        <f>(F207/(D207+E207))*100</f>
        <v>0</v>
      </c>
    </row>
    <row r="208" spans="1:7" x14ac:dyDescent="0.25">
      <c r="A208" s="10" t="s">
        <v>214</v>
      </c>
      <c r="B208" s="10" t="s">
        <v>215</v>
      </c>
      <c r="C208" s="10" t="s">
        <v>216</v>
      </c>
      <c r="D208" s="17">
        <v>0.214</v>
      </c>
      <c r="E208" s="17">
        <v>1.2065999999999999</v>
      </c>
      <c r="F208" s="18">
        <v>0</v>
      </c>
      <c r="G208" s="19">
        <f>(F208/(D208+E208))*100</f>
        <v>0</v>
      </c>
    </row>
    <row r="209" spans="1:7" x14ac:dyDescent="0.25">
      <c r="A209" s="10" t="s">
        <v>218</v>
      </c>
      <c r="B209" s="10" t="s">
        <v>219</v>
      </c>
      <c r="C209" s="10" t="s">
        <v>221</v>
      </c>
      <c r="D209" s="17">
        <v>5.8999999999999997E-2</v>
      </c>
      <c r="E209" s="17">
        <v>1.411</v>
      </c>
      <c r="F209" s="18">
        <v>0</v>
      </c>
      <c r="G209" s="19">
        <f>(F209/(D209+E209))*100</f>
        <v>0</v>
      </c>
    </row>
    <row r="210" spans="1:7" x14ac:dyDescent="0.25">
      <c r="A210" s="10" t="s">
        <v>227</v>
      </c>
      <c r="B210" s="10" t="s">
        <v>228</v>
      </c>
      <c r="C210" s="10" t="s">
        <v>229</v>
      </c>
      <c r="D210" s="17">
        <v>0.26240000000000002</v>
      </c>
      <c r="E210" s="17">
        <v>0.76229999999999998</v>
      </c>
      <c r="F210" s="18">
        <v>0</v>
      </c>
      <c r="G210" s="19">
        <f>(F210/(D210+E210))*100</f>
        <v>0</v>
      </c>
    </row>
    <row r="211" spans="1:7" x14ac:dyDescent="0.25">
      <c r="A211" s="10" t="s">
        <v>255</v>
      </c>
      <c r="B211" s="10" t="s">
        <v>249</v>
      </c>
      <c r="C211" s="10" t="s">
        <v>256</v>
      </c>
      <c r="D211" s="17">
        <v>16.16</v>
      </c>
      <c r="E211" s="17">
        <v>2.4899999999999999E-2</v>
      </c>
      <c r="F211" s="18">
        <v>0</v>
      </c>
      <c r="G211" s="19">
        <f>(F211/(D211+E211))*100</f>
        <v>0</v>
      </c>
    </row>
    <row r="212" spans="1:7" x14ac:dyDescent="0.25">
      <c r="A212" s="10" t="s">
        <v>273</v>
      </c>
      <c r="B212" s="10" t="s">
        <v>274</v>
      </c>
      <c r="C212" s="10" t="s">
        <v>275</v>
      </c>
      <c r="D212" s="17">
        <v>5.57E-2</v>
      </c>
      <c r="E212" s="17">
        <v>2.2110000000000001E-2</v>
      </c>
      <c r="F212" s="18">
        <v>0</v>
      </c>
      <c r="G212" s="19">
        <f>(F212/(D212+E212))*100</f>
        <v>0</v>
      </c>
    </row>
    <row r="213" spans="1:7" x14ac:dyDescent="0.25">
      <c r="A213" s="10" t="s">
        <v>289</v>
      </c>
      <c r="B213" s="10" t="s">
        <v>225</v>
      </c>
      <c r="C213" s="10" t="s">
        <v>293</v>
      </c>
      <c r="D213" s="17">
        <v>0.2291</v>
      </c>
      <c r="E213" s="17">
        <v>6.2799999999999995E-2</v>
      </c>
      <c r="F213" s="18">
        <v>0</v>
      </c>
      <c r="G213" s="19">
        <f>(F213/(D213+E213))*100</f>
        <v>0</v>
      </c>
    </row>
    <row r="214" spans="1:7" x14ac:dyDescent="0.25">
      <c r="A214" s="10" t="s">
        <v>289</v>
      </c>
      <c r="B214" s="10" t="s">
        <v>225</v>
      </c>
      <c r="C214" s="10" t="s">
        <v>294</v>
      </c>
      <c r="D214" s="17">
        <v>0.2208</v>
      </c>
      <c r="E214" s="17">
        <v>3.9800000000000002E-2</v>
      </c>
      <c r="F214" s="18">
        <v>0</v>
      </c>
      <c r="G214" s="19">
        <f>(F214/(D214+E214))*100</f>
        <v>0</v>
      </c>
    </row>
    <row r="215" spans="1:7" x14ac:dyDescent="0.25">
      <c r="A215" s="10" t="s">
        <v>307</v>
      </c>
      <c r="B215" s="10" t="s">
        <v>308</v>
      </c>
      <c r="C215" s="10" t="s">
        <v>309</v>
      </c>
      <c r="D215" s="17">
        <v>3.6551</v>
      </c>
      <c r="E215" s="17">
        <v>7.9299999999999995E-2</v>
      </c>
      <c r="F215" s="18">
        <v>0</v>
      </c>
      <c r="G215" s="19">
        <f>(F215/(D215+E215))*100</f>
        <v>0</v>
      </c>
    </row>
    <row r="216" spans="1:7" x14ac:dyDescent="0.25">
      <c r="A216" s="10" t="s">
        <v>307</v>
      </c>
      <c r="B216" s="10" t="s">
        <v>310</v>
      </c>
      <c r="C216" s="10" t="s">
        <v>311</v>
      </c>
      <c r="D216" s="17">
        <v>2.7492000000000001</v>
      </c>
      <c r="E216" s="17">
        <v>2.1459999999999999</v>
      </c>
      <c r="F216" s="18">
        <v>0</v>
      </c>
      <c r="G216" s="19">
        <f>(F216/(D216+E216))*100</f>
        <v>0</v>
      </c>
    </row>
    <row r="217" spans="1:7" x14ac:dyDescent="0.25">
      <c r="A217" s="10" t="s">
        <v>338</v>
      </c>
      <c r="B217" s="10" t="s">
        <v>339</v>
      </c>
      <c r="C217" s="10" t="s">
        <v>340</v>
      </c>
      <c r="D217" s="17">
        <v>4.5881999999999996</v>
      </c>
      <c r="E217" s="17">
        <v>0.89910000000000001</v>
      </c>
      <c r="F217" s="18">
        <v>0</v>
      </c>
      <c r="G217" s="19">
        <f>(F217/(D217+E217))*100</f>
        <v>0</v>
      </c>
    </row>
    <row r="218" spans="1:7" x14ac:dyDescent="0.25">
      <c r="A218" s="10" t="s">
        <v>338</v>
      </c>
      <c r="B218" s="10" t="s">
        <v>339</v>
      </c>
      <c r="C218" s="10" t="s">
        <v>342</v>
      </c>
      <c r="D218" s="17">
        <v>5.8741000000000003</v>
      </c>
      <c r="E218" s="17">
        <v>0.90339999999999998</v>
      </c>
      <c r="F218" s="18">
        <v>0</v>
      </c>
      <c r="G218" s="19">
        <f>(F218/(D218+E218))*100</f>
        <v>0</v>
      </c>
    </row>
    <row r="219" spans="1:7" x14ac:dyDescent="0.25">
      <c r="A219" s="10" t="s">
        <v>343</v>
      </c>
      <c r="B219" s="10" t="s">
        <v>344</v>
      </c>
      <c r="C219" s="10" t="s">
        <v>346</v>
      </c>
      <c r="D219" s="17">
        <v>0.10299999999999999</v>
      </c>
      <c r="E219" s="17">
        <v>6.1699999999999998E-2</v>
      </c>
      <c r="F219" s="18">
        <v>0</v>
      </c>
      <c r="G219" s="19">
        <f>(F219/(D219+E219))*100</f>
        <v>0</v>
      </c>
    </row>
    <row r="220" spans="1:7" x14ac:dyDescent="0.25">
      <c r="A220" s="10" t="s">
        <v>356</v>
      </c>
      <c r="B220" s="10" t="s">
        <v>7</v>
      </c>
      <c r="C220" s="10" t="s">
        <v>358</v>
      </c>
      <c r="D220" s="17">
        <v>6.7100000000000007E-2</v>
      </c>
      <c r="E220" s="17">
        <v>0.2586</v>
      </c>
      <c r="F220" s="18">
        <v>0</v>
      </c>
      <c r="G220" s="19">
        <f>(F220/(D220+E220))*100</f>
        <v>0</v>
      </c>
    </row>
    <row r="221" spans="1:7" x14ac:dyDescent="0.25">
      <c r="A221" s="10" t="s">
        <v>359</v>
      </c>
      <c r="B221" s="10" t="s">
        <v>362</v>
      </c>
      <c r="C221" s="10" t="s">
        <v>363</v>
      </c>
      <c r="D221" s="17">
        <v>2.5899999999999999E-2</v>
      </c>
      <c r="E221" s="17">
        <v>0.1497</v>
      </c>
      <c r="F221" s="18">
        <v>0</v>
      </c>
      <c r="G221" s="19">
        <f>(F221/(D221+E221))*100</f>
        <v>0</v>
      </c>
    </row>
    <row r="222" spans="1:7" x14ac:dyDescent="0.25">
      <c r="A222" s="10" t="s">
        <v>359</v>
      </c>
      <c r="B222" s="10" t="s">
        <v>362</v>
      </c>
      <c r="C222" s="10" t="s">
        <v>364</v>
      </c>
      <c r="D222" s="17">
        <v>3.44E-2</v>
      </c>
      <c r="E222" s="17">
        <v>0.17130000000000001</v>
      </c>
      <c r="F222" s="18">
        <v>0</v>
      </c>
      <c r="G222" s="19">
        <f>(F222/(D222+E222))*100</f>
        <v>0</v>
      </c>
    </row>
    <row r="223" spans="1:7" x14ac:dyDescent="0.25">
      <c r="A223" s="10" t="s">
        <v>359</v>
      </c>
      <c r="B223" s="10" t="s">
        <v>362</v>
      </c>
      <c r="C223" s="10" t="s">
        <v>366</v>
      </c>
      <c r="D223" s="17">
        <v>2.2200000000000001E-2</v>
      </c>
      <c r="E223" s="17">
        <v>0.15620000000000001</v>
      </c>
      <c r="F223" s="18">
        <v>0</v>
      </c>
      <c r="G223" s="19">
        <f>(F223/(D223+E223))*100</f>
        <v>0</v>
      </c>
    </row>
    <row r="224" spans="1:7" x14ac:dyDescent="0.25">
      <c r="A224" s="10" t="s">
        <v>369</v>
      </c>
      <c r="B224" s="10" t="s">
        <v>370</v>
      </c>
      <c r="C224" s="10" t="s">
        <v>371</v>
      </c>
      <c r="D224" s="17">
        <v>7.3099999999999998E-2</v>
      </c>
      <c r="E224" s="17">
        <v>3.7199999999999997E-2</v>
      </c>
      <c r="F224" s="18">
        <v>0</v>
      </c>
      <c r="G224" s="19">
        <f>(F224/(D224+E224))*100</f>
        <v>0</v>
      </c>
    </row>
    <row r="225" spans="1:7" x14ac:dyDescent="0.25">
      <c r="A225" s="10" t="s">
        <v>374</v>
      </c>
      <c r="B225" s="10" t="s">
        <v>7</v>
      </c>
      <c r="C225" s="10" t="s">
        <v>376</v>
      </c>
      <c r="D225" s="17">
        <v>7.9799999999999996E-2</v>
      </c>
      <c r="E225" s="17">
        <v>0.35820000000000002</v>
      </c>
      <c r="F225" s="18">
        <v>0</v>
      </c>
      <c r="G225" s="19">
        <f>(F225/(D225+E225))*100</f>
        <v>0</v>
      </c>
    </row>
    <row r="226" spans="1:7" x14ac:dyDescent="0.25">
      <c r="A226" s="10" t="s">
        <v>377</v>
      </c>
      <c r="B226" s="10" t="s">
        <v>157</v>
      </c>
      <c r="C226" s="10" t="s">
        <v>378</v>
      </c>
      <c r="D226" s="17">
        <v>7.4287999999999998</v>
      </c>
      <c r="E226" s="17">
        <v>4.1464999999999996</v>
      </c>
      <c r="F226" s="18">
        <v>0</v>
      </c>
      <c r="G226" s="19">
        <f>(F226/(D226+E226))*100</f>
        <v>0</v>
      </c>
    </row>
    <row r="227" spans="1:7" x14ac:dyDescent="0.25">
      <c r="A227" s="10" t="s">
        <v>127</v>
      </c>
      <c r="B227" s="10" t="s">
        <v>128</v>
      </c>
      <c r="C227" s="10" t="s">
        <v>130</v>
      </c>
      <c r="D227" s="17" t="s">
        <v>415</v>
      </c>
      <c r="E227" s="17" t="s">
        <v>415</v>
      </c>
      <c r="F227" s="17" t="s">
        <v>415</v>
      </c>
      <c r="G227" s="17" t="s">
        <v>415</v>
      </c>
    </row>
    <row r="228" spans="1:7" x14ac:dyDescent="0.25">
      <c r="A228" s="10" t="s">
        <v>161</v>
      </c>
      <c r="B228" s="10" t="s">
        <v>162</v>
      </c>
      <c r="C228" s="10" t="s">
        <v>163</v>
      </c>
      <c r="D228" s="17" t="s">
        <v>415</v>
      </c>
      <c r="E228" s="17" t="s">
        <v>415</v>
      </c>
      <c r="F228" s="17" t="s">
        <v>415</v>
      </c>
      <c r="G228" s="17" t="s">
        <v>415</v>
      </c>
    </row>
    <row r="229" spans="1:7" x14ac:dyDescent="0.25">
      <c r="A229" s="10" t="s">
        <v>174</v>
      </c>
      <c r="B229" s="10" t="s">
        <v>175</v>
      </c>
      <c r="C229" s="10" t="s">
        <v>176</v>
      </c>
      <c r="D229" s="17" t="s">
        <v>415</v>
      </c>
      <c r="E229" s="17" t="s">
        <v>415</v>
      </c>
      <c r="F229" s="17" t="s">
        <v>415</v>
      </c>
      <c r="G229" s="17" t="s">
        <v>415</v>
      </c>
    </row>
    <row r="230" spans="1:7" x14ac:dyDescent="0.25">
      <c r="A230" s="10" t="s">
        <v>239</v>
      </c>
      <c r="B230" s="10" t="s">
        <v>240</v>
      </c>
      <c r="C230" s="10" t="s">
        <v>241</v>
      </c>
      <c r="D230" s="17" t="s">
        <v>415</v>
      </c>
      <c r="E230" s="17" t="s">
        <v>415</v>
      </c>
      <c r="F230" s="17" t="s">
        <v>415</v>
      </c>
      <c r="G230" s="17" t="s">
        <v>415</v>
      </c>
    </row>
    <row r="231" spans="1:7" x14ac:dyDescent="0.25">
      <c r="A231" s="10" t="s">
        <v>242</v>
      </c>
      <c r="B231" s="10" t="s">
        <v>213</v>
      </c>
      <c r="C231" s="10" t="s">
        <v>243</v>
      </c>
      <c r="D231" s="17" t="s">
        <v>415</v>
      </c>
      <c r="E231" s="17" t="s">
        <v>415</v>
      </c>
      <c r="F231" s="17" t="s">
        <v>415</v>
      </c>
      <c r="G231" s="17" t="s">
        <v>415</v>
      </c>
    </row>
    <row r="232" spans="1:7" x14ac:dyDescent="0.25">
      <c r="A232" s="10" t="s">
        <v>367</v>
      </c>
      <c r="B232" s="10" t="s">
        <v>172</v>
      </c>
      <c r="C232" s="10" t="s">
        <v>368</v>
      </c>
      <c r="D232" s="17" t="s">
        <v>415</v>
      </c>
      <c r="E232" s="17" t="s">
        <v>415</v>
      </c>
      <c r="F232" s="17" t="s">
        <v>415</v>
      </c>
      <c r="G232" s="17" t="s">
        <v>415</v>
      </c>
    </row>
    <row r="233" spans="1:7" x14ac:dyDescent="0.25">
      <c r="A233" s="10" t="s">
        <v>382</v>
      </c>
      <c r="B233" s="10" t="s">
        <v>385</v>
      </c>
      <c r="C233" s="10" t="s">
        <v>386</v>
      </c>
      <c r="D233" s="17" t="s">
        <v>415</v>
      </c>
      <c r="E233" s="17" t="s">
        <v>415</v>
      </c>
      <c r="F233" s="17" t="s">
        <v>415</v>
      </c>
      <c r="G233" s="17" t="s">
        <v>415</v>
      </c>
    </row>
    <row r="234" spans="1:7" x14ac:dyDescent="0.25">
      <c r="A234" s="10" t="s">
        <v>382</v>
      </c>
      <c r="B234" s="10" t="s">
        <v>387</v>
      </c>
      <c r="C234" s="10" t="s">
        <v>388</v>
      </c>
      <c r="D234" s="17" t="s">
        <v>415</v>
      </c>
      <c r="E234" s="17" t="s">
        <v>415</v>
      </c>
      <c r="F234" s="17" t="s">
        <v>415</v>
      </c>
      <c r="G234" s="17" t="s">
        <v>415</v>
      </c>
    </row>
    <row r="235" spans="1:7" x14ac:dyDescent="0.25">
      <c r="A235" s="10" t="s">
        <v>382</v>
      </c>
      <c r="B235" s="10" t="s">
        <v>387</v>
      </c>
      <c r="C235" s="10" t="s">
        <v>389</v>
      </c>
      <c r="D235" s="17" t="s">
        <v>415</v>
      </c>
      <c r="E235" s="17" t="s">
        <v>415</v>
      </c>
      <c r="F235" s="17" t="s">
        <v>415</v>
      </c>
      <c r="G235" s="17" t="s">
        <v>415</v>
      </c>
    </row>
    <row r="236" spans="1:7" x14ac:dyDescent="0.25">
      <c r="A236" s="10" t="s">
        <v>382</v>
      </c>
      <c r="B236" s="10" t="s">
        <v>387</v>
      </c>
      <c r="C236" s="10" t="s">
        <v>390</v>
      </c>
      <c r="D236" s="17" t="s">
        <v>415</v>
      </c>
      <c r="E236" s="17" t="s">
        <v>415</v>
      </c>
      <c r="F236" s="17" t="s">
        <v>415</v>
      </c>
      <c r="G236" s="17" t="s">
        <v>415</v>
      </c>
    </row>
    <row r="237" spans="1:7" x14ac:dyDescent="0.25">
      <c r="A237" s="10" t="s">
        <v>382</v>
      </c>
      <c r="B237" s="10" t="s">
        <v>391</v>
      </c>
      <c r="C237" s="10" t="s">
        <v>392</v>
      </c>
      <c r="D237" s="17" t="s">
        <v>415</v>
      </c>
      <c r="E237" s="17" t="s">
        <v>415</v>
      </c>
      <c r="F237" s="17" t="s">
        <v>415</v>
      </c>
      <c r="G237" s="17" t="s">
        <v>415</v>
      </c>
    </row>
  </sheetData>
  <autoFilter ref="A1:G1" xr:uid="{DBD3E3D4-0D4F-449C-9DA0-609CC5B180C7}">
    <sortState xmlns:xlrd2="http://schemas.microsoft.com/office/spreadsheetml/2017/richdata2" ref="A2:G237">
      <sortCondition descending="1" ref="G1"/>
    </sortState>
  </autoFilter>
  <conditionalFormatting sqref="G1:G226 G238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9E06-77CC-420F-BA86-051F9CAFB3F4}">
  <dimension ref="A1:J237"/>
  <sheetViews>
    <sheetView tabSelected="1" workbookViewId="0">
      <pane ySplit="1" topLeftCell="A2" activePane="bottomLeft" state="frozen"/>
      <selection pane="bottomLeft" activeCell="I108" sqref="I2:I108"/>
    </sheetView>
  </sheetViews>
  <sheetFormatPr defaultColWidth="9.140625" defaultRowHeight="15" x14ac:dyDescent="0.25"/>
  <cols>
    <col min="1" max="1" width="18.28515625" style="3" bestFit="1" customWidth="1"/>
    <col min="2" max="2" width="23.5703125" style="3" bestFit="1" customWidth="1"/>
    <col min="3" max="3" width="16" style="3" bestFit="1" customWidth="1"/>
    <col min="4" max="4" width="21.7109375" style="8" bestFit="1" customWidth="1"/>
    <col min="5" max="5" width="23.140625" style="8" bestFit="1" customWidth="1"/>
    <col min="6" max="6" width="18.5703125" style="8" bestFit="1" customWidth="1"/>
    <col min="7" max="7" width="16.28515625" style="8" bestFit="1" customWidth="1"/>
    <col min="8" max="8" width="14.85546875" style="8" bestFit="1" customWidth="1"/>
    <col min="9" max="9" width="31.140625" style="8" bestFit="1" customWidth="1"/>
    <col min="10" max="10" width="100.7109375" style="3" customWidth="1"/>
    <col min="11" max="16384" width="9.140625" style="3"/>
  </cols>
  <sheetData>
    <row r="1" spans="1:10" s="6" customFormat="1" x14ac:dyDescent="0.25">
      <c r="A1" s="5" t="s">
        <v>0</v>
      </c>
      <c r="B1" s="5" t="s">
        <v>1</v>
      </c>
      <c r="C1" s="5" t="s">
        <v>2</v>
      </c>
      <c r="D1" s="7" t="s">
        <v>407</v>
      </c>
      <c r="E1" s="7" t="s">
        <v>401</v>
      </c>
      <c r="F1" s="7" t="s">
        <v>402</v>
      </c>
      <c r="G1" s="7" t="s">
        <v>404</v>
      </c>
      <c r="H1" s="7" t="s">
        <v>405</v>
      </c>
      <c r="I1" s="7" t="s">
        <v>403</v>
      </c>
      <c r="J1" s="5" t="s">
        <v>406</v>
      </c>
    </row>
    <row r="2" spans="1:10" x14ac:dyDescent="0.25">
      <c r="A2" s="3" t="s">
        <v>28</v>
      </c>
      <c r="B2" s="3" t="s">
        <v>32</v>
      </c>
      <c r="C2" s="3" t="s">
        <v>33</v>
      </c>
      <c r="D2" s="8">
        <v>100</v>
      </c>
      <c r="E2" s="9">
        <v>1</v>
      </c>
      <c r="F2" s="9">
        <v>0</v>
      </c>
      <c r="G2" s="9">
        <v>0</v>
      </c>
      <c r="H2" s="9">
        <v>0</v>
      </c>
      <c r="I2" s="9">
        <v>1</v>
      </c>
      <c r="J2" s="4"/>
    </row>
    <row r="3" spans="1:10" x14ac:dyDescent="0.25">
      <c r="A3" s="3" t="s">
        <v>28</v>
      </c>
      <c r="B3" s="3" t="s">
        <v>34</v>
      </c>
      <c r="C3" s="3" t="s">
        <v>35</v>
      </c>
      <c r="D3" s="8">
        <v>100</v>
      </c>
      <c r="E3" s="9">
        <v>1</v>
      </c>
      <c r="F3" s="9">
        <v>0</v>
      </c>
      <c r="G3" s="9">
        <v>0</v>
      </c>
      <c r="H3" s="9">
        <v>0</v>
      </c>
      <c r="I3" s="9">
        <v>1</v>
      </c>
      <c r="J3" s="4"/>
    </row>
    <row r="4" spans="1:10" x14ac:dyDescent="0.25">
      <c r="A4" s="3" t="s">
        <v>58</v>
      </c>
      <c r="B4" s="3" t="s">
        <v>59</v>
      </c>
      <c r="C4" s="3" t="s">
        <v>60</v>
      </c>
      <c r="D4" s="8">
        <v>112</v>
      </c>
      <c r="E4" s="9">
        <v>0.9732142857142857</v>
      </c>
      <c r="F4" s="9">
        <v>0</v>
      </c>
      <c r="G4" s="9">
        <v>0</v>
      </c>
      <c r="H4" s="9">
        <v>0</v>
      </c>
      <c r="I4" s="9">
        <v>1</v>
      </c>
      <c r="J4" s="4"/>
    </row>
    <row r="5" spans="1:10" x14ac:dyDescent="0.25">
      <c r="A5" s="3" t="s">
        <v>117</v>
      </c>
      <c r="B5" s="3" t="s">
        <v>118</v>
      </c>
      <c r="C5" s="3" t="s">
        <v>119</v>
      </c>
      <c r="D5" s="8">
        <v>106</v>
      </c>
      <c r="E5" s="9">
        <v>0.96226415094339623</v>
      </c>
      <c r="F5" s="9">
        <v>0</v>
      </c>
      <c r="G5" s="9">
        <v>0</v>
      </c>
      <c r="H5" s="9">
        <v>0</v>
      </c>
      <c r="I5" s="9">
        <v>1</v>
      </c>
      <c r="J5" s="4"/>
    </row>
    <row r="6" spans="1:10" x14ac:dyDescent="0.25">
      <c r="A6" s="3" t="s">
        <v>185</v>
      </c>
      <c r="B6" s="3" t="s">
        <v>187</v>
      </c>
      <c r="C6" s="3" t="s">
        <v>190</v>
      </c>
      <c r="D6" s="8">
        <v>100</v>
      </c>
      <c r="E6" s="9">
        <v>1</v>
      </c>
      <c r="F6" s="9">
        <v>0</v>
      </c>
      <c r="G6" s="9">
        <v>0</v>
      </c>
      <c r="H6" s="9">
        <v>0</v>
      </c>
      <c r="I6" s="9">
        <v>1</v>
      </c>
      <c r="J6" s="4"/>
    </row>
    <row r="7" spans="1:10" x14ac:dyDescent="0.25">
      <c r="A7" s="3" t="s">
        <v>185</v>
      </c>
      <c r="B7" s="3" t="s">
        <v>10</v>
      </c>
      <c r="C7" s="3" t="s">
        <v>196</v>
      </c>
      <c r="D7" s="8">
        <v>100</v>
      </c>
      <c r="E7" s="9">
        <v>1</v>
      </c>
      <c r="F7" s="9">
        <v>0</v>
      </c>
      <c r="G7" s="9">
        <v>0</v>
      </c>
      <c r="H7" s="9">
        <v>0</v>
      </c>
      <c r="I7" s="9">
        <v>1</v>
      </c>
      <c r="J7" s="4"/>
    </row>
    <row r="8" spans="1:10" x14ac:dyDescent="0.25">
      <c r="A8" s="3" t="s">
        <v>185</v>
      </c>
      <c r="B8" s="3" t="s">
        <v>10</v>
      </c>
      <c r="C8" s="3" t="s">
        <v>198</v>
      </c>
      <c r="D8" s="8">
        <v>100</v>
      </c>
      <c r="E8" s="9">
        <v>1</v>
      </c>
      <c r="F8" s="9">
        <v>0</v>
      </c>
      <c r="G8" s="9">
        <v>0</v>
      </c>
      <c r="H8" s="9">
        <v>0</v>
      </c>
      <c r="I8" s="9">
        <v>1</v>
      </c>
      <c r="J8" s="4"/>
    </row>
    <row r="9" spans="1:10" x14ac:dyDescent="0.25">
      <c r="A9" s="3" t="s">
        <v>185</v>
      </c>
      <c r="B9" s="3" t="s">
        <v>10</v>
      </c>
      <c r="C9" s="3" t="s">
        <v>199</v>
      </c>
      <c r="D9" s="8">
        <v>100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4"/>
    </row>
    <row r="10" spans="1:10" x14ac:dyDescent="0.25">
      <c r="A10" s="3" t="s">
        <v>185</v>
      </c>
      <c r="B10" s="3" t="s">
        <v>10</v>
      </c>
      <c r="C10" s="3" t="s">
        <v>201</v>
      </c>
      <c r="D10" s="8">
        <v>100</v>
      </c>
      <c r="E10" s="9">
        <v>1</v>
      </c>
      <c r="F10" s="9">
        <v>0</v>
      </c>
      <c r="G10" s="9">
        <v>0</v>
      </c>
      <c r="H10" s="9">
        <v>0</v>
      </c>
      <c r="I10" s="9">
        <v>1</v>
      </c>
      <c r="J10" s="4"/>
    </row>
    <row r="11" spans="1:10" x14ac:dyDescent="0.25">
      <c r="A11" s="3" t="s">
        <v>185</v>
      </c>
      <c r="B11" s="3" t="s">
        <v>10</v>
      </c>
      <c r="C11" s="3" t="s">
        <v>202</v>
      </c>
      <c r="D11" s="8">
        <v>100</v>
      </c>
      <c r="E11" s="9">
        <v>1</v>
      </c>
      <c r="F11" s="9">
        <v>0</v>
      </c>
      <c r="G11" s="9">
        <v>0</v>
      </c>
      <c r="H11" s="9">
        <v>0</v>
      </c>
      <c r="I11" s="9">
        <v>1</v>
      </c>
      <c r="J11" s="4"/>
    </row>
    <row r="12" spans="1:10" x14ac:dyDescent="0.25">
      <c r="A12" s="3" t="s">
        <v>185</v>
      </c>
      <c r="B12" s="3" t="s">
        <v>187</v>
      </c>
      <c r="C12" s="3" t="s">
        <v>188</v>
      </c>
      <c r="D12" s="8">
        <v>100</v>
      </c>
      <c r="E12" s="9">
        <v>0.99</v>
      </c>
      <c r="F12" s="9">
        <v>0</v>
      </c>
      <c r="G12" s="9">
        <v>0</v>
      </c>
      <c r="H12" s="9">
        <v>1.0000000000000009E-2</v>
      </c>
      <c r="I12" s="9">
        <v>0.99</v>
      </c>
      <c r="J12" s="4"/>
    </row>
    <row r="13" spans="1:10" x14ac:dyDescent="0.25">
      <c r="A13" s="3" t="s">
        <v>214</v>
      </c>
      <c r="B13" s="3" t="s">
        <v>215</v>
      </c>
      <c r="C13" s="3" t="s">
        <v>216</v>
      </c>
      <c r="D13" s="8">
        <v>100</v>
      </c>
      <c r="E13" s="9">
        <v>0.06</v>
      </c>
      <c r="F13" s="9">
        <v>0.87</v>
      </c>
      <c r="G13" s="9">
        <v>0</v>
      </c>
      <c r="H13" s="9">
        <v>1.0000000000000009E-2</v>
      </c>
      <c r="I13" s="9">
        <v>0.99</v>
      </c>
      <c r="J13" s="4"/>
    </row>
    <row r="14" spans="1:10" x14ac:dyDescent="0.25">
      <c r="A14" s="3" t="s">
        <v>156</v>
      </c>
      <c r="B14" s="3" t="s">
        <v>157</v>
      </c>
      <c r="C14" s="3" t="s">
        <v>159</v>
      </c>
      <c r="D14" s="8">
        <v>100</v>
      </c>
      <c r="E14" s="9">
        <v>0.02</v>
      </c>
      <c r="F14" s="9">
        <v>0.96</v>
      </c>
      <c r="G14" s="9">
        <v>0</v>
      </c>
      <c r="H14" s="9">
        <v>2.0000000000000018E-2</v>
      </c>
      <c r="I14" s="9">
        <v>0.98</v>
      </c>
      <c r="J14" s="4"/>
    </row>
    <row r="15" spans="1:10" x14ac:dyDescent="0.25">
      <c r="A15" s="3" t="s">
        <v>185</v>
      </c>
      <c r="B15" s="3" t="s">
        <v>157</v>
      </c>
      <c r="C15" s="3" t="s">
        <v>186</v>
      </c>
      <c r="D15" s="8">
        <v>100</v>
      </c>
      <c r="E15" s="9">
        <v>0.98</v>
      </c>
      <c r="F15" s="9">
        <v>0</v>
      </c>
      <c r="G15" s="9">
        <v>0</v>
      </c>
      <c r="H15" s="9">
        <v>2.0000000000000018E-2</v>
      </c>
      <c r="I15" s="9">
        <v>0.98</v>
      </c>
      <c r="J15" s="4"/>
    </row>
    <row r="16" spans="1:10" x14ac:dyDescent="0.25">
      <c r="A16" s="3" t="s">
        <v>185</v>
      </c>
      <c r="B16" s="3" t="s">
        <v>10</v>
      </c>
      <c r="C16" s="3" t="s">
        <v>204</v>
      </c>
      <c r="D16" s="8">
        <v>100</v>
      </c>
      <c r="E16" s="9">
        <v>0.79</v>
      </c>
      <c r="F16" s="9">
        <v>0.19</v>
      </c>
      <c r="G16" s="9">
        <v>0</v>
      </c>
      <c r="H16" s="9">
        <v>2.0000000000000018E-2</v>
      </c>
      <c r="I16" s="9">
        <v>0.98</v>
      </c>
      <c r="J16" s="4"/>
    </row>
    <row r="17" spans="1:10" x14ac:dyDescent="0.25">
      <c r="A17" s="3" t="s">
        <v>11</v>
      </c>
      <c r="B17" s="3" t="s">
        <v>12</v>
      </c>
      <c r="C17" s="3" t="s">
        <v>14</v>
      </c>
      <c r="D17" s="8">
        <v>100</v>
      </c>
      <c r="E17" s="9">
        <v>0.96</v>
      </c>
      <c r="F17" s="9">
        <v>0.01</v>
      </c>
      <c r="G17" s="9">
        <v>0</v>
      </c>
      <c r="H17" s="9">
        <v>3.0000000000000027E-2</v>
      </c>
      <c r="I17" s="9">
        <v>0.97</v>
      </c>
      <c r="J17" s="4"/>
    </row>
    <row r="18" spans="1:10" x14ac:dyDescent="0.25">
      <c r="A18" s="3" t="s">
        <v>156</v>
      </c>
      <c r="B18" s="3" t="s">
        <v>157</v>
      </c>
      <c r="C18" s="3" t="s">
        <v>158</v>
      </c>
      <c r="D18" s="8">
        <v>100</v>
      </c>
      <c r="E18" s="9">
        <v>0.03</v>
      </c>
      <c r="F18" s="9">
        <v>0.94</v>
      </c>
      <c r="G18" s="9">
        <v>0</v>
      </c>
      <c r="H18" s="9">
        <v>3.0000000000000027E-2</v>
      </c>
      <c r="I18" s="9">
        <v>0.97</v>
      </c>
      <c r="J18" s="4"/>
    </row>
    <row r="19" spans="1:10" x14ac:dyDescent="0.25">
      <c r="A19" s="3" t="s">
        <v>11</v>
      </c>
      <c r="B19" s="3" t="s">
        <v>12</v>
      </c>
      <c r="C19" s="3" t="s">
        <v>13</v>
      </c>
      <c r="D19" s="8">
        <f>100+4</f>
        <v>104</v>
      </c>
      <c r="E19" s="9">
        <v>0.77884615384615385</v>
      </c>
      <c r="F19" s="9">
        <v>0.14423076923076922</v>
      </c>
      <c r="G19" s="9">
        <v>0</v>
      </c>
      <c r="H19" s="9">
        <v>3.8461538461538436E-2</v>
      </c>
      <c r="I19" s="9">
        <v>0.96153846153846156</v>
      </c>
      <c r="J19" s="4"/>
    </row>
    <row r="20" spans="1:10" x14ac:dyDescent="0.25">
      <c r="A20" s="3" t="s">
        <v>28</v>
      </c>
      <c r="B20" s="3" t="s">
        <v>34</v>
      </c>
      <c r="C20" s="3" t="s">
        <v>37</v>
      </c>
      <c r="D20" s="8">
        <v>100</v>
      </c>
      <c r="E20" s="9">
        <v>0.94</v>
      </c>
      <c r="F20" s="9">
        <v>0</v>
      </c>
      <c r="G20" s="9">
        <v>0.06</v>
      </c>
      <c r="H20" s="9">
        <v>5.5511151231257827E-17</v>
      </c>
      <c r="I20" s="9">
        <v>0.94</v>
      </c>
      <c r="J20" s="4"/>
    </row>
    <row r="21" spans="1:10" x14ac:dyDescent="0.25">
      <c r="A21" s="3" t="s">
        <v>185</v>
      </c>
      <c r="B21" s="3" t="s">
        <v>187</v>
      </c>
      <c r="C21" s="3" t="s">
        <v>195</v>
      </c>
      <c r="D21" s="8">
        <v>100</v>
      </c>
      <c r="E21" s="9">
        <v>0.23</v>
      </c>
      <c r="F21" s="9">
        <v>0.7</v>
      </c>
      <c r="G21" s="9">
        <v>0</v>
      </c>
      <c r="H21" s="9">
        <v>6.9999999999999951E-2</v>
      </c>
      <c r="I21" s="9">
        <v>0.93</v>
      </c>
      <c r="J21" s="4"/>
    </row>
    <row r="22" spans="1:10" x14ac:dyDescent="0.25">
      <c r="A22" s="3" t="s">
        <v>185</v>
      </c>
      <c r="B22" s="3" t="s">
        <v>10</v>
      </c>
      <c r="C22" s="3" t="s">
        <v>200</v>
      </c>
      <c r="D22" s="8">
        <v>100</v>
      </c>
      <c r="E22" s="9">
        <v>0.92</v>
      </c>
      <c r="F22" s="9">
        <v>0.01</v>
      </c>
      <c r="G22" s="9">
        <v>0</v>
      </c>
      <c r="H22" s="9">
        <v>6.9999999999999951E-2</v>
      </c>
      <c r="I22" s="9">
        <v>0.93</v>
      </c>
      <c r="J22" s="4"/>
    </row>
    <row r="23" spans="1:10" x14ac:dyDescent="0.25">
      <c r="A23" s="3" t="s">
        <v>185</v>
      </c>
      <c r="B23" s="3" t="s">
        <v>10</v>
      </c>
      <c r="C23" s="3" t="s">
        <v>203</v>
      </c>
      <c r="D23" s="8">
        <v>100</v>
      </c>
      <c r="E23" s="9">
        <v>0.88</v>
      </c>
      <c r="F23" s="9">
        <v>0.05</v>
      </c>
      <c r="G23" s="9">
        <v>0</v>
      </c>
      <c r="H23" s="9">
        <v>6.9999999999999951E-2</v>
      </c>
      <c r="I23" s="9">
        <v>0.93</v>
      </c>
      <c r="J23" s="4"/>
    </row>
    <row r="24" spans="1:10" x14ac:dyDescent="0.25">
      <c r="A24" s="3" t="s">
        <v>264</v>
      </c>
      <c r="B24" s="3" t="s">
        <v>271</v>
      </c>
      <c r="C24" s="3" t="s">
        <v>272</v>
      </c>
      <c r="D24" s="8">
        <v>100</v>
      </c>
      <c r="E24" s="9">
        <v>0.2</v>
      </c>
      <c r="F24" s="9">
        <v>0.73</v>
      </c>
      <c r="G24" s="9">
        <v>0</v>
      </c>
      <c r="H24" s="9">
        <v>6.9999999999999951E-2</v>
      </c>
      <c r="I24" s="9">
        <v>0.93</v>
      </c>
      <c r="J24" s="4"/>
    </row>
    <row r="25" spans="1:10" x14ac:dyDescent="0.25">
      <c r="A25" s="3" t="s">
        <v>264</v>
      </c>
      <c r="B25" s="3" t="s">
        <v>267</v>
      </c>
      <c r="C25" s="3" t="s">
        <v>268</v>
      </c>
      <c r="D25" s="8">
        <v>100</v>
      </c>
      <c r="E25" s="9">
        <v>0.13</v>
      </c>
      <c r="F25" s="9">
        <v>0.79</v>
      </c>
      <c r="G25" s="9">
        <v>0</v>
      </c>
      <c r="H25" s="9">
        <v>7.999999999999996E-2</v>
      </c>
      <c r="I25" s="9">
        <v>0.92</v>
      </c>
      <c r="J25" s="4"/>
    </row>
    <row r="26" spans="1:10" x14ac:dyDescent="0.25">
      <c r="A26" s="3" t="s">
        <v>106</v>
      </c>
      <c r="B26" s="3" t="s">
        <v>107</v>
      </c>
      <c r="C26" s="3" t="s">
        <v>110</v>
      </c>
      <c r="D26" s="8">
        <v>118</v>
      </c>
      <c r="E26" s="9">
        <v>0.8728813559322034</v>
      </c>
      <c r="F26" s="9">
        <v>3.3898305084745763E-2</v>
      </c>
      <c r="G26" s="9">
        <v>4.2372881355932202E-2</v>
      </c>
      <c r="H26" s="9">
        <v>5.084745762711862E-2</v>
      </c>
      <c r="I26" s="9">
        <v>0.90677966101694918</v>
      </c>
      <c r="J26" s="4"/>
    </row>
    <row r="27" spans="1:10" x14ac:dyDescent="0.25">
      <c r="A27" s="3" t="s">
        <v>133</v>
      </c>
      <c r="B27" s="3" t="s">
        <v>135</v>
      </c>
      <c r="C27" s="3" t="s">
        <v>137</v>
      </c>
      <c r="D27" s="8">
        <v>102</v>
      </c>
      <c r="E27" s="9">
        <v>0.77450980392156865</v>
      </c>
      <c r="F27" s="9">
        <v>0</v>
      </c>
      <c r="G27" s="9">
        <v>7.8431372549019607E-2</v>
      </c>
      <c r="H27" s="9">
        <v>1.9607843137254888E-2</v>
      </c>
      <c r="I27" s="9">
        <v>0.90196078431372551</v>
      </c>
      <c r="J27" s="4"/>
    </row>
    <row r="28" spans="1:10" x14ac:dyDescent="0.25">
      <c r="A28" s="3" t="s">
        <v>185</v>
      </c>
      <c r="B28" s="3" t="s">
        <v>10</v>
      </c>
      <c r="C28" s="3" t="s">
        <v>197</v>
      </c>
      <c r="D28" s="8">
        <v>100</v>
      </c>
      <c r="E28" s="9">
        <v>0.85</v>
      </c>
      <c r="F28" s="9">
        <v>0.04</v>
      </c>
      <c r="G28" s="9">
        <v>0</v>
      </c>
      <c r="H28" s="9">
        <v>0.10999999999999999</v>
      </c>
      <c r="I28" s="9">
        <v>0.89</v>
      </c>
      <c r="J28" s="4"/>
    </row>
    <row r="29" spans="1:10" x14ac:dyDescent="0.25">
      <c r="A29" s="3" t="s">
        <v>205</v>
      </c>
      <c r="B29" s="3" t="s">
        <v>88</v>
      </c>
      <c r="C29" s="3" t="s">
        <v>206</v>
      </c>
      <c r="D29" s="8">
        <v>100</v>
      </c>
      <c r="E29" s="9">
        <v>0</v>
      </c>
      <c r="F29" s="9">
        <v>0.89</v>
      </c>
      <c r="G29" s="9">
        <v>0</v>
      </c>
      <c r="H29" s="9">
        <v>0.10999999999999999</v>
      </c>
      <c r="I29" s="9">
        <v>0.89</v>
      </c>
      <c r="J29" s="4"/>
    </row>
    <row r="30" spans="1:10" x14ac:dyDescent="0.25">
      <c r="A30" s="3" t="s">
        <v>356</v>
      </c>
      <c r="B30" s="3" t="s">
        <v>7</v>
      </c>
      <c r="C30" s="3" t="s">
        <v>357</v>
      </c>
      <c r="D30" s="8">
        <v>112</v>
      </c>
      <c r="E30" s="9">
        <v>0.8303571428571429</v>
      </c>
      <c r="F30" s="9">
        <v>5.3571428571428568E-2</v>
      </c>
      <c r="G30" s="9">
        <v>0</v>
      </c>
      <c r="H30" s="9">
        <v>0.1160714285714286</v>
      </c>
      <c r="I30" s="9">
        <v>0.8839285714285714</v>
      </c>
      <c r="J30" s="4"/>
    </row>
    <row r="31" spans="1:10" x14ac:dyDescent="0.25">
      <c r="A31" s="3" t="s">
        <v>264</v>
      </c>
      <c r="B31" s="3" t="s">
        <v>267</v>
      </c>
      <c r="C31" s="3" t="s">
        <v>269</v>
      </c>
      <c r="D31" s="8">
        <v>100</v>
      </c>
      <c r="E31" s="9">
        <v>0.2</v>
      </c>
      <c r="F31" s="9">
        <v>0.68</v>
      </c>
      <c r="G31" s="9">
        <v>0</v>
      </c>
      <c r="H31" s="9">
        <v>0.12</v>
      </c>
      <c r="I31" s="9">
        <v>0.88</v>
      </c>
      <c r="J31" s="4"/>
    </row>
    <row r="32" spans="1:10" x14ac:dyDescent="0.25">
      <c r="A32" s="3" t="s">
        <v>113</v>
      </c>
      <c r="B32" s="3" t="s">
        <v>114</v>
      </c>
      <c r="C32" s="3" t="s">
        <v>116</v>
      </c>
      <c r="D32" s="8">
        <f>110+6</f>
        <v>116</v>
      </c>
      <c r="E32" s="9">
        <v>0.83620689655172409</v>
      </c>
      <c r="F32" s="9">
        <v>3.4482758620689655E-2</v>
      </c>
      <c r="G32" s="9">
        <v>6.8965517241379309E-2</v>
      </c>
      <c r="H32" s="9">
        <v>5.1724137931034503E-2</v>
      </c>
      <c r="I32" s="9">
        <v>0.87931034482758619</v>
      </c>
      <c r="J32" s="4"/>
    </row>
    <row r="33" spans="1:10" x14ac:dyDescent="0.25">
      <c r="A33" s="3" t="s">
        <v>89</v>
      </c>
      <c r="B33" s="3" t="s">
        <v>90</v>
      </c>
      <c r="C33" s="3" t="s">
        <v>93</v>
      </c>
      <c r="D33" s="8">
        <v>114</v>
      </c>
      <c r="E33" s="9">
        <v>0.86842105263157898</v>
      </c>
      <c r="F33" s="9">
        <v>8.771929824561403E-3</v>
      </c>
      <c r="G33" s="9">
        <v>6.1403508771929821E-2</v>
      </c>
      <c r="H33" s="9">
        <v>6.1403508771929877E-2</v>
      </c>
      <c r="I33" s="9">
        <v>0.8771929824561403</v>
      </c>
      <c r="J33" s="4"/>
    </row>
    <row r="34" spans="1:10" x14ac:dyDescent="0.25">
      <c r="A34" s="3" t="s">
        <v>185</v>
      </c>
      <c r="B34" s="3" t="s">
        <v>187</v>
      </c>
      <c r="C34" s="3" t="s">
        <v>191</v>
      </c>
      <c r="D34" s="8">
        <v>100</v>
      </c>
      <c r="E34" s="9">
        <v>0.65</v>
      </c>
      <c r="F34" s="9">
        <v>0.22</v>
      </c>
      <c r="G34" s="9">
        <v>0</v>
      </c>
      <c r="H34" s="9">
        <v>0.13</v>
      </c>
      <c r="I34" s="9">
        <v>0.87</v>
      </c>
      <c r="J34" s="4"/>
    </row>
    <row r="35" spans="1:10" x14ac:dyDescent="0.25">
      <c r="A35" s="3" t="s">
        <v>356</v>
      </c>
      <c r="B35" s="3" t="s">
        <v>7</v>
      </c>
      <c r="C35" s="3" t="s">
        <v>358</v>
      </c>
      <c r="D35" s="8">
        <v>103</v>
      </c>
      <c r="E35" s="9">
        <v>0.66019417475728159</v>
      </c>
      <c r="F35" s="9">
        <v>0.20388349514563106</v>
      </c>
      <c r="G35" s="9">
        <v>0</v>
      </c>
      <c r="H35" s="9">
        <v>0.13592233009708743</v>
      </c>
      <c r="I35" s="9">
        <v>0.86407766990291257</v>
      </c>
      <c r="J35" s="4"/>
    </row>
    <row r="36" spans="1:10" x14ac:dyDescent="0.25">
      <c r="A36" s="3" t="s">
        <v>273</v>
      </c>
      <c r="B36" s="3" t="s">
        <v>274</v>
      </c>
      <c r="C36" s="3" t="s">
        <v>276</v>
      </c>
      <c r="D36" s="8">
        <f>98+2</f>
        <v>100</v>
      </c>
      <c r="E36" s="9">
        <v>0.74</v>
      </c>
      <c r="F36" s="9">
        <v>0.12</v>
      </c>
      <c r="G36" s="9">
        <v>0.02</v>
      </c>
      <c r="H36" s="9">
        <v>0.12000000000000001</v>
      </c>
      <c r="I36" s="9">
        <v>0.86</v>
      </c>
      <c r="J36" s="4"/>
    </row>
    <row r="37" spans="1:10" x14ac:dyDescent="0.25">
      <c r="A37" s="3" t="s">
        <v>28</v>
      </c>
      <c r="B37" s="3" t="s">
        <v>29</v>
      </c>
      <c r="C37" s="3" t="s">
        <v>30</v>
      </c>
      <c r="D37" s="8">
        <v>100</v>
      </c>
      <c r="E37" s="9">
        <v>0.85</v>
      </c>
      <c r="F37" s="9">
        <v>0</v>
      </c>
      <c r="G37" s="9">
        <v>0.15</v>
      </c>
      <c r="H37" s="9">
        <v>2.7755575615628914E-17</v>
      </c>
      <c r="I37" s="9">
        <v>0.85</v>
      </c>
      <c r="J37" s="4"/>
    </row>
    <row r="38" spans="1:10" x14ac:dyDescent="0.25">
      <c r="A38" s="3" t="s">
        <v>264</v>
      </c>
      <c r="B38" s="3" t="s">
        <v>267</v>
      </c>
      <c r="C38" s="3" t="s">
        <v>270</v>
      </c>
      <c r="D38" s="8">
        <v>100</v>
      </c>
      <c r="E38" s="9">
        <v>0.35</v>
      </c>
      <c r="F38" s="9">
        <v>0.5</v>
      </c>
      <c r="G38" s="9">
        <v>0</v>
      </c>
      <c r="H38" s="9">
        <v>0.15000000000000002</v>
      </c>
      <c r="I38" s="9">
        <v>0.85</v>
      </c>
      <c r="J38" s="4"/>
    </row>
    <row r="39" spans="1:10" x14ac:dyDescent="0.25">
      <c r="A39" s="3" t="s">
        <v>289</v>
      </c>
      <c r="B39" s="3" t="s">
        <v>295</v>
      </c>
      <c r="C39" s="3" t="s">
        <v>296</v>
      </c>
      <c r="D39" s="8">
        <v>100</v>
      </c>
      <c r="E39" s="9">
        <v>0.01</v>
      </c>
      <c r="F39" s="9">
        <v>0.84</v>
      </c>
      <c r="G39" s="9">
        <v>0</v>
      </c>
      <c r="H39" s="9">
        <v>0.15000000000000002</v>
      </c>
      <c r="I39" s="9">
        <v>0.85</v>
      </c>
      <c r="J39" s="4"/>
    </row>
    <row r="40" spans="1:10" x14ac:dyDescent="0.25">
      <c r="A40" s="3" t="s">
        <v>28</v>
      </c>
      <c r="B40" s="3" t="s">
        <v>34</v>
      </c>
      <c r="C40" s="3" t="s">
        <v>38</v>
      </c>
      <c r="D40" s="8">
        <v>100</v>
      </c>
      <c r="E40" s="9">
        <v>0.84</v>
      </c>
      <c r="F40" s="9">
        <v>0</v>
      </c>
      <c r="G40" s="9">
        <v>0.16</v>
      </c>
      <c r="H40" s="9">
        <v>2.7755575615628914E-17</v>
      </c>
      <c r="I40" s="9">
        <v>0.84</v>
      </c>
      <c r="J40" s="4"/>
    </row>
    <row r="41" spans="1:10" x14ac:dyDescent="0.25">
      <c r="A41" s="3" t="s">
        <v>185</v>
      </c>
      <c r="B41" s="3" t="s">
        <v>187</v>
      </c>
      <c r="C41" s="3" t="s">
        <v>193</v>
      </c>
      <c r="D41" s="8">
        <v>100</v>
      </c>
      <c r="E41" s="9">
        <v>0.69</v>
      </c>
      <c r="F41" s="9">
        <v>0.15</v>
      </c>
      <c r="G41" s="9">
        <v>0</v>
      </c>
      <c r="H41" s="9">
        <v>0.16000000000000003</v>
      </c>
      <c r="I41" s="9">
        <v>0.84</v>
      </c>
      <c r="J41" s="4"/>
    </row>
    <row r="42" spans="1:10" x14ac:dyDescent="0.25">
      <c r="A42" s="3" t="s">
        <v>28</v>
      </c>
      <c r="B42" s="3" t="s">
        <v>29</v>
      </c>
      <c r="C42" s="3" t="s">
        <v>31</v>
      </c>
      <c r="D42" s="8">
        <v>100</v>
      </c>
      <c r="E42" s="9">
        <v>0.82</v>
      </c>
      <c r="F42" s="9">
        <v>0</v>
      </c>
      <c r="G42" s="9">
        <v>0.18</v>
      </c>
      <c r="H42" s="9">
        <v>5.5511151231257827E-17</v>
      </c>
      <c r="I42" s="9">
        <v>0.82</v>
      </c>
      <c r="J42" s="4"/>
    </row>
    <row r="43" spans="1:10" x14ac:dyDescent="0.25">
      <c r="A43" s="3" t="s">
        <v>89</v>
      </c>
      <c r="B43" s="3" t="s">
        <v>90</v>
      </c>
      <c r="C43" s="3" t="s">
        <v>95</v>
      </c>
      <c r="D43" s="8">
        <v>100</v>
      </c>
      <c r="E43" s="9">
        <v>0.76</v>
      </c>
      <c r="F43" s="9">
        <v>0.06</v>
      </c>
      <c r="G43" s="9">
        <v>0.04</v>
      </c>
      <c r="H43" s="9">
        <v>0.14000000000000004</v>
      </c>
      <c r="I43" s="9">
        <v>0.82</v>
      </c>
      <c r="J43" s="4"/>
    </row>
    <row r="44" spans="1:10" x14ac:dyDescent="0.25">
      <c r="A44" s="3" t="s">
        <v>133</v>
      </c>
      <c r="B44" s="3" t="s">
        <v>135</v>
      </c>
      <c r="C44" s="3" t="s">
        <v>140</v>
      </c>
      <c r="D44" s="8">
        <v>100</v>
      </c>
      <c r="E44" s="9">
        <v>0.75</v>
      </c>
      <c r="F44" s="9">
        <v>7.0000000000000007E-2</v>
      </c>
      <c r="G44" s="9">
        <v>0.13</v>
      </c>
      <c r="H44" s="9">
        <v>5.0000000000000044E-2</v>
      </c>
      <c r="I44" s="9">
        <v>0.82</v>
      </c>
      <c r="J44" s="4"/>
    </row>
    <row r="45" spans="1:10" x14ac:dyDescent="0.25">
      <c r="A45" s="3" t="s">
        <v>28</v>
      </c>
      <c r="B45" s="3" t="s">
        <v>43</v>
      </c>
      <c r="C45" s="3" t="s">
        <v>49</v>
      </c>
      <c r="D45" s="8">
        <v>112</v>
      </c>
      <c r="E45" s="9">
        <v>0.5982142857142857</v>
      </c>
      <c r="F45" s="9">
        <v>0.21428571428571427</v>
      </c>
      <c r="G45" s="9">
        <v>8.9285714285714288E-2</v>
      </c>
      <c r="H45" s="9">
        <v>9.8214285714285712E-2</v>
      </c>
      <c r="I45" s="9">
        <v>0.8125</v>
      </c>
      <c r="J45" s="4"/>
    </row>
    <row r="46" spans="1:10" x14ac:dyDescent="0.25">
      <c r="A46" s="3" t="s">
        <v>289</v>
      </c>
      <c r="B46" s="3" t="s">
        <v>225</v>
      </c>
      <c r="C46" s="3" t="s">
        <v>291</v>
      </c>
      <c r="D46" s="8">
        <v>100</v>
      </c>
      <c r="E46" s="9">
        <v>0</v>
      </c>
      <c r="F46" s="9">
        <v>0.81</v>
      </c>
      <c r="G46" s="9">
        <v>0.03</v>
      </c>
      <c r="H46" s="9">
        <v>0.15999999999999995</v>
      </c>
      <c r="I46" s="9">
        <v>0.81</v>
      </c>
      <c r="J46" s="4"/>
    </row>
    <row r="47" spans="1:10" x14ac:dyDescent="0.25">
      <c r="A47" s="3" t="s">
        <v>185</v>
      </c>
      <c r="B47" s="3" t="s">
        <v>187</v>
      </c>
      <c r="C47" s="3" t="s">
        <v>194</v>
      </c>
      <c r="D47" s="8">
        <v>100</v>
      </c>
      <c r="E47" s="9">
        <v>0.47</v>
      </c>
      <c r="F47" s="9">
        <v>0.33</v>
      </c>
      <c r="G47" s="9">
        <v>0</v>
      </c>
      <c r="H47" s="9">
        <v>0.19999999999999996</v>
      </c>
      <c r="I47" s="9">
        <v>0.8</v>
      </c>
      <c r="J47" s="4"/>
    </row>
    <row r="48" spans="1:10" x14ac:dyDescent="0.25">
      <c r="A48" s="3" t="s">
        <v>28</v>
      </c>
      <c r="B48" s="3" t="s">
        <v>43</v>
      </c>
      <c r="C48" s="3" t="s">
        <v>46</v>
      </c>
      <c r="D48" s="8">
        <f>82+18</f>
        <v>100</v>
      </c>
      <c r="E48" s="9">
        <v>0.45</v>
      </c>
      <c r="F48" s="9">
        <v>0.34</v>
      </c>
      <c r="G48" s="9">
        <v>0.06</v>
      </c>
      <c r="H48" s="9">
        <v>0.14999999999999997</v>
      </c>
      <c r="I48" s="9">
        <v>0.79</v>
      </c>
      <c r="J48" s="4"/>
    </row>
    <row r="49" spans="1:10" x14ac:dyDescent="0.25">
      <c r="A49" s="3" t="s">
        <v>174</v>
      </c>
      <c r="B49" s="3" t="s">
        <v>175</v>
      </c>
      <c r="C49" s="3" t="s">
        <v>177</v>
      </c>
      <c r="D49" s="8">
        <v>100</v>
      </c>
      <c r="E49" s="9">
        <v>0</v>
      </c>
      <c r="F49" s="9">
        <v>0.79</v>
      </c>
      <c r="G49" s="9">
        <v>0</v>
      </c>
      <c r="H49" s="9">
        <v>0.20999999999999996</v>
      </c>
      <c r="I49" s="9">
        <v>0.79</v>
      </c>
      <c r="J49" s="4"/>
    </row>
    <row r="50" spans="1:10" x14ac:dyDescent="0.25">
      <c r="A50" s="3" t="s">
        <v>350</v>
      </c>
      <c r="B50" s="3" t="s">
        <v>274</v>
      </c>
      <c r="C50" s="3" t="s">
        <v>351</v>
      </c>
      <c r="D50" s="8">
        <v>91</v>
      </c>
      <c r="E50" s="9">
        <v>0.78021978021978022</v>
      </c>
      <c r="F50" s="9">
        <v>0</v>
      </c>
      <c r="G50" s="9">
        <v>0.2087912087912088</v>
      </c>
      <c r="H50" s="9">
        <v>1.0989010989010978E-2</v>
      </c>
      <c r="I50" s="9">
        <v>0.78021978021978022</v>
      </c>
      <c r="J50" s="4"/>
    </row>
    <row r="51" spans="1:10" x14ac:dyDescent="0.25">
      <c r="A51" s="3" t="s">
        <v>264</v>
      </c>
      <c r="B51" s="3" t="s">
        <v>265</v>
      </c>
      <c r="C51" s="3" t="s">
        <v>266</v>
      </c>
      <c r="D51" s="8">
        <v>100</v>
      </c>
      <c r="E51" s="9">
        <v>0.01</v>
      </c>
      <c r="F51" s="9">
        <v>0.77</v>
      </c>
      <c r="G51" s="9">
        <v>0</v>
      </c>
      <c r="H51" s="9">
        <v>0.21999999999999997</v>
      </c>
      <c r="I51" s="9">
        <v>0.78</v>
      </c>
      <c r="J51" s="4"/>
    </row>
    <row r="52" spans="1:10" x14ac:dyDescent="0.25">
      <c r="A52" s="3" t="s">
        <v>22</v>
      </c>
      <c r="B52" s="3" t="s">
        <v>23</v>
      </c>
      <c r="C52" s="3" t="s">
        <v>24</v>
      </c>
      <c r="D52" s="8">
        <f>100+10</f>
        <v>110</v>
      </c>
      <c r="E52" s="9">
        <v>0.3</v>
      </c>
      <c r="F52" s="9">
        <v>0.47272727272727272</v>
      </c>
      <c r="G52" s="9">
        <v>2.7272727272727271E-2</v>
      </c>
      <c r="H52" s="9">
        <v>0.2</v>
      </c>
      <c r="I52" s="9">
        <v>0.77272727272727271</v>
      </c>
      <c r="J52" s="4"/>
    </row>
    <row r="53" spans="1:10" x14ac:dyDescent="0.25">
      <c r="A53" s="3" t="s">
        <v>28</v>
      </c>
      <c r="B53" s="3" t="s">
        <v>43</v>
      </c>
      <c r="C53" s="3" t="s">
        <v>48</v>
      </c>
      <c r="D53" s="8">
        <v>100</v>
      </c>
      <c r="E53" s="9">
        <v>0.57999999999999996</v>
      </c>
      <c r="F53" s="9">
        <v>0.19</v>
      </c>
      <c r="G53" s="9">
        <v>0.11</v>
      </c>
      <c r="H53" s="9">
        <v>0.11999999999999998</v>
      </c>
      <c r="I53" s="9">
        <v>0.77</v>
      </c>
      <c r="J53" s="4"/>
    </row>
    <row r="54" spans="1:10" x14ac:dyDescent="0.25">
      <c r="A54" s="3" t="s">
        <v>185</v>
      </c>
      <c r="B54" s="3" t="s">
        <v>187</v>
      </c>
      <c r="C54" s="3" t="s">
        <v>192</v>
      </c>
      <c r="D54" s="8">
        <v>100</v>
      </c>
      <c r="E54" s="9">
        <v>0.13</v>
      </c>
      <c r="F54" s="9">
        <v>0.64</v>
      </c>
      <c r="G54" s="9">
        <v>0</v>
      </c>
      <c r="H54" s="9">
        <v>0.22999999999999998</v>
      </c>
      <c r="I54" s="9">
        <v>0.77</v>
      </c>
      <c r="J54" s="4"/>
    </row>
    <row r="55" spans="1:10" x14ac:dyDescent="0.25">
      <c r="A55" s="3" t="s">
        <v>273</v>
      </c>
      <c r="B55" s="3" t="s">
        <v>274</v>
      </c>
      <c r="C55" s="3" t="s">
        <v>275</v>
      </c>
      <c r="D55" s="8">
        <v>100</v>
      </c>
      <c r="E55" s="9">
        <v>0.43</v>
      </c>
      <c r="F55" s="9">
        <v>0.34</v>
      </c>
      <c r="G55" s="9">
        <v>0</v>
      </c>
      <c r="H55" s="9">
        <v>0.22999999999999998</v>
      </c>
      <c r="I55" s="9">
        <v>0.77</v>
      </c>
      <c r="J55" s="4"/>
    </row>
    <row r="56" spans="1:10" x14ac:dyDescent="0.25">
      <c r="A56" s="3" t="s">
        <v>379</v>
      </c>
      <c r="B56" s="3" t="s">
        <v>380</v>
      </c>
      <c r="C56" s="3" t="s">
        <v>381</v>
      </c>
      <c r="D56" s="8">
        <v>100</v>
      </c>
      <c r="E56" s="9">
        <v>0.62</v>
      </c>
      <c r="F56" s="9">
        <v>0.15</v>
      </c>
      <c r="G56" s="9">
        <v>0</v>
      </c>
      <c r="H56" s="9">
        <v>0.22999999999999998</v>
      </c>
      <c r="I56" s="9">
        <v>0.77</v>
      </c>
      <c r="J56" s="4"/>
    </row>
    <row r="57" spans="1:10" x14ac:dyDescent="0.25">
      <c r="A57" s="3" t="s">
        <v>28</v>
      </c>
      <c r="B57" s="3" t="s">
        <v>34</v>
      </c>
      <c r="C57" s="3" t="s">
        <v>36</v>
      </c>
      <c r="D57" s="8">
        <v>100</v>
      </c>
      <c r="E57" s="9">
        <v>0.76</v>
      </c>
      <c r="F57" s="9">
        <v>0</v>
      </c>
      <c r="G57" s="9">
        <v>0.24</v>
      </c>
      <c r="H57" s="9">
        <v>0</v>
      </c>
      <c r="I57" s="9">
        <v>0.76</v>
      </c>
      <c r="J57" s="4"/>
    </row>
    <row r="58" spans="1:10" x14ac:dyDescent="0.25">
      <c r="A58" s="3" t="s">
        <v>28</v>
      </c>
      <c r="B58" s="3" t="s">
        <v>50</v>
      </c>
      <c r="C58" s="3" t="s">
        <v>53</v>
      </c>
      <c r="D58" s="8">
        <v>100</v>
      </c>
      <c r="E58" s="9">
        <v>0.7</v>
      </c>
      <c r="F58" s="9">
        <v>0.06</v>
      </c>
      <c r="G58" s="9">
        <v>0.18</v>
      </c>
      <c r="H58" s="9">
        <v>0.06</v>
      </c>
      <c r="I58" s="9">
        <v>0.76</v>
      </c>
      <c r="J58" s="4"/>
    </row>
    <row r="59" spans="1:10" x14ac:dyDescent="0.25">
      <c r="A59" s="3" t="s">
        <v>89</v>
      </c>
      <c r="B59" s="3" t="s">
        <v>90</v>
      </c>
      <c r="C59" s="3" t="s">
        <v>91</v>
      </c>
      <c r="D59" s="8">
        <v>100</v>
      </c>
      <c r="E59" s="9">
        <v>0.72</v>
      </c>
      <c r="F59" s="9">
        <v>0.03</v>
      </c>
      <c r="G59" s="9">
        <v>0.02</v>
      </c>
      <c r="H59" s="9">
        <v>0.23</v>
      </c>
      <c r="I59" s="9">
        <v>0.75</v>
      </c>
      <c r="J59" s="4"/>
    </row>
    <row r="60" spans="1:10" x14ac:dyDescent="0.25">
      <c r="A60" s="3" t="s">
        <v>133</v>
      </c>
      <c r="B60" s="3" t="s">
        <v>135</v>
      </c>
      <c r="C60" s="3" t="s">
        <v>141</v>
      </c>
      <c r="D60" s="8">
        <v>100</v>
      </c>
      <c r="E60" s="9">
        <v>0.68</v>
      </c>
      <c r="F60" s="9">
        <v>7.0000000000000007E-2</v>
      </c>
      <c r="G60" s="9">
        <v>0.02</v>
      </c>
      <c r="H60" s="9">
        <v>0.23</v>
      </c>
      <c r="I60" s="9">
        <v>0.75</v>
      </c>
      <c r="J60" s="4"/>
    </row>
    <row r="61" spans="1:10" x14ac:dyDescent="0.25">
      <c r="A61" s="3" t="s">
        <v>22</v>
      </c>
      <c r="B61" s="3" t="s">
        <v>23</v>
      </c>
      <c r="C61" s="3" t="s">
        <v>26</v>
      </c>
      <c r="D61" s="8">
        <v>100</v>
      </c>
      <c r="E61" s="9">
        <v>0.43</v>
      </c>
      <c r="F61" s="9">
        <v>0.31</v>
      </c>
      <c r="G61" s="9">
        <v>0</v>
      </c>
      <c r="H61" s="9">
        <v>0.26</v>
      </c>
      <c r="I61" s="9">
        <v>0.74</v>
      </c>
      <c r="J61" s="4"/>
    </row>
    <row r="62" spans="1:10" x14ac:dyDescent="0.25">
      <c r="A62" s="3" t="s">
        <v>106</v>
      </c>
      <c r="B62" s="3" t="s">
        <v>107</v>
      </c>
      <c r="C62" s="3" t="s">
        <v>109</v>
      </c>
      <c r="D62" s="8">
        <v>95</v>
      </c>
      <c r="E62" s="9">
        <v>0.42105263157894735</v>
      </c>
      <c r="F62" s="9">
        <v>0.24210526315789474</v>
      </c>
      <c r="G62" s="9">
        <v>0</v>
      </c>
      <c r="H62" s="9">
        <v>0.26315789473684215</v>
      </c>
      <c r="I62" s="9">
        <v>0.73684210526315785</v>
      </c>
      <c r="J62" s="4"/>
    </row>
    <row r="63" spans="1:10" x14ac:dyDescent="0.25">
      <c r="A63" s="3" t="s">
        <v>277</v>
      </c>
      <c r="B63" s="3" t="s">
        <v>278</v>
      </c>
      <c r="C63" s="3" t="s">
        <v>279</v>
      </c>
      <c r="D63" s="8">
        <v>104</v>
      </c>
      <c r="E63" s="9">
        <v>0.38461538461538464</v>
      </c>
      <c r="F63" s="9">
        <v>0.29807692307692307</v>
      </c>
      <c r="G63" s="9">
        <v>0</v>
      </c>
      <c r="H63" s="9">
        <v>0.26923076923076927</v>
      </c>
      <c r="I63" s="9">
        <v>0.73076923076923073</v>
      </c>
      <c r="J63" s="4"/>
    </row>
    <row r="64" spans="1:10" x14ac:dyDescent="0.25">
      <c r="A64" s="3" t="s">
        <v>106</v>
      </c>
      <c r="B64" s="3" t="s">
        <v>107</v>
      </c>
      <c r="C64" s="3" t="s">
        <v>108</v>
      </c>
      <c r="D64" s="8">
        <v>100</v>
      </c>
      <c r="E64" s="9">
        <v>0.08</v>
      </c>
      <c r="F64" s="9">
        <v>0.65</v>
      </c>
      <c r="G64" s="9">
        <v>0</v>
      </c>
      <c r="H64" s="9">
        <v>0.27</v>
      </c>
      <c r="I64" s="9">
        <v>0.73</v>
      </c>
      <c r="J64" s="4"/>
    </row>
    <row r="65" spans="1:10" x14ac:dyDescent="0.25">
      <c r="A65" s="3" t="s">
        <v>281</v>
      </c>
      <c r="B65" s="3" t="s">
        <v>282</v>
      </c>
      <c r="C65" s="3" t="s">
        <v>283</v>
      </c>
      <c r="D65" s="8">
        <v>100</v>
      </c>
      <c r="E65" s="9">
        <v>0.54</v>
      </c>
      <c r="F65" s="9">
        <v>0.08</v>
      </c>
      <c r="G65" s="9">
        <v>0</v>
      </c>
      <c r="H65" s="9">
        <v>0.27</v>
      </c>
      <c r="I65" s="9">
        <v>0.73</v>
      </c>
      <c r="J65" s="4"/>
    </row>
    <row r="66" spans="1:10" x14ac:dyDescent="0.25">
      <c r="A66" s="3" t="s">
        <v>75</v>
      </c>
      <c r="B66" s="3" t="s">
        <v>78</v>
      </c>
      <c r="C66" s="3" t="s">
        <v>79</v>
      </c>
      <c r="D66" s="8">
        <v>100</v>
      </c>
      <c r="E66" s="9">
        <v>0.08</v>
      </c>
      <c r="F66" s="9">
        <v>0.64</v>
      </c>
      <c r="G66" s="9">
        <v>0.12</v>
      </c>
      <c r="H66" s="9">
        <v>0.16000000000000003</v>
      </c>
      <c r="I66" s="9">
        <v>0.72</v>
      </c>
      <c r="J66" s="4"/>
    </row>
    <row r="67" spans="1:10" x14ac:dyDescent="0.25">
      <c r="A67" s="3" t="s">
        <v>227</v>
      </c>
      <c r="B67" s="3" t="s">
        <v>228</v>
      </c>
      <c r="C67" s="3" t="s">
        <v>229</v>
      </c>
      <c r="D67" s="8">
        <f>96+4</f>
        <v>100</v>
      </c>
      <c r="E67" s="9">
        <v>0.01</v>
      </c>
      <c r="F67" s="9">
        <v>0.71</v>
      </c>
      <c r="G67" s="9">
        <v>0</v>
      </c>
      <c r="H67" s="9">
        <v>0.28000000000000003</v>
      </c>
      <c r="I67" s="9">
        <v>0.72</v>
      </c>
      <c r="J67" s="4"/>
    </row>
    <row r="68" spans="1:10" x14ac:dyDescent="0.25">
      <c r="A68" s="3" t="s">
        <v>28</v>
      </c>
      <c r="B68" s="3" t="s">
        <v>43</v>
      </c>
      <c r="C68" s="3" t="s">
        <v>47</v>
      </c>
      <c r="D68" s="8">
        <v>100</v>
      </c>
      <c r="E68" s="9">
        <v>0.57999999999999996</v>
      </c>
      <c r="F68" s="9">
        <v>0.13</v>
      </c>
      <c r="G68" s="9">
        <v>0.09</v>
      </c>
      <c r="H68" s="9">
        <v>0.20000000000000004</v>
      </c>
      <c r="I68" s="9">
        <v>0.71</v>
      </c>
      <c r="J68" s="4"/>
    </row>
    <row r="69" spans="1:10" x14ac:dyDescent="0.25">
      <c r="A69" s="3" t="s">
        <v>133</v>
      </c>
      <c r="B69" s="3" t="s">
        <v>135</v>
      </c>
      <c r="C69" s="3" t="s">
        <v>139</v>
      </c>
      <c r="D69" s="8">
        <v>100</v>
      </c>
      <c r="E69" s="9">
        <v>0.56000000000000005</v>
      </c>
      <c r="F69" s="9">
        <v>0.15</v>
      </c>
      <c r="G69" s="9">
        <v>0.23</v>
      </c>
      <c r="H69" s="9">
        <v>6.0000000000000026E-2</v>
      </c>
      <c r="I69" s="9">
        <v>0.71</v>
      </c>
      <c r="J69" s="4"/>
    </row>
    <row r="70" spans="1:10" x14ac:dyDescent="0.25">
      <c r="A70" s="3" t="s">
        <v>214</v>
      </c>
      <c r="B70" s="3" t="s">
        <v>215</v>
      </c>
      <c r="C70" s="3" t="s">
        <v>217</v>
      </c>
      <c r="D70" s="8">
        <v>100</v>
      </c>
      <c r="E70" s="9">
        <v>0.02</v>
      </c>
      <c r="F70" s="9">
        <v>0.64</v>
      </c>
      <c r="G70" s="9">
        <v>0</v>
      </c>
      <c r="H70" s="9">
        <v>0.29000000000000004</v>
      </c>
      <c r="I70" s="9">
        <v>0.71</v>
      </c>
      <c r="J70" s="4"/>
    </row>
    <row r="71" spans="1:10" x14ac:dyDescent="0.25">
      <c r="A71" s="3" t="s">
        <v>350</v>
      </c>
      <c r="B71" s="3" t="s">
        <v>274</v>
      </c>
      <c r="C71" s="3" t="s">
        <v>352</v>
      </c>
      <c r="D71" s="8">
        <v>100</v>
      </c>
      <c r="E71" s="9">
        <v>0.71</v>
      </c>
      <c r="F71" s="9">
        <v>0</v>
      </c>
      <c r="G71" s="9">
        <v>0.28999999999999998</v>
      </c>
      <c r="H71" s="9">
        <v>5.5511151231257827E-17</v>
      </c>
      <c r="I71" s="9">
        <v>0.71</v>
      </c>
      <c r="J71" s="4"/>
    </row>
    <row r="72" spans="1:10" x14ac:dyDescent="0.25">
      <c r="A72" s="3" t="s">
        <v>28</v>
      </c>
      <c r="B72" s="3" t="s">
        <v>43</v>
      </c>
      <c r="C72" s="3" t="s">
        <v>44</v>
      </c>
      <c r="D72" s="8">
        <v>110</v>
      </c>
      <c r="E72" s="9">
        <v>0.23636363636363636</v>
      </c>
      <c r="F72" s="9">
        <v>0.47272727272727272</v>
      </c>
      <c r="G72" s="9">
        <v>7.2727272727272724E-2</v>
      </c>
      <c r="H72" s="9">
        <v>0.21818181818181817</v>
      </c>
      <c r="I72" s="9">
        <v>0.70909090909090911</v>
      </c>
      <c r="J72" s="4"/>
    </row>
    <row r="73" spans="1:10" x14ac:dyDescent="0.25">
      <c r="A73" s="3" t="s">
        <v>89</v>
      </c>
      <c r="B73" s="3" t="s">
        <v>90</v>
      </c>
      <c r="C73" s="3" t="s">
        <v>92</v>
      </c>
      <c r="D73" s="8">
        <v>94</v>
      </c>
      <c r="E73" s="9">
        <v>0.67021276595744683</v>
      </c>
      <c r="F73" s="9">
        <v>3.1914893617021274E-2</v>
      </c>
      <c r="G73" s="9">
        <v>0.18085106382978725</v>
      </c>
      <c r="H73" s="9">
        <v>0.11702127659574466</v>
      </c>
      <c r="I73" s="9">
        <v>0.7021276595744681</v>
      </c>
      <c r="J73" s="4"/>
    </row>
    <row r="74" spans="1:10" x14ac:dyDescent="0.25">
      <c r="A74" s="3" t="s">
        <v>230</v>
      </c>
      <c r="B74" s="3" t="s">
        <v>231</v>
      </c>
      <c r="C74" s="3" t="s">
        <v>232</v>
      </c>
      <c r="D74" s="8">
        <v>100</v>
      </c>
      <c r="E74" s="9">
        <v>0.53</v>
      </c>
      <c r="F74" s="9">
        <v>0.17</v>
      </c>
      <c r="G74" s="9">
        <v>0.04</v>
      </c>
      <c r="H74" s="9">
        <v>0.26000000000000006</v>
      </c>
      <c r="I74" s="9">
        <v>0.7</v>
      </c>
      <c r="J74" s="4"/>
    </row>
    <row r="75" spans="1:10" x14ac:dyDescent="0.25">
      <c r="A75" s="3" t="s">
        <v>133</v>
      </c>
      <c r="B75" s="3" t="s">
        <v>135</v>
      </c>
      <c r="C75" s="3" t="s">
        <v>136</v>
      </c>
      <c r="D75" s="8">
        <v>100</v>
      </c>
      <c r="E75" s="9">
        <v>0.54</v>
      </c>
      <c r="F75" s="9">
        <v>0.15</v>
      </c>
      <c r="G75" s="9">
        <v>0.22</v>
      </c>
      <c r="H75" s="9">
        <v>9.0000000000000052E-2</v>
      </c>
      <c r="I75" s="9">
        <v>0.69</v>
      </c>
      <c r="J75" s="4"/>
    </row>
    <row r="76" spans="1:10" x14ac:dyDescent="0.25">
      <c r="A76" s="3" t="s">
        <v>350</v>
      </c>
      <c r="B76" s="3" t="s">
        <v>169</v>
      </c>
      <c r="C76" s="3" t="s">
        <v>354</v>
      </c>
      <c r="D76" s="8">
        <v>114</v>
      </c>
      <c r="E76" s="9">
        <v>0.68421052631578949</v>
      </c>
      <c r="F76" s="9">
        <v>0</v>
      </c>
      <c r="G76" s="9">
        <v>0.27192982456140352</v>
      </c>
      <c r="H76" s="9">
        <v>4.3859649122806987E-2</v>
      </c>
      <c r="I76" s="9">
        <v>0.68421052631578949</v>
      </c>
      <c r="J76" s="4"/>
    </row>
    <row r="77" spans="1:10" x14ac:dyDescent="0.25">
      <c r="A77" s="3" t="s">
        <v>15</v>
      </c>
      <c r="B77" s="3" t="s">
        <v>16</v>
      </c>
      <c r="C77" s="3" t="s">
        <v>18</v>
      </c>
      <c r="D77" s="8">
        <v>100</v>
      </c>
      <c r="E77" s="9">
        <v>0.41</v>
      </c>
      <c r="F77" s="9">
        <v>0.23</v>
      </c>
      <c r="G77" s="9">
        <v>0.25</v>
      </c>
      <c r="H77" s="9">
        <v>6.9999999999999951E-2</v>
      </c>
      <c r="I77" s="9">
        <v>0.68</v>
      </c>
      <c r="J77" s="4"/>
    </row>
    <row r="78" spans="1:10" x14ac:dyDescent="0.25">
      <c r="A78" s="3" t="s">
        <v>244</v>
      </c>
      <c r="B78" s="3" t="s">
        <v>245</v>
      </c>
      <c r="C78" s="3" t="s">
        <v>248</v>
      </c>
      <c r="D78" s="8">
        <v>100</v>
      </c>
      <c r="E78" s="9">
        <v>0</v>
      </c>
      <c r="F78" s="9">
        <v>0.67</v>
      </c>
      <c r="G78" s="9">
        <v>0</v>
      </c>
      <c r="H78" s="9">
        <v>0.32999999999999996</v>
      </c>
      <c r="I78" s="9">
        <v>0.67</v>
      </c>
      <c r="J78" s="4"/>
    </row>
    <row r="79" spans="1:10" x14ac:dyDescent="0.25">
      <c r="A79" s="3" t="s">
        <v>15</v>
      </c>
      <c r="B79" s="3" t="s">
        <v>16</v>
      </c>
      <c r="C79" s="3" t="s">
        <v>17</v>
      </c>
      <c r="D79" s="8">
        <v>100</v>
      </c>
      <c r="E79" s="9">
        <v>0.25</v>
      </c>
      <c r="F79" s="9">
        <v>0.39</v>
      </c>
      <c r="G79" s="9">
        <v>0.18</v>
      </c>
      <c r="H79" s="9">
        <v>0.15999999999999998</v>
      </c>
      <c r="I79" s="9">
        <v>0.66</v>
      </c>
      <c r="J79" s="4"/>
    </row>
    <row r="80" spans="1:10" x14ac:dyDescent="0.25">
      <c r="A80" s="3" t="s">
        <v>75</v>
      </c>
      <c r="B80" s="3" t="s">
        <v>76</v>
      </c>
      <c r="C80" s="3" t="s">
        <v>77</v>
      </c>
      <c r="D80" s="8">
        <f>100+20</f>
        <v>120</v>
      </c>
      <c r="E80" s="9">
        <v>0.49166666666666664</v>
      </c>
      <c r="F80" s="9">
        <v>0.16666666666666666</v>
      </c>
      <c r="G80" s="9">
        <v>8.3333333333333329E-2</v>
      </c>
      <c r="H80" s="9">
        <v>0.25833333333333336</v>
      </c>
      <c r="I80" s="9">
        <v>0.65833333333333333</v>
      </c>
      <c r="J80" s="4"/>
    </row>
    <row r="81" spans="1:10" x14ac:dyDescent="0.25">
      <c r="A81" s="3" t="s">
        <v>101</v>
      </c>
      <c r="B81" s="3" t="s">
        <v>102</v>
      </c>
      <c r="C81" s="3" t="s">
        <v>104</v>
      </c>
      <c r="D81" s="8">
        <v>106</v>
      </c>
      <c r="E81" s="9">
        <v>9.433962264150943E-3</v>
      </c>
      <c r="F81" s="9">
        <v>0.64150943396226412</v>
      </c>
      <c r="G81" s="9">
        <v>0.19811320754716982</v>
      </c>
      <c r="H81" s="9">
        <v>0.15094339622641512</v>
      </c>
      <c r="I81" s="9">
        <v>0.65094339622641506</v>
      </c>
      <c r="J81" s="4"/>
    </row>
    <row r="82" spans="1:10" x14ac:dyDescent="0.25">
      <c r="A82" s="3" t="s">
        <v>106</v>
      </c>
      <c r="B82" s="3" t="s">
        <v>111</v>
      </c>
      <c r="C82" s="3" t="s">
        <v>112</v>
      </c>
      <c r="D82" s="8">
        <v>106</v>
      </c>
      <c r="E82" s="9">
        <v>0.22641509433962265</v>
      </c>
      <c r="F82" s="9">
        <v>0.42452830188679247</v>
      </c>
      <c r="G82" s="9">
        <v>7.5471698113207544E-2</v>
      </c>
      <c r="H82" s="9">
        <v>0.27358490566037741</v>
      </c>
      <c r="I82" s="9">
        <v>0.65094339622641506</v>
      </c>
      <c r="J82" s="4"/>
    </row>
    <row r="83" spans="1:10" x14ac:dyDescent="0.25">
      <c r="A83" s="3" t="s">
        <v>289</v>
      </c>
      <c r="B83" s="3" t="s">
        <v>225</v>
      </c>
      <c r="C83" s="3" t="s">
        <v>294</v>
      </c>
      <c r="D83" s="8">
        <v>100</v>
      </c>
      <c r="E83" s="9">
        <v>0.05</v>
      </c>
      <c r="F83" s="9">
        <v>0.6</v>
      </c>
      <c r="G83" s="9">
        <v>0.13</v>
      </c>
      <c r="H83" s="9">
        <v>0.21999999999999997</v>
      </c>
      <c r="I83" s="9">
        <v>0.65</v>
      </c>
      <c r="J83" s="4"/>
    </row>
    <row r="84" spans="1:10" x14ac:dyDescent="0.25">
      <c r="A84" s="3" t="s">
        <v>89</v>
      </c>
      <c r="B84" s="3" t="s">
        <v>90</v>
      </c>
      <c r="C84" s="3" t="s">
        <v>94</v>
      </c>
      <c r="D84" s="8">
        <f>114+16</f>
        <v>130</v>
      </c>
      <c r="E84" s="9">
        <v>0.6</v>
      </c>
      <c r="F84" s="9">
        <v>4.6153846153846156E-2</v>
      </c>
      <c r="G84" s="9">
        <v>0.1076923076923077</v>
      </c>
      <c r="H84" s="9">
        <v>0.24615384615384611</v>
      </c>
      <c r="I84" s="9">
        <v>0.64615384615384619</v>
      </c>
      <c r="J84" s="4"/>
    </row>
    <row r="85" spans="1:10" x14ac:dyDescent="0.25">
      <c r="A85" s="3" t="s">
        <v>28</v>
      </c>
      <c r="B85" s="3" t="s">
        <v>50</v>
      </c>
      <c r="C85" s="3" t="s">
        <v>51</v>
      </c>
      <c r="D85" s="8">
        <v>100</v>
      </c>
      <c r="E85" s="9">
        <v>0.53</v>
      </c>
      <c r="F85" s="9">
        <v>0.11</v>
      </c>
      <c r="G85" s="9">
        <v>0.19</v>
      </c>
      <c r="H85" s="9">
        <v>0.16999999999999998</v>
      </c>
      <c r="I85" s="9">
        <v>0.64</v>
      </c>
      <c r="J85" s="4"/>
    </row>
    <row r="86" spans="1:10" x14ac:dyDescent="0.25">
      <c r="A86" s="3" t="s">
        <v>133</v>
      </c>
      <c r="B86" s="3" t="s">
        <v>135</v>
      </c>
      <c r="C86" s="3" t="s">
        <v>138</v>
      </c>
      <c r="D86" s="8">
        <v>104</v>
      </c>
      <c r="E86" s="9">
        <v>0.625</v>
      </c>
      <c r="F86" s="9">
        <v>9.6153846153846159E-3</v>
      </c>
      <c r="G86" s="9">
        <v>0.21153846153846154</v>
      </c>
      <c r="H86" s="9">
        <v>0.15384615384615388</v>
      </c>
      <c r="I86" s="9">
        <v>0.63461538461538458</v>
      </c>
      <c r="J86" s="4"/>
    </row>
    <row r="87" spans="1:10" x14ac:dyDescent="0.25">
      <c r="A87" s="3" t="s">
        <v>289</v>
      </c>
      <c r="B87" s="3" t="s">
        <v>225</v>
      </c>
      <c r="C87" s="3" t="s">
        <v>293</v>
      </c>
      <c r="D87" s="8">
        <v>100</v>
      </c>
      <c r="E87" s="9">
        <v>0.02</v>
      </c>
      <c r="F87" s="9">
        <v>0.61</v>
      </c>
      <c r="G87" s="9">
        <v>0.03</v>
      </c>
      <c r="H87" s="9">
        <v>0.33999999999999997</v>
      </c>
      <c r="I87" s="9">
        <v>0.63</v>
      </c>
      <c r="J87" s="4"/>
    </row>
    <row r="88" spans="1:10" x14ac:dyDescent="0.25">
      <c r="A88" s="3" t="s">
        <v>281</v>
      </c>
      <c r="B88" s="3" t="s">
        <v>282</v>
      </c>
      <c r="C88" s="3" t="s">
        <v>286</v>
      </c>
      <c r="D88" s="8">
        <v>99</v>
      </c>
      <c r="E88" s="9">
        <v>0.35353535353535354</v>
      </c>
      <c r="F88" s="9">
        <v>0.17171717171717171</v>
      </c>
      <c r="G88" s="9">
        <v>0</v>
      </c>
      <c r="H88" s="9">
        <v>0.3737373737373737</v>
      </c>
      <c r="I88" s="9">
        <v>0.6262626262626263</v>
      </c>
      <c r="J88" s="4"/>
    </row>
    <row r="89" spans="1:10" x14ac:dyDescent="0.25">
      <c r="A89" s="3" t="s">
        <v>28</v>
      </c>
      <c r="B89" s="3" t="s">
        <v>50</v>
      </c>
      <c r="C89" s="3" t="s">
        <v>54</v>
      </c>
      <c r="D89" s="8">
        <f>106+2</f>
        <v>108</v>
      </c>
      <c r="E89" s="9">
        <v>0.58333333333333337</v>
      </c>
      <c r="F89" s="9">
        <v>3.7037037037037035E-2</v>
      </c>
      <c r="G89" s="9">
        <v>0.19444444444444445</v>
      </c>
      <c r="H89" s="9">
        <v>0.1851851851851852</v>
      </c>
      <c r="I89" s="9">
        <v>0.62037037037037035</v>
      </c>
      <c r="J89" s="4"/>
    </row>
    <row r="90" spans="1:10" x14ac:dyDescent="0.25">
      <c r="A90" s="3" t="s">
        <v>101</v>
      </c>
      <c r="B90" s="3" t="s">
        <v>102</v>
      </c>
      <c r="C90" s="3" t="s">
        <v>105</v>
      </c>
      <c r="D90" s="8">
        <f>100+8</f>
        <v>108</v>
      </c>
      <c r="E90" s="9">
        <v>9.2592592592592587E-3</v>
      </c>
      <c r="F90" s="9">
        <v>0.61111111111111116</v>
      </c>
      <c r="G90" s="9">
        <v>4.6296296296296294E-2</v>
      </c>
      <c r="H90" s="9">
        <v>0.33333333333333337</v>
      </c>
      <c r="I90" s="9">
        <v>0.62037037037037035</v>
      </c>
      <c r="J90" s="4"/>
    </row>
    <row r="91" spans="1:10" x14ac:dyDescent="0.25">
      <c r="A91" s="3" t="s">
        <v>161</v>
      </c>
      <c r="B91" s="3" t="s">
        <v>162</v>
      </c>
      <c r="C91" s="3" t="s">
        <v>164</v>
      </c>
      <c r="D91" s="8">
        <v>100</v>
      </c>
      <c r="E91" s="9">
        <v>0.43</v>
      </c>
      <c r="F91" s="9">
        <v>0.04</v>
      </c>
      <c r="G91" s="9">
        <v>0</v>
      </c>
      <c r="H91" s="9">
        <v>0.38</v>
      </c>
      <c r="I91" s="9">
        <v>0.62</v>
      </c>
      <c r="J91" s="4"/>
    </row>
    <row r="92" spans="1:10" x14ac:dyDescent="0.25">
      <c r="A92" s="3" t="s">
        <v>22</v>
      </c>
      <c r="B92" s="3" t="s">
        <v>23</v>
      </c>
      <c r="C92" s="3" t="s">
        <v>27</v>
      </c>
      <c r="D92" s="8">
        <v>100</v>
      </c>
      <c r="E92" s="9">
        <v>0.34</v>
      </c>
      <c r="F92" s="9">
        <v>0.27</v>
      </c>
      <c r="G92" s="9">
        <v>0.16</v>
      </c>
      <c r="H92" s="9">
        <v>0.23</v>
      </c>
      <c r="I92" s="9">
        <v>0.61</v>
      </c>
      <c r="J92" s="4"/>
    </row>
    <row r="93" spans="1:10" x14ac:dyDescent="0.25">
      <c r="A93" s="3" t="s">
        <v>22</v>
      </c>
      <c r="B93" s="3" t="s">
        <v>23</v>
      </c>
      <c r="C93" s="3" t="s">
        <v>25</v>
      </c>
      <c r="D93" s="8">
        <v>100</v>
      </c>
      <c r="E93" s="9">
        <v>0.03</v>
      </c>
      <c r="F93" s="9">
        <v>0.56999999999999995</v>
      </c>
      <c r="G93" s="9">
        <v>0</v>
      </c>
      <c r="H93" s="9">
        <v>0.4</v>
      </c>
      <c r="I93" s="9">
        <v>0.6</v>
      </c>
      <c r="J93" s="4"/>
    </row>
    <row r="94" spans="1:10" x14ac:dyDescent="0.25">
      <c r="A94" s="3" t="s">
        <v>145</v>
      </c>
      <c r="B94" s="3" t="s">
        <v>146</v>
      </c>
      <c r="C94" s="3" t="s">
        <v>147</v>
      </c>
      <c r="D94" s="8">
        <v>100</v>
      </c>
      <c r="E94" s="9">
        <v>0.45</v>
      </c>
      <c r="F94" s="9">
        <v>0.15</v>
      </c>
      <c r="G94" s="9">
        <v>0.35</v>
      </c>
      <c r="H94" s="9">
        <v>5.0000000000000044E-2</v>
      </c>
      <c r="I94" s="9">
        <v>0.6</v>
      </c>
      <c r="J94" s="4"/>
    </row>
    <row r="95" spans="1:10" x14ac:dyDescent="0.25">
      <c r="A95" s="3" t="s">
        <v>133</v>
      </c>
      <c r="B95" s="3" t="s">
        <v>135</v>
      </c>
      <c r="C95" s="3" t="s">
        <v>142</v>
      </c>
      <c r="D95" s="8">
        <v>100</v>
      </c>
      <c r="E95" s="9">
        <v>0.56999999999999995</v>
      </c>
      <c r="F95" s="9">
        <v>0.02</v>
      </c>
      <c r="G95" s="9">
        <v>0.38</v>
      </c>
      <c r="H95" s="9">
        <v>3.0000000000000027E-2</v>
      </c>
      <c r="I95" s="9">
        <v>0.59</v>
      </c>
      <c r="J95" s="4"/>
    </row>
    <row r="96" spans="1:10" x14ac:dyDescent="0.25">
      <c r="A96" s="3" t="s">
        <v>224</v>
      </c>
      <c r="B96" s="3" t="s">
        <v>225</v>
      </c>
      <c r="C96" s="3" t="s">
        <v>226</v>
      </c>
      <c r="D96" s="8">
        <v>100</v>
      </c>
      <c r="E96" s="9">
        <v>0</v>
      </c>
      <c r="F96" s="9">
        <v>0.57999999999999996</v>
      </c>
      <c r="G96" s="9">
        <v>0.34</v>
      </c>
      <c r="H96" s="9">
        <v>8.0000000000000016E-2</v>
      </c>
      <c r="I96" s="9">
        <v>0.57999999999999996</v>
      </c>
      <c r="J96" s="4"/>
    </row>
    <row r="97" spans="1:10" x14ac:dyDescent="0.25">
      <c r="A97" s="3" t="s">
        <v>28</v>
      </c>
      <c r="B97" s="3" t="s">
        <v>41</v>
      </c>
      <c r="C97" s="3" t="s">
        <v>42</v>
      </c>
      <c r="D97" s="8">
        <v>114</v>
      </c>
      <c r="E97" s="9">
        <v>0</v>
      </c>
      <c r="F97" s="9">
        <v>0.57894736842105265</v>
      </c>
      <c r="G97" s="9">
        <v>0</v>
      </c>
      <c r="H97" s="9">
        <v>0.42105263157894735</v>
      </c>
      <c r="I97" s="9">
        <v>0.57894736842105265</v>
      </c>
      <c r="J97" s="4"/>
    </row>
    <row r="98" spans="1:10" x14ac:dyDescent="0.25">
      <c r="A98" s="3" t="s">
        <v>207</v>
      </c>
      <c r="B98" s="3" t="s">
        <v>208</v>
      </c>
      <c r="C98" s="3" t="s">
        <v>212</v>
      </c>
      <c r="D98" s="8">
        <v>100</v>
      </c>
      <c r="E98" s="9">
        <v>0.56999999999999995</v>
      </c>
      <c r="F98" s="9">
        <v>0</v>
      </c>
      <c r="G98" s="9">
        <v>0</v>
      </c>
      <c r="H98" s="9">
        <v>0.43000000000000005</v>
      </c>
      <c r="I98" s="9">
        <v>0.56999999999999995</v>
      </c>
      <c r="J98" s="4"/>
    </row>
    <row r="99" spans="1:10" x14ac:dyDescent="0.25">
      <c r="A99" s="3" t="s">
        <v>64</v>
      </c>
      <c r="B99" s="3" t="s">
        <v>65</v>
      </c>
      <c r="C99" s="3" t="s">
        <v>139</v>
      </c>
      <c r="D99" s="8">
        <v>110</v>
      </c>
      <c r="E99" s="9">
        <v>0.15454545454545454</v>
      </c>
      <c r="F99" s="9">
        <v>0.39090909090909093</v>
      </c>
      <c r="G99" s="9">
        <v>0</v>
      </c>
      <c r="H99" s="9">
        <v>0.45454545454545459</v>
      </c>
      <c r="I99" s="9">
        <v>0.54545454545454541</v>
      </c>
      <c r="J99" s="4"/>
    </row>
    <row r="100" spans="1:10" x14ac:dyDescent="0.25">
      <c r="A100" s="3" t="s">
        <v>120</v>
      </c>
      <c r="B100" s="3" t="s">
        <v>121</v>
      </c>
      <c r="C100" s="3" t="s">
        <v>122</v>
      </c>
      <c r="D100" s="8">
        <f>100+4</f>
        <v>104</v>
      </c>
      <c r="E100" s="9">
        <v>0</v>
      </c>
      <c r="F100" s="9">
        <v>0.53846153846153844</v>
      </c>
      <c r="G100" s="9">
        <v>0.35576923076923078</v>
      </c>
      <c r="H100" s="9">
        <v>0.10576923076923078</v>
      </c>
      <c r="I100" s="9">
        <v>0.53846153846153844</v>
      </c>
      <c r="J100" s="4"/>
    </row>
    <row r="101" spans="1:10" x14ac:dyDescent="0.25">
      <c r="A101" s="3" t="s">
        <v>133</v>
      </c>
      <c r="B101" s="3" t="s">
        <v>135</v>
      </c>
      <c r="C101" s="3" t="s">
        <v>144</v>
      </c>
      <c r="D101" s="8">
        <v>100</v>
      </c>
      <c r="E101" s="9">
        <v>0.53</v>
      </c>
      <c r="F101" s="9">
        <v>0</v>
      </c>
      <c r="G101" s="9">
        <v>0.47</v>
      </c>
      <c r="H101" s="9">
        <v>0</v>
      </c>
      <c r="I101" s="9">
        <v>0.53</v>
      </c>
      <c r="J101" s="4"/>
    </row>
    <row r="102" spans="1:10" x14ac:dyDescent="0.25">
      <c r="A102" s="3" t="s">
        <v>28</v>
      </c>
      <c r="B102" s="3" t="s">
        <v>43</v>
      </c>
      <c r="C102" s="3" t="s">
        <v>45</v>
      </c>
      <c r="D102" s="8">
        <v>114</v>
      </c>
      <c r="E102" s="9">
        <v>9.6491228070175433E-2</v>
      </c>
      <c r="F102" s="9">
        <v>0.42105263157894735</v>
      </c>
      <c r="G102" s="9">
        <v>0.19298245614035087</v>
      </c>
      <c r="H102" s="9">
        <v>0.28947368421052627</v>
      </c>
      <c r="I102" s="9">
        <v>0.51754385964912286</v>
      </c>
      <c r="J102" s="4"/>
    </row>
    <row r="103" spans="1:10" x14ac:dyDescent="0.25">
      <c r="A103" s="3" t="s">
        <v>145</v>
      </c>
      <c r="B103" s="3" t="s">
        <v>146</v>
      </c>
      <c r="C103" s="3" t="s">
        <v>148</v>
      </c>
      <c r="D103" s="8">
        <f>100-20</f>
        <v>80</v>
      </c>
      <c r="E103" s="9">
        <v>0.375</v>
      </c>
      <c r="F103" s="9">
        <v>0.13750000000000001</v>
      </c>
      <c r="G103" s="9">
        <v>0.42499999999999999</v>
      </c>
      <c r="H103" s="9">
        <v>6.2500000000000056E-2</v>
      </c>
      <c r="I103" s="9">
        <v>0.51249999999999996</v>
      </c>
      <c r="J103" s="4"/>
    </row>
    <row r="104" spans="1:10" x14ac:dyDescent="0.25">
      <c r="A104" s="3" t="s">
        <v>75</v>
      </c>
      <c r="B104" s="3" t="s">
        <v>80</v>
      </c>
      <c r="C104" s="3" t="s">
        <v>81</v>
      </c>
      <c r="D104" s="8">
        <v>100</v>
      </c>
      <c r="E104" s="9">
        <v>0</v>
      </c>
      <c r="F104" s="9">
        <v>0.51</v>
      </c>
      <c r="G104" s="9">
        <v>0.28999999999999998</v>
      </c>
      <c r="H104" s="9">
        <v>0.2</v>
      </c>
      <c r="I104" s="9">
        <v>0.51</v>
      </c>
      <c r="J104" s="4"/>
    </row>
    <row r="105" spans="1:10" x14ac:dyDescent="0.25">
      <c r="A105" s="3" t="s">
        <v>178</v>
      </c>
      <c r="B105" s="3" t="s">
        <v>179</v>
      </c>
      <c r="C105" s="3" t="s">
        <v>184</v>
      </c>
      <c r="D105" s="8">
        <v>100</v>
      </c>
      <c r="E105" s="9">
        <v>0.41</v>
      </c>
      <c r="F105" s="9">
        <v>0.1</v>
      </c>
      <c r="G105" s="9">
        <v>0.41</v>
      </c>
      <c r="H105" s="9">
        <v>8.0000000000000016E-2</v>
      </c>
      <c r="I105" s="9">
        <v>0.51</v>
      </c>
      <c r="J105" s="4"/>
    </row>
    <row r="106" spans="1:10" x14ac:dyDescent="0.25">
      <c r="A106" s="3" t="s">
        <v>312</v>
      </c>
      <c r="B106" s="3" t="s">
        <v>313</v>
      </c>
      <c r="C106" s="3" t="s">
        <v>316</v>
      </c>
      <c r="D106" s="8">
        <v>100</v>
      </c>
      <c r="E106" s="9">
        <v>0.51</v>
      </c>
      <c r="F106" s="9">
        <v>0</v>
      </c>
      <c r="G106" s="9">
        <v>0.49</v>
      </c>
      <c r="H106" s="9">
        <v>0</v>
      </c>
      <c r="I106" s="9">
        <v>0.51</v>
      </c>
      <c r="J106" s="4"/>
    </row>
    <row r="107" spans="1:10" x14ac:dyDescent="0.25">
      <c r="A107" s="3" t="s">
        <v>101</v>
      </c>
      <c r="B107" s="3" t="s">
        <v>102</v>
      </c>
      <c r="C107" s="3" t="s">
        <v>103</v>
      </c>
      <c r="D107" s="8">
        <v>100</v>
      </c>
      <c r="E107" s="9">
        <v>0</v>
      </c>
      <c r="F107" s="9">
        <v>0.5</v>
      </c>
      <c r="G107" s="9">
        <v>0.42</v>
      </c>
      <c r="H107" s="9">
        <v>8.0000000000000016E-2</v>
      </c>
      <c r="I107" s="9">
        <v>0.5</v>
      </c>
      <c r="J107" s="4"/>
    </row>
    <row r="108" spans="1:10" x14ac:dyDescent="0.25">
      <c r="A108" s="3" t="s">
        <v>350</v>
      </c>
      <c r="B108" s="3" t="s">
        <v>169</v>
      </c>
      <c r="C108" s="3" t="s">
        <v>355</v>
      </c>
      <c r="D108" s="8">
        <v>100</v>
      </c>
      <c r="E108" s="9">
        <v>0.5</v>
      </c>
      <c r="F108" s="9">
        <v>0</v>
      </c>
      <c r="G108" s="9">
        <v>0.5</v>
      </c>
      <c r="H108" s="9">
        <v>0</v>
      </c>
      <c r="I108" s="9">
        <v>0.5</v>
      </c>
      <c r="J108" s="4"/>
    </row>
    <row r="109" spans="1:10" x14ac:dyDescent="0.25">
      <c r="A109" s="3" t="s">
        <v>207</v>
      </c>
      <c r="B109" s="3" t="s">
        <v>208</v>
      </c>
      <c r="C109" s="3" t="s">
        <v>210</v>
      </c>
      <c r="D109" s="8">
        <v>100</v>
      </c>
      <c r="E109" s="9">
        <v>0.49</v>
      </c>
      <c r="F109" s="9">
        <v>0</v>
      </c>
      <c r="G109" s="9">
        <v>0</v>
      </c>
      <c r="H109" s="9">
        <v>0.51</v>
      </c>
      <c r="I109" s="9">
        <v>0.49</v>
      </c>
      <c r="J109" s="4"/>
    </row>
    <row r="110" spans="1:10" x14ac:dyDescent="0.25">
      <c r="A110" s="3" t="s">
        <v>64</v>
      </c>
      <c r="B110" s="3" t="s">
        <v>65</v>
      </c>
      <c r="C110" s="3" t="s">
        <v>66</v>
      </c>
      <c r="D110" s="8">
        <v>96</v>
      </c>
      <c r="E110" s="9">
        <v>0.19791666666666666</v>
      </c>
      <c r="F110" s="9">
        <v>0.29166666666666669</v>
      </c>
      <c r="G110" s="9">
        <v>0</v>
      </c>
      <c r="H110" s="9">
        <v>0.51041666666666674</v>
      </c>
      <c r="I110" s="9">
        <v>0.48958333333333331</v>
      </c>
      <c r="J110" s="4"/>
    </row>
    <row r="111" spans="1:10" x14ac:dyDescent="0.25">
      <c r="A111" s="3" t="s">
        <v>250</v>
      </c>
      <c r="B111" s="3" t="s">
        <v>251</v>
      </c>
      <c r="C111" s="3" t="s">
        <v>254</v>
      </c>
      <c r="D111" s="8">
        <v>100</v>
      </c>
      <c r="E111" s="9">
        <v>0.46</v>
      </c>
      <c r="F111" s="9">
        <v>0.01</v>
      </c>
      <c r="G111" s="9">
        <v>0.43</v>
      </c>
      <c r="H111" s="9">
        <v>0.10000000000000003</v>
      </c>
      <c r="I111" s="9">
        <v>0.47</v>
      </c>
      <c r="J111" s="4"/>
    </row>
    <row r="112" spans="1:10" x14ac:dyDescent="0.25">
      <c r="A112" s="3" t="s">
        <v>312</v>
      </c>
      <c r="B112" s="3" t="s">
        <v>317</v>
      </c>
      <c r="C112" s="3" t="s">
        <v>318</v>
      </c>
      <c r="D112" s="8">
        <v>100</v>
      </c>
      <c r="E112" s="9">
        <v>0.47</v>
      </c>
      <c r="F112" s="9">
        <v>0</v>
      </c>
      <c r="G112" s="9">
        <v>0.53</v>
      </c>
      <c r="H112" s="9">
        <v>0</v>
      </c>
      <c r="I112" s="9">
        <v>0.47</v>
      </c>
      <c r="J112" s="4"/>
    </row>
    <row r="113" spans="1:10" x14ac:dyDescent="0.25">
      <c r="A113" s="3" t="s">
        <v>22</v>
      </c>
      <c r="B113" s="3" t="s">
        <v>23</v>
      </c>
      <c r="C113" s="3" t="s">
        <v>398</v>
      </c>
      <c r="D113" s="8">
        <v>100</v>
      </c>
      <c r="E113" s="9">
        <v>0.01</v>
      </c>
      <c r="F113" s="9">
        <v>0.45</v>
      </c>
      <c r="G113" s="9">
        <v>0.03</v>
      </c>
      <c r="H113" s="9">
        <v>0.51</v>
      </c>
      <c r="I113" s="9">
        <v>0.46</v>
      </c>
      <c r="J113" s="4"/>
    </row>
    <row r="114" spans="1:10" x14ac:dyDescent="0.25">
      <c r="A114" s="3" t="s">
        <v>28</v>
      </c>
      <c r="B114" s="3" t="s">
        <v>39</v>
      </c>
      <c r="C114" s="3" t="s">
        <v>40</v>
      </c>
      <c r="D114" s="8">
        <v>100</v>
      </c>
      <c r="E114" s="9">
        <v>0.02</v>
      </c>
      <c r="F114" s="9">
        <v>0.42</v>
      </c>
      <c r="G114" s="9">
        <v>0</v>
      </c>
      <c r="H114" s="9">
        <v>0.56000000000000005</v>
      </c>
      <c r="I114" s="9">
        <v>0.44</v>
      </c>
      <c r="J114" s="4"/>
    </row>
    <row r="115" spans="1:10" x14ac:dyDescent="0.25">
      <c r="A115" s="3" t="s">
        <v>289</v>
      </c>
      <c r="B115" s="3" t="s">
        <v>225</v>
      </c>
      <c r="C115" s="3" t="s">
        <v>290</v>
      </c>
      <c r="D115" s="8">
        <v>100</v>
      </c>
      <c r="E115" s="9">
        <v>0</v>
      </c>
      <c r="F115" s="9">
        <v>0.43</v>
      </c>
      <c r="G115" s="9">
        <v>0.23</v>
      </c>
      <c r="H115" s="9">
        <v>0.33000000000000007</v>
      </c>
      <c r="I115" s="9">
        <v>0.44</v>
      </c>
      <c r="J115" s="4"/>
    </row>
    <row r="116" spans="1:10" x14ac:dyDescent="0.25">
      <c r="A116" s="3" t="s">
        <v>350</v>
      </c>
      <c r="B116" s="3" t="s">
        <v>169</v>
      </c>
      <c r="C116" s="3" t="s">
        <v>353</v>
      </c>
      <c r="D116" s="8">
        <f>88-2</f>
        <v>86</v>
      </c>
      <c r="E116" s="9">
        <v>0.43023255813953487</v>
      </c>
      <c r="F116" s="9">
        <v>0</v>
      </c>
      <c r="G116" s="9">
        <v>0.56976744186046513</v>
      </c>
      <c r="H116" s="9">
        <v>0</v>
      </c>
      <c r="I116" s="9">
        <v>0.43023255813953487</v>
      </c>
      <c r="J116" s="4"/>
    </row>
    <row r="117" spans="1:10" x14ac:dyDescent="0.25">
      <c r="A117" s="3" t="s">
        <v>149</v>
      </c>
      <c r="B117" s="3" t="s">
        <v>150</v>
      </c>
      <c r="C117" s="3" t="s">
        <v>151</v>
      </c>
      <c r="D117" s="8">
        <v>100</v>
      </c>
      <c r="E117" s="9">
        <v>0.39</v>
      </c>
      <c r="F117" s="9">
        <v>0.04</v>
      </c>
      <c r="G117" s="9">
        <v>0.45</v>
      </c>
      <c r="H117" s="9">
        <v>0.12000000000000005</v>
      </c>
      <c r="I117" s="9">
        <v>0.43</v>
      </c>
      <c r="J117" s="4"/>
    </row>
    <row r="118" spans="1:10" x14ac:dyDescent="0.25">
      <c r="A118" s="3" t="s">
        <v>297</v>
      </c>
      <c r="B118" s="3" t="s">
        <v>298</v>
      </c>
      <c r="C118" s="3" t="s">
        <v>300</v>
      </c>
      <c r="D118" s="8">
        <v>100</v>
      </c>
      <c r="E118" s="9">
        <v>0</v>
      </c>
      <c r="F118" s="9">
        <v>0.42</v>
      </c>
      <c r="G118" s="9">
        <v>0.21</v>
      </c>
      <c r="H118" s="9">
        <v>0.37000000000000011</v>
      </c>
      <c r="I118" s="9">
        <v>0.42</v>
      </c>
      <c r="J118" s="4"/>
    </row>
    <row r="119" spans="1:10" x14ac:dyDescent="0.25">
      <c r="A119" s="3" t="s">
        <v>124</v>
      </c>
      <c r="B119" s="3" t="s">
        <v>125</v>
      </c>
      <c r="C119" s="3" t="s">
        <v>126</v>
      </c>
      <c r="D119" s="8">
        <f>106+4</f>
        <v>110</v>
      </c>
      <c r="E119" s="9">
        <v>0.30909090909090908</v>
      </c>
      <c r="F119" s="9">
        <v>9.0909090909090905E-3</v>
      </c>
      <c r="G119" s="9">
        <v>0.53636363636363638</v>
      </c>
      <c r="H119" s="9">
        <v>4.5454545454545414E-2</v>
      </c>
      <c r="I119" s="9">
        <v>0.41818181818181815</v>
      </c>
      <c r="J119" s="4"/>
    </row>
    <row r="120" spans="1:10" x14ac:dyDescent="0.25">
      <c r="A120" s="3" t="s">
        <v>156</v>
      </c>
      <c r="B120" s="3" t="s">
        <v>157</v>
      </c>
      <c r="C120" s="3" t="s">
        <v>160</v>
      </c>
      <c r="D120" s="8">
        <v>102</v>
      </c>
      <c r="E120" s="9">
        <v>4.9019607843137254E-2</v>
      </c>
      <c r="F120" s="9">
        <v>0.36274509803921567</v>
      </c>
      <c r="G120" s="9">
        <v>0</v>
      </c>
      <c r="H120" s="9">
        <v>0.58823529411764708</v>
      </c>
      <c r="I120" s="9">
        <v>0.41176470588235292</v>
      </c>
      <c r="J120" s="4"/>
    </row>
    <row r="121" spans="1:10" x14ac:dyDescent="0.25">
      <c r="A121" s="3" t="s">
        <v>244</v>
      </c>
      <c r="B121" s="3" t="s">
        <v>245</v>
      </c>
      <c r="C121" s="3" t="s">
        <v>247</v>
      </c>
      <c r="D121" s="8">
        <v>100</v>
      </c>
      <c r="E121" s="9">
        <v>0</v>
      </c>
      <c r="F121" s="9">
        <v>0.41</v>
      </c>
      <c r="G121" s="9">
        <v>0.17</v>
      </c>
      <c r="H121" s="9">
        <v>0.42000000000000004</v>
      </c>
      <c r="I121" s="9">
        <v>0.41</v>
      </c>
      <c r="J121" s="4"/>
    </row>
    <row r="122" spans="1:10" x14ac:dyDescent="0.25">
      <c r="A122" s="3" t="s">
        <v>312</v>
      </c>
      <c r="B122" s="3" t="s">
        <v>157</v>
      </c>
      <c r="C122" s="3" t="s">
        <v>319</v>
      </c>
      <c r="D122" s="8">
        <v>100</v>
      </c>
      <c r="E122" s="9">
        <v>0.41</v>
      </c>
      <c r="F122" s="9">
        <v>0</v>
      </c>
      <c r="G122" s="9">
        <v>0.59</v>
      </c>
      <c r="H122" s="9">
        <v>1.1102230246251565E-16</v>
      </c>
      <c r="I122" s="9">
        <v>0.41</v>
      </c>
      <c r="J122" s="4"/>
    </row>
    <row r="123" spans="1:10" x14ac:dyDescent="0.25">
      <c r="A123" s="3" t="s">
        <v>85</v>
      </c>
      <c r="B123" s="3" t="s">
        <v>86</v>
      </c>
      <c r="C123" s="3" t="s">
        <v>87</v>
      </c>
      <c r="D123" s="8">
        <v>106</v>
      </c>
      <c r="E123" s="9">
        <v>0.34905660377358488</v>
      </c>
      <c r="F123" s="9">
        <v>0</v>
      </c>
      <c r="G123" s="9">
        <v>0.59433962264150941</v>
      </c>
      <c r="H123" s="9">
        <v>0</v>
      </c>
      <c r="I123" s="9">
        <v>0.40566037735849059</v>
      </c>
      <c r="J123" s="4"/>
    </row>
    <row r="124" spans="1:10" x14ac:dyDescent="0.25">
      <c r="A124" s="3" t="s">
        <v>338</v>
      </c>
      <c r="B124" s="3" t="s">
        <v>339</v>
      </c>
      <c r="C124" s="3" t="s">
        <v>341</v>
      </c>
      <c r="D124" s="8">
        <v>100</v>
      </c>
      <c r="E124" s="9">
        <v>0</v>
      </c>
      <c r="F124" s="9">
        <v>0.4</v>
      </c>
      <c r="G124" s="9">
        <v>0.2</v>
      </c>
      <c r="H124" s="9">
        <v>0.39999999999999997</v>
      </c>
      <c r="I124" s="9">
        <v>0.4</v>
      </c>
      <c r="J124" s="4"/>
    </row>
    <row r="125" spans="1:10" x14ac:dyDescent="0.25">
      <c r="A125" s="3" t="s">
        <v>207</v>
      </c>
      <c r="B125" s="3" t="s">
        <v>208</v>
      </c>
      <c r="C125" s="3" t="s">
        <v>211</v>
      </c>
      <c r="D125" s="8">
        <v>100</v>
      </c>
      <c r="E125" s="9">
        <v>0.38</v>
      </c>
      <c r="F125" s="9">
        <v>0</v>
      </c>
      <c r="G125" s="9">
        <v>0</v>
      </c>
      <c r="H125" s="9">
        <v>0.62</v>
      </c>
      <c r="I125" s="9">
        <v>0.38</v>
      </c>
      <c r="J125" s="4"/>
    </row>
    <row r="126" spans="1:10" x14ac:dyDescent="0.25">
      <c r="A126" s="3" t="s">
        <v>233</v>
      </c>
      <c r="B126" s="3" t="s">
        <v>234</v>
      </c>
      <c r="C126" s="3" t="s">
        <v>237</v>
      </c>
      <c r="D126" s="8">
        <f>101+1</f>
        <v>102</v>
      </c>
      <c r="E126" s="9">
        <v>0.36274509803921567</v>
      </c>
      <c r="F126" s="9">
        <v>0</v>
      </c>
      <c r="G126" s="9">
        <v>0.62745098039215685</v>
      </c>
      <c r="H126" s="9">
        <v>9.8039215686274161E-3</v>
      </c>
      <c r="I126" s="9">
        <v>0.36274509803921567</v>
      </c>
      <c r="J126" s="4"/>
    </row>
    <row r="127" spans="1:10" x14ac:dyDescent="0.25">
      <c r="A127" s="3" t="s">
        <v>393</v>
      </c>
      <c r="B127" s="3" t="s">
        <v>394</v>
      </c>
      <c r="C127" s="3" t="s">
        <v>396</v>
      </c>
      <c r="D127" s="8">
        <v>104</v>
      </c>
      <c r="E127" s="9">
        <v>0</v>
      </c>
      <c r="F127" s="9">
        <v>0.34615384615384615</v>
      </c>
      <c r="G127" s="9">
        <v>0</v>
      </c>
      <c r="H127" s="9">
        <v>0.65384615384615385</v>
      </c>
      <c r="I127" s="9">
        <v>0.34615384615384615</v>
      </c>
      <c r="J127" s="4"/>
    </row>
    <row r="128" spans="1:10" x14ac:dyDescent="0.25">
      <c r="A128" s="3" t="s">
        <v>277</v>
      </c>
      <c r="B128" s="3" t="s">
        <v>278</v>
      </c>
      <c r="C128" s="3" t="s">
        <v>280</v>
      </c>
      <c r="D128" s="8">
        <v>108</v>
      </c>
      <c r="E128" s="9">
        <v>0.23148148148148148</v>
      </c>
      <c r="F128" s="9">
        <v>3.7037037037037035E-2</v>
      </c>
      <c r="G128" s="9">
        <v>0</v>
      </c>
      <c r="H128" s="9">
        <v>0.65740740740740744</v>
      </c>
      <c r="I128" s="9">
        <v>0.34259259259259262</v>
      </c>
      <c r="J128" s="4"/>
    </row>
    <row r="129" spans="1:10" x14ac:dyDescent="0.25">
      <c r="A129" s="3" t="s">
        <v>133</v>
      </c>
      <c r="B129" s="3" t="s">
        <v>135</v>
      </c>
      <c r="C129" s="3" t="s">
        <v>143</v>
      </c>
      <c r="D129" s="8">
        <v>100</v>
      </c>
      <c r="E129" s="9">
        <v>0.34</v>
      </c>
      <c r="F129" s="9">
        <v>0</v>
      </c>
      <c r="G129" s="9">
        <v>0.66</v>
      </c>
      <c r="H129" s="9">
        <v>-1.1102230246251565E-16</v>
      </c>
      <c r="I129" s="9">
        <v>0.34</v>
      </c>
      <c r="J129" s="4"/>
    </row>
    <row r="130" spans="1:10" x14ac:dyDescent="0.25">
      <c r="A130" s="3" t="s">
        <v>244</v>
      </c>
      <c r="B130" s="3" t="s">
        <v>245</v>
      </c>
      <c r="C130" s="3" t="s">
        <v>246</v>
      </c>
      <c r="D130" s="8">
        <v>100</v>
      </c>
      <c r="E130" s="9">
        <v>0</v>
      </c>
      <c r="F130" s="9">
        <v>0.34</v>
      </c>
      <c r="G130" s="9">
        <v>0.27</v>
      </c>
      <c r="H130" s="9">
        <v>0.3899999999999999</v>
      </c>
      <c r="I130" s="9">
        <v>0.34</v>
      </c>
      <c r="J130" s="4"/>
    </row>
    <row r="131" spans="1:10" x14ac:dyDescent="0.25">
      <c r="A131" s="3" t="s">
        <v>261</v>
      </c>
      <c r="B131" s="3" t="s">
        <v>262</v>
      </c>
      <c r="C131" s="3" t="s">
        <v>263</v>
      </c>
      <c r="D131" s="8">
        <v>100</v>
      </c>
      <c r="E131" s="9">
        <v>0.33</v>
      </c>
      <c r="F131" s="9">
        <v>0</v>
      </c>
      <c r="G131" s="9">
        <v>0.67</v>
      </c>
      <c r="H131" s="9">
        <v>-1.1102230246251565E-16</v>
      </c>
      <c r="I131" s="9">
        <v>0.33</v>
      </c>
      <c r="J131" s="4"/>
    </row>
    <row r="132" spans="1:10" x14ac:dyDescent="0.25">
      <c r="A132" s="3" t="s">
        <v>338</v>
      </c>
      <c r="B132" s="3" t="s">
        <v>339</v>
      </c>
      <c r="C132" s="3" t="s">
        <v>342</v>
      </c>
      <c r="D132" s="8">
        <v>100</v>
      </c>
      <c r="E132" s="9">
        <v>0</v>
      </c>
      <c r="F132" s="9">
        <v>0.33</v>
      </c>
      <c r="G132" s="9">
        <v>0.17</v>
      </c>
      <c r="H132" s="9">
        <v>0.49999999999999989</v>
      </c>
      <c r="I132" s="9">
        <v>0.33</v>
      </c>
      <c r="J132" s="4"/>
    </row>
    <row r="133" spans="1:10" x14ac:dyDescent="0.25">
      <c r="A133" s="3" t="s">
        <v>28</v>
      </c>
      <c r="B133" s="3" t="s">
        <v>50</v>
      </c>
      <c r="C133" s="3" t="s">
        <v>52</v>
      </c>
      <c r="D133" s="8">
        <v>100</v>
      </c>
      <c r="E133" s="9">
        <v>0.26</v>
      </c>
      <c r="F133" s="9">
        <v>0.05</v>
      </c>
      <c r="G133" s="9">
        <v>0.35</v>
      </c>
      <c r="H133" s="9">
        <v>0.33999999999999997</v>
      </c>
      <c r="I133" s="9">
        <v>0.31</v>
      </c>
      <c r="J133" s="4"/>
    </row>
    <row r="134" spans="1:10" x14ac:dyDescent="0.25">
      <c r="A134" s="3" t="s">
        <v>312</v>
      </c>
      <c r="B134" s="3" t="s">
        <v>322</v>
      </c>
      <c r="C134" s="3" t="s">
        <v>327</v>
      </c>
      <c r="D134" s="8">
        <v>100</v>
      </c>
      <c r="E134" s="9">
        <v>0.31</v>
      </c>
      <c r="F134" s="9">
        <v>0</v>
      </c>
      <c r="G134" s="9">
        <v>0.69</v>
      </c>
      <c r="H134" s="9">
        <v>0</v>
      </c>
      <c r="I134" s="9">
        <v>0.31</v>
      </c>
      <c r="J134" s="4"/>
    </row>
    <row r="135" spans="1:10" x14ac:dyDescent="0.25">
      <c r="A135" s="3" t="s">
        <v>393</v>
      </c>
      <c r="B135" s="3" t="s">
        <v>394</v>
      </c>
      <c r="C135" s="3" t="s">
        <v>397</v>
      </c>
      <c r="D135" s="8">
        <v>104</v>
      </c>
      <c r="E135" s="9">
        <v>0</v>
      </c>
      <c r="F135" s="9">
        <v>0.30769230769230771</v>
      </c>
      <c r="G135" s="9">
        <v>0</v>
      </c>
      <c r="H135" s="9">
        <v>0.69230769230769229</v>
      </c>
      <c r="I135" s="9">
        <v>0.30769230769230771</v>
      </c>
      <c r="J135" s="4"/>
    </row>
    <row r="136" spans="1:10" x14ac:dyDescent="0.25">
      <c r="A136" s="3" t="s">
        <v>168</v>
      </c>
      <c r="B136" s="3" t="s">
        <v>169</v>
      </c>
      <c r="C136" s="3" t="s">
        <v>170</v>
      </c>
      <c r="D136" s="8">
        <v>100</v>
      </c>
      <c r="E136" s="9">
        <v>0</v>
      </c>
      <c r="F136" s="9">
        <v>0.3</v>
      </c>
      <c r="G136" s="9">
        <v>0.7</v>
      </c>
      <c r="H136" s="9">
        <v>0</v>
      </c>
      <c r="I136" s="9">
        <v>0.3</v>
      </c>
      <c r="J136" s="4"/>
    </row>
    <row r="137" spans="1:10" x14ac:dyDescent="0.25">
      <c r="A137" s="3" t="s">
        <v>312</v>
      </c>
      <c r="B137" s="3" t="s">
        <v>322</v>
      </c>
      <c r="C137" s="3" t="s">
        <v>328</v>
      </c>
      <c r="D137" s="8">
        <v>100</v>
      </c>
      <c r="E137" s="9">
        <v>0.3</v>
      </c>
      <c r="F137" s="9">
        <v>0</v>
      </c>
      <c r="G137" s="9">
        <v>0.7</v>
      </c>
      <c r="H137" s="9">
        <v>0</v>
      </c>
      <c r="I137" s="9">
        <v>0.3</v>
      </c>
      <c r="J137" s="4"/>
    </row>
    <row r="138" spans="1:10" x14ac:dyDescent="0.25">
      <c r="A138" s="3" t="s">
        <v>289</v>
      </c>
      <c r="B138" s="3" t="s">
        <v>225</v>
      </c>
      <c r="C138" s="3" t="s">
        <v>292</v>
      </c>
      <c r="D138" s="8">
        <f>100+2</f>
        <v>102</v>
      </c>
      <c r="E138" s="9">
        <v>1.9607843137254902E-2</v>
      </c>
      <c r="F138" s="9">
        <v>0.27450980392156865</v>
      </c>
      <c r="G138" s="9">
        <v>0.3235294117647059</v>
      </c>
      <c r="H138" s="9">
        <v>0.38235294117647051</v>
      </c>
      <c r="I138" s="9">
        <v>0.29411764705882354</v>
      </c>
      <c r="J138" s="4"/>
    </row>
    <row r="139" spans="1:10" x14ac:dyDescent="0.25">
      <c r="A139" s="3" t="s">
        <v>113</v>
      </c>
      <c r="B139" s="3" t="s">
        <v>114</v>
      </c>
      <c r="C139" s="3" t="s">
        <v>115</v>
      </c>
      <c r="D139" s="8">
        <v>86</v>
      </c>
      <c r="E139" s="9">
        <v>0.1744186046511628</v>
      </c>
      <c r="F139" s="9">
        <v>0.11627906976744186</v>
      </c>
      <c r="G139" s="9">
        <v>0.59302325581395354</v>
      </c>
      <c r="H139" s="9">
        <v>0.11627906976744173</v>
      </c>
      <c r="I139" s="9">
        <v>0.29069767441860467</v>
      </c>
      <c r="J139" s="4"/>
    </row>
    <row r="140" spans="1:10" x14ac:dyDescent="0.25">
      <c r="A140" s="3" t="s">
        <v>165</v>
      </c>
      <c r="B140" s="3" t="s">
        <v>166</v>
      </c>
      <c r="C140" s="3" t="s">
        <v>167</v>
      </c>
      <c r="D140" s="8">
        <v>100</v>
      </c>
      <c r="E140" s="9">
        <v>0.09</v>
      </c>
      <c r="F140" s="9">
        <v>0.2</v>
      </c>
      <c r="G140" s="9">
        <v>0.62</v>
      </c>
      <c r="H140" s="9">
        <v>8.9999999999999969E-2</v>
      </c>
      <c r="I140" s="9">
        <v>0.28999999999999998</v>
      </c>
      <c r="J140" s="4"/>
    </row>
    <row r="141" spans="1:10" x14ac:dyDescent="0.25">
      <c r="A141" s="3" t="s">
        <v>393</v>
      </c>
      <c r="B141" s="3" t="s">
        <v>394</v>
      </c>
      <c r="C141" s="3" t="s">
        <v>395</v>
      </c>
      <c r="D141" s="8">
        <v>104</v>
      </c>
      <c r="E141" s="9">
        <v>0</v>
      </c>
      <c r="F141" s="9">
        <v>0.28846153846153844</v>
      </c>
      <c r="G141" s="9">
        <v>0</v>
      </c>
      <c r="H141" s="9">
        <v>0.71153846153846156</v>
      </c>
      <c r="I141" s="9">
        <v>0.28846153846153844</v>
      </c>
      <c r="J141" s="4"/>
    </row>
    <row r="142" spans="1:10" x14ac:dyDescent="0.25">
      <c r="A142" s="3" t="s">
        <v>133</v>
      </c>
      <c r="B142" s="3" t="s">
        <v>57</v>
      </c>
      <c r="C142" s="3" t="s">
        <v>134</v>
      </c>
      <c r="D142" s="8">
        <v>75</v>
      </c>
      <c r="E142" s="9">
        <v>0.26666666666666666</v>
      </c>
      <c r="F142" s="9">
        <v>1.3333333333333334E-2</v>
      </c>
      <c r="G142" s="9">
        <v>0.68</v>
      </c>
      <c r="H142" s="9">
        <v>3.9999999999999925E-2</v>
      </c>
      <c r="I142" s="9">
        <v>0.28000000000000003</v>
      </c>
      <c r="J142" s="4"/>
    </row>
    <row r="143" spans="1:10" x14ac:dyDescent="0.25">
      <c r="A143" s="3" t="s">
        <v>312</v>
      </c>
      <c r="B143" s="3" t="s">
        <v>322</v>
      </c>
      <c r="C143" s="3" t="s">
        <v>326</v>
      </c>
      <c r="D143" s="8">
        <v>100</v>
      </c>
      <c r="E143" s="9">
        <v>0.28000000000000003</v>
      </c>
      <c r="F143" s="9">
        <v>0</v>
      </c>
      <c r="G143" s="9">
        <v>0.72</v>
      </c>
      <c r="H143" s="9">
        <v>0</v>
      </c>
      <c r="I143" s="9">
        <v>0.28000000000000003</v>
      </c>
      <c r="J143" s="4"/>
    </row>
    <row r="144" spans="1:10" x14ac:dyDescent="0.25">
      <c r="A144" s="3" t="s">
        <v>19</v>
      </c>
      <c r="B144" s="3" t="s">
        <v>20</v>
      </c>
      <c r="C144" s="3" t="s">
        <v>21</v>
      </c>
      <c r="D144" s="8">
        <v>100</v>
      </c>
      <c r="E144" s="9">
        <v>0.27</v>
      </c>
      <c r="F144" s="9">
        <v>0</v>
      </c>
      <c r="G144" s="9">
        <v>0.73</v>
      </c>
      <c r="H144" s="9">
        <v>0</v>
      </c>
      <c r="I144" s="9">
        <v>0.27</v>
      </c>
      <c r="J144" s="4"/>
    </row>
    <row r="145" spans="1:10" x14ac:dyDescent="0.25">
      <c r="A145" s="3" t="s">
        <v>149</v>
      </c>
      <c r="B145" s="3" t="s">
        <v>150</v>
      </c>
      <c r="C145" s="3" t="s">
        <v>152</v>
      </c>
      <c r="D145" s="8">
        <v>100</v>
      </c>
      <c r="E145" s="9">
        <v>0.23</v>
      </c>
      <c r="F145" s="9">
        <v>0.04</v>
      </c>
      <c r="G145" s="9">
        <v>0.62</v>
      </c>
      <c r="H145" s="9">
        <v>0.10999999999999999</v>
      </c>
      <c r="I145" s="9">
        <v>0.27</v>
      </c>
      <c r="J145" s="4"/>
    </row>
    <row r="146" spans="1:10" x14ac:dyDescent="0.25">
      <c r="A146" s="3" t="s">
        <v>312</v>
      </c>
      <c r="B146" s="3" t="s">
        <v>313</v>
      </c>
      <c r="C146" s="3" t="s">
        <v>315</v>
      </c>
      <c r="D146" s="8">
        <v>100</v>
      </c>
      <c r="E146" s="9">
        <v>0.27</v>
      </c>
      <c r="F146" s="9">
        <v>0</v>
      </c>
      <c r="G146" s="9">
        <v>0.73</v>
      </c>
      <c r="H146" s="9">
        <v>0</v>
      </c>
      <c r="I146" s="9">
        <v>0.27</v>
      </c>
      <c r="J146" s="4"/>
    </row>
    <row r="147" spans="1:10" x14ac:dyDescent="0.25">
      <c r="A147" s="3" t="s">
        <v>312</v>
      </c>
      <c r="B147" s="3" t="s">
        <v>329</v>
      </c>
      <c r="C147" s="3" t="s">
        <v>337</v>
      </c>
      <c r="D147" s="8">
        <v>100</v>
      </c>
      <c r="E147" s="9">
        <v>0.27</v>
      </c>
      <c r="F147" s="9">
        <v>0</v>
      </c>
      <c r="G147" s="9">
        <v>0.73</v>
      </c>
      <c r="H147" s="9">
        <v>0</v>
      </c>
      <c r="I147" s="9">
        <v>0.27</v>
      </c>
      <c r="J147" s="4"/>
    </row>
    <row r="148" spans="1:10" x14ac:dyDescent="0.25">
      <c r="A148" s="3" t="s">
        <v>374</v>
      </c>
      <c r="B148" s="3" t="s">
        <v>7</v>
      </c>
      <c r="C148" s="3" t="s">
        <v>376</v>
      </c>
      <c r="D148" s="8">
        <v>100</v>
      </c>
      <c r="E148" s="9">
        <v>0.27</v>
      </c>
      <c r="F148" s="9">
        <v>0</v>
      </c>
      <c r="G148" s="9">
        <v>0.73</v>
      </c>
      <c r="H148" s="9">
        <v>0</v>
      </c>
      <c r="I148" s="9">
        <v>0.27</v>
      </c>
      <c r="J148" s="4"/>
    </row>
    <row r="149" spans="1:10" x14ac:dyDescent="0.25">
      <c r="A149" s="3" t="s">
        <v>233</v>
      </c>
      <c r="B149" s="3" t="s">
        <v>234</v>
      </c>
      <c r="C149" s="3" t="s">
        <v>236</v>
      </c>
      <c r="D149" s="8">
        <v>100</v>
      </c>
      <c r="E149" s="9">
        <v>0.26</v>
      </c>
      <c r="F149" s="9">
        <v>0</v>
      </c>
      <c r="G149" s="9">
        <v>0.74</v>
      </c>
      <c r="H149" s="9">
        <v>0</v>
      </c>
      <c r="I149" s="9">
        <v>0.26</v>
      </c>
      <c r="J149" s="4"/>
    </row>
    <row r="150" spans="1:10" x14ac:dyDescent="0.25">
      <c r="A150" s="3" t="s">
        <v>233</v>
      </c>
      <c r="B150" s="3" t="s">
        <v>234</v>
      </c>
      <c r="C150" s="3" t="s">
        <v>235</v>
      </c>
      <c r="D150" s="8">
        <v>100</v>
      </c>
      <c r="E150" s="9">
        <v>0.25</v>
      </c>
      <c r="F150" s="9">
        <v>0</v>
      </c>
      <c r="G150" s="9">
        <v>0.75</v>
      </c>
      <c r="H150" s="9">
        <v>0</v>
      </c>
      <c r="I150" s="9">
        <v>0.25</v>
      </c>
      <c r="J150" s="4"/>
    </row>
    <row r="151" spans="1:10" x14ac:dyDescent="0.25">
      <c r="A151" s="3" t="s">
        <v>312</v>
      </c>
      <c r="B151" s="3" t="s">
        <v>320</v>
      </c>
      <c r="C151" s="3" t="s">
        <v>321</v>
      </c>
      <c r="D151" s="8">
        <v>100</v>
      </c>
      <c r="E151" s="9">
        <v>0.25</v>
      </c>
      <c r="F151" s="9">
        <v>0</v>
      </c>
      <c r="G151" s="9">
        <v>0.75</v>
      </c>
      <c r="H151" s="9">
        <v>0</v>
      </c>
      <c r="I151" s="9">
        <v>0.25</v>
      </c>
      <c r="J151" s="4"/>
    </row>
    <row r="152" spans="1:10" x14ac:dyDescent="0.25">
      <c r="A152" s="3" t="s">
        <v>127</v>
      </c>
      <c r="B152" s="3" t="s">
        <v>128</v>
      </c>
      <c r="C152" s="3" t="s">
        <v>132</v>
      </c>
      <c r="D152" s="8">
        <f>100+2</f>
        <v>102</v>
      </c>
      <c r="E152" s="9">
        <v>0.22549019607843138</v>
      </c>
      <c r="F152" s="9">
        <v>1.9607843137254902E-2</v>
      </c>
      <c r="G152" s="9">
        <v>0.69607843137254899</v>
      </c>
      <c r="H152" s="9">
        <v>5.8823529411764719E-2</v>
      </c>
      <c r="I152" s="9">
        <v>0.24509803921568626</v>
      </c>
      <c r="J152" s="4"/>
    </row>
    <row r="153" spans="1:10" x14ac:dyDescent="0.25">
      <c r="A153" s="3" t="s">
        <v>382</v>
      </c>
      <c r="B153" s="3" t="s">
        <v>208</v>
      </c>
      <c r="C153" s="3" t="s">
        <v>384</v>
      </c>
      <c r="D153" s="8">
        <f>100-9</f>
        <v>91</v>
      </c>
      <c r="E153" s="9">
        <v>0</v>
      </c>
      <c r="F153" s="9">
        <v>0.23076923076923078</v>
      </c>
      <c r="G153" s="9">
        <v>0.31868131868131866</v>
      </c>
      <c r="H153" s="9">
        <v>0.43956043956043955</v>
      </c>
      <c r="I153" s="9">
        <v>0.24175824175824176</v>
      </c>
      <c r="J153" s="4"/>
    </row>
    <row r="154" spans="1:10" x14ac:dyDescent="0.25">
      <c r="A154" s="3" t="s">
        <v>178</v>
      </c>
      <c r="B154" s="3" t="s">
        <v>179</v>
      </c>
      <c r="C154" s="3" t="s">
        <v>181</v>
      </c>
      <c r="D154" s="8">
        <v>100</v>
      </c>
      <c r="E154" s="9">
        <v>0.24</v>
      </c>
      <c r="F154" s="9">
        <v>0</v>
      </c>
      <c r="G154" s="9">
        <v>0.75</v>
      </c>
      <c r="H154" s="9">
        <v>1.0000000000000009E-2</v>
      </c>
      <c r="I154" s="9">
        <v>0.24</v>
      </c>
      <c r="J154" s="4"/>
    </row>
    <row r="155" spans="1:10" x14ac:dyDescent="0.25">
      <c r="A155" s="3" t="s">
        <v>281</v>
      </c>
      <c r="B155" s="3" t="s">
        <v>282</v>
      </c>
      <c r="C155" s="3" t="s">
        <v>287</v>
      </c>
      <c r="D155" s="8">
        <v>100</v>
      </c>
      <c r="E155" s="9">
        <v>0.04</v>
      </c>
      <c r="F155" s="9">
        <v>0.2</v>
      </c>
      <c r="G155" s="9">
        <v>0.72</v>
      </c>
      <c r="H155" s="9">
        <v>4.0000000000000036E-2</v>
      </c>
      <c r="I155" s="9">
        <v>0.24</v>
      </c>
      <c r="J155" s="4"/>
    </row>
    <row r="156" spans="1:10" x14ac:dyDescent="0.25">
      <c r="A156" s="3" t="s">
        <v>281</v>
      </c>
      <c r="B156" s="3" t="s">
        <v>282</v>
      </c>
      <c r="C156" s="3" t="s">
        <v>288</v>
      </c>
      <c r="D156" s="8">
        <v>100</v>
      </c>
      <c r="E156" s="9">
        <v>0.06</v>
      </c>
      <c r="F156" s="9">
        <v>0.18</v>
      </c>
      <c r="G156" s="9">
        <v>0.76</v>
      </c>
      <c r="H156" s="9">
        <v>0</v>
      </c>
      <c r="I156" s="9">
        <v>0.24</v>
      </c>
      <c r="J156" s="4"/>
    </row>
    <row r="157" spans="1:10" x14ac:dyDescent="0.25">
      <c r="A157" s="3" t="s">
        <v>307</v>
      </c>
      <c r="B157" s="3" t="s">
        <v>310</v>
      </c>
      <c r="C157" s="3" t="s">
        <v>311</v>
      </c>
      <c r="D157" s="8">
        <v>100</v>
      </c>
      <c r="E157" s="9">
        <v>0</v>
      </c>
      <c r="F157" s="9">
        <v>0.23</v>
      </c>
      <c r="G157" s="9">
        <v>0</v>
      </c>
      <c r="H157" s="9">
        <v>0.77</v>
      </c>
      <c r="I157" s="9">
        <v>0.23</v>
      </c>
      <c r="J157" s="4"/>
    </row>
    <row r="158" spans="1:10" x14ac:dyDescent="0.25">
      <c r="A158" s="3" t="s">
        <v>312</v>
      </c>
      <c r="B158" s="3" t="s">
        <v>329</v>
      </c>
      <c r="C158" s="3" t="s">
        <v>332</v>
      </c>
      <c r="D158" s="8">
        <v>100</v>
      </c>
      <c r="E158" s="9">
        <v>0.23</v>
      </c>
      <c r="F158" s="9">
        <v>0</v>
      </c>
      <c r="G158" s="9">
        <v>0.77</v>
      </c>
      <c r="H158" s="9">
        <v>0</v>
      </c>
      <c r="I158" s="9">
        <v>0.23</v>
      </c>
      <c r="J158" s="4"/>
    </row>
    <row r="159" spans="1:10" x14ac:dyDescent="0.25">
      <c r="A159" s="3" t="s">
        <v>178</v>
      </c>
      <c r="B159" s="3" t="s">
        <v>179</v>
      </c>
      <c r="C159" s="3" t="s">
        <v>182</v>
      </c>
      <c r="D159" s="8">
        <v>100</v>
      </c>
      <c r="E159" s="9">
        <v>0.17</v>
      </c>
      <c r="F159" s="9">
        <v>0.05</v>
      </c>
      <c r="G159" s="9">
        <v>0.63</v>
      </c>
      <c r="H159" s="9">
        <v>0.15000000000000002</v>
      </c>
      <c r="I159" s="9">
        <v>0.22</v>
      </c>
      <c r="J159" s="4"/>
    </row>
    <row r="160" spans="1:10" x14ac:dyDescent="0.25">
      <c r="A160" s="3" t="s">
        <v>250</v>
      </c>
      <c r="B160" s="3" t="s">
        <v>251</v>
      </c>
      <c r="C160" s="3" t="s">
        <v>253</v>
      </c>
      <c r="D160" s="8">
        <v>100</v>
      </c>
      <c r="E160" s="9">
        <v>0.2</v>
      </c>
      <c r="F160" s="9">
        <v>0.01</v>
      </c>
      <c r="G160" s="9">
        <v>0.15</v>
      </c>
      <c r="H160" s="9">
        <v>0.64</v>
      </c>
      <c r="I160" s="9">
        <v>0.21</v>
      </c>
      <c r="J160" s="4"/>
    </row>
    <row r="161" spans="1:10" x14ac:dyDescent="0.25">
      <c r="A161" s="3" t="s">
        <v>297</v>
      </c>
      <c r="B161" s="3" t="s">
        <v>301</v>
      </c>
      <c r="C161" s="3" t="s">
        <v>306</v>
      </c>
      <c r="D161" s="8">
        <v>100</v>
      </c>
      <c r="E161" s="9">
        <v>0</v>
      </c>
      <c r="F161" s="9">
        <v>0.21</v>
      </c>
      <c r="G161" s="9">
        <v>0.68</v>
      </c>
      <c r="H161" s="9">
        <v>0.10999999999999999</v>
      </c>
      <c r="I161" s="9">
        <v>0.21</v>
      </c>
      <c r="J161" s="4"/>
    </row>
    <row r="162" spans="1:10" x14ac:dyDescent="0.25">
      <c r="A162" s="3" t="s">
        <v>233</v>
      </c>
      <c r="B162" s="3" t="s">
        <v>234</v>
      </c>
      <c r="C162" s="3" t="s">
        <v>238</v>
      </c>
      <c r="D162" s="8">
        <v>100</v>
      </c>
      <c r="E162" s="9">
        <v>0.18</v>
      </c>
      <c r="F162" s="9">
        <v>0</v>
      </c>
      <c r="G162" s="9">
        <v>0.82</v>
      </c>
      <c r="H162" s="9">
        <v>1.1102230246251565E-16</v>
      </c>
      <c r="I162" s="9">
        <v>0.18</v>
      </c>
      <c r="J162" s="4"/>
    </row>
    <row r="163" spans="1:10" x14ac:dyDescent="0.25">
      <c r="A163" s="3" t="s">
        <v>312</v>
      </c>
      <c r="B163" s="3" t="s">
        <v>322</v>
      </c>
      <c r="C163" s="3" t="s">
        <v>323</v>
      </c>
      <c r="D163" s="8">
        <v>100</v>
      </c>
      <c r="E163" s="9">
        <v>0.18</v>
      </c>
      <c r="F163" s="9">
        <v>0</v>
      </c>
      <c r="G163" s="9">
        <v>0.82</v>
      </c>
      <c r="H163" s="9">
        <v>1.1102230246251565E-16</v>
      </c>
      <c r="I163" s="9">
        <v>0.18</v>
      </c>
      <c r="J163" s="4"/>
    </row>
    <row r="164" spans="1:10" x14ac:dyDescent="0.25">
      <c r="A164" s="3" t="s">
        <v>67</v>
      </c>
      <c r="B164" s="3" t="s">
        <v>68</v>
      </c>
      <c r="C164" s="3" t="s">
        <v>70</v>
      </c>
      <c r="D164" s="8">
        <v>100</v>
      </c>
      <c r="E164" s="9">
        <v>0</v>
      </c>
      <c r="F164" s="9">
        <v>0.17</v>
      </c>
      <c r="G164" s="9">
        <v>0.65</v>
      </c>
      <c r="H164" s="9">
        <v>0.17999999999999994</v>
      </c>
      <c r="I164" s="9">
        <v>0.17</v>
      </c>
      <c r="J164" s="4"/>
    </row>
    <row r="165" spans="1:10" x14ac:dyDescent="0.25">
      <c r="A165" s="3" t="s">
        <v>178</v>
      </c>
      <c r="B165" s="3" t="s">
        <v>179</v>
      </c>
      <c r="C165" s="3" t="s">
        <v>183</v>
      </c>
      <c r="D165" s="8">
        <v>100</v>
      </c>
      <c r="E165" s="9">
        <v>0.1</v>
      </c>
      <c r="F165" s="9">
        <v>7.0000000000000007E-2</v>
      </c>
      <c r="G165" s="9">
        <v>0.81</v>
      </c>
      <c r="H165" s="9">
        <v>1.9999999999999907E-2</v>
      </c>
      <c r="I165" s="9">
        <v>0.17</v>
      </c>
      <c r="J165" s="4"/>
    </row>
    <row r="166" spans="1:10" x14ac:dyDescent="0.25">
      <c r="A166" s="3" t="s">
        <v>207</v>
      </c>
      <c r="B166" s="3" t="s">
        <v>208</v>
      </c>
      <c r="C166" s="3" t="s">
        <v>209</v>
      </c>
      <c r="D166" s="8">
        <v>100</v>
      </c>
      <c r="E166" s="9">
        <v>0.17</v>
      </c>
      <c r="F166" s="9">
        <v>0</v>
      </c>
      <c r="G166" s="9">
        <v>0</v>
      </c>
      <c r="H166" s="9">
        <v>0.83</v>
      </c>
      <c r="I166" s="9">
        <v>0.17</v>
      </c>
      <c r="J166" s="4"/>
    </row>
    <row r="167" spans="1:10" x14ac:dyDescent="0.25">
      <c r="A167" s="3" t="s">
        <v>250</v>
      </c>
      <c r="B167" s="3" t="s">
        <v>251</v>
      </c>
      <c r="C167" s="3" t="s">
        <v>252</v>
      </c>
      <c r="D167" s="8">
        <v>100</v>
      </c>
      <c r="E167" s="9">
        <v>0.11</v>
      </c>
      <c r="F167" s="9">
        <v>0.06</v>
      </c>
      <c r="G167" s="9">
        <v>0.09</v>
      </c>
      <c r="H167" s="9">
        <v>0.74</v>
      </c>
      <c r="I167" s="9">
        <v>0.17</v>
      </c>
      <c r="J167" s="4"/>
    </row>
    <row r="168" spans="1:10" x14ac:dyDescent="0.25">
      <c r="A168" s="3" t="s">
        <v>312</v>
      </c>
      <c r="B168" s="3" t="s">
        <v>329</v>
      </c>
      <c r="C168" s="3" t="s">
        <v>335</v>
      </c>
      <c r="D168" s="8">
        <v>100</v>
      </c>
      <c r="E168" s="9">
        <v>0.17</v>
      </c>
      <c r="F168" s="9">
        <v>0</v>
      </c>
      <c r="G168" s="9">
        <v>0.83</v>
      </c>
      <c r="H168" s="9">
        <v>0</v>
      </c>
      <c r="I168" s="9">
        <v>0.17</v>
      </c>
      <c r="J168" s="4"/>
    </row>
    <row r="169" spans="1:10" x14ac:dyDescent="0.25">
      <c r="A169" s="3" t="s">
        <v>338</v>
      </c>
      <c r="B169" s="3" t="s">
        <v>339</v>
      </c>
      <c r="C169" s="3" t="s">
        <v>340</v>
      </c>
      <c r="D169" s="8">
        <v>100</v>
      </c>
      <c r="E169" s="9">
        <v>0</v>
      </c>
      <c r="F169" s="9">
        <v>0.17</v>
      </c>
      <c r="G169" s="9">
        <v>0.28000000000000003</v>
      </c>
      <c r="H169" s="9">
        <v>0.54999999999999993</v>
      </c>
      <c r="I169" s="9">
        <v>0.17</v>
      </c>
      <c r="J169" s="4"/>
    </row>
    <row r="170" spans="1:10" x14ac:dyDescent="0.25">
      <c r="A170" s="3" t="s">
        <v>127</v>
      </c>
      <c r="B170" s="3" t="s">
        <v>128</v>
      </c>
      <c r="C170" s="3" t="s">
        <v>131</v>
      </c>
      <c r="D170" s="8">
        <v>100</v>
      </c>
      <c r="E170" s="9">
        <v>0.09</v>
      </c>
      <c r="F170" s="9">
        <v>7.0000000000000007E-2</v>
      </c>
      <c r="G170" s="9">
        <v>0.76</v>
      </c>
      <c r="H170" s="9">
        <v>7.999999999999996E-2</v>
      </c>
      <c r="I170" s="9">
        <v>0.16</v>
      </c>
      <c r="J170" s="4"/>
    </row>
    <row r="171" spans="1:10" x14ac:dyDescent="0.25">
      <c r="A171" s="3" t="s">
        <v>312</v>
      </c>
      <c r="B171" s="3" t="s">
        <v>329</v>
      </c>
      <c r="C171" s="3" t="s">
        <v>331</v>
      </c>
      <c r="D171" s="8">
        <v>100</v>
      </c>
      <c r="E171" s="9">
        <v>0.16</v>
      </c>
      <c r="F171" s="9">
        <v>0</v>
      </c>
      <c r="G171" s="9">
        <v>0.84</v>
      </c>
      <c r="H171" s="9">
        <v>0</v>
      </c>
      <c r="I171" s="9">
        <v>0.16</v>
      </c>
      <c r="J171" s="4"/>
    </row>
    <row r="172" spans="1:10" x14ac:dyDescent="0.25">
      <c r="A172" s="3" t="s">
        <v>61</v>
      </c>
      <c r="B172" s="3" t="s">
        <v>62</v>
      </c>
      <c r="C172" s="3" t="s">
        <v>63</v>
      </c>
      <c r="D172" s="8">
        <f>112-12</f>
        <v>100</v>
      </c>
      <c r="E172" s="9">
        <v>0.1</v>
      </c>
      <c r="F172" s="9">
        <v>0.05</v>
      </c>
      <c r="G172" s="9">
        <v>0.45</v>
      </c>
      <c r="H172" s="9">
        <v>0.39999999999999997</v>
      </c>
      <c r="I172" s="9">
        <v>0.15</v>
      </c>
      <c r="J172" s="4"/>
    </row>
    <row r="173" spans="1:10" x14ac:dyDescent="0.25">
      <c r="A173" s="3" t="s">
        <v>297</v>
      </c>
      <c r="B173" s="3" t="s">
        <v>298</v>
      </c>
      <c r="C173" s="3" t="s">
        <v>299</v>
      </c>
      <c r="D173" s="8">
        <v>100</v>
      </c>
      <c r="E173" s="9">
        <v>0</v>
      </c>
      <c r="F173" s="9">
        <v>0.15</v>
      </c>
      <c r="G173" s="9">
        <v>0.14000000000000001</v>
      </c>
      <c r="H173" s="9">
        <v>0.71</v>
      </c>
      <c r="I173" s="9">
        <v>0.15</v>
      </c>
      <c r="J173" s="4"/>
    </row>
    <row r="174" spans="1:10" x14ac:dyDescent="0.25">
      <c r="A174" s="3" t="s">
        <v>67</v>
      </c>
      <c r="B174" s="3" t="s">
        <v>68</v>
      </c>
      <c r="C174" s="3" t="s">
        <v>71</v>
      </c>
      <c r="D174" s="8">
        <v>100</v>
      </c>
      <c r="E174" s="9">
        <v>0</v>
      </c>
      <c r="F174" s="9">
        <v>0.14000000000000001</v>
      </c>
      <c r="G174" s="9">
        <v>0.75</v>
      </c>
      <c r="H174" s="9">
        <v>0.10999999999999999</v>
      </c>
      <c r="I174" s="9">
        <v>0.14000000000000001</v>
      </c>
      <c r="J174" s="4"/>
    </row>
    <row r="175" spans="1:10" x14ac:dyDescent="0.25">
      <c r="A175" s="3" t="s">
        <v>281</v>
      </c>
      <c r="B175" s="3" t="s">
        <v>282</v>
      </c>
      <c r="C175" s="3" t="s">
        <v>284</v>
      </c>
      <c r="D175" s="8">
        <v>100</v>
      </c>
      <c r="E175" s="9">
        <v>0.03</v>
      </c>
      <c r="F175" s="9">
        <v>0.11</v>
      </c>
      <c r="G175" s="9">
        <v>0.85</v>
      </c>
      <c r="H175" s="9">
        <v>1.0000000000000009E-2</v>
      </c>
      <c r="I175" s="9">
        <v>0.14000000000000001</v>
      </c>
      <c r="J175" s="4"/>
    </row>
    <row r="176" spans="1:10" x14ac:dyDescent="0.25">
      <c r="A176" s="3" t="s">
        <v>297</v>
      </c>
      <c r="B176" s="3" t="s">
        <v>301</v>
      </c>
      <c r="C176" s="3" t="s">
        <v>302</v>
      </c>
      <c r="D176" s="8">
        <v>100</v>
      </c>
      <c r="E176" s="9">
        <v>0</v>
      </c>
      <c r="F176" s="9">
        <v>0.14000000000000001</v>
      </c>
      <c r="G176" s="9">
        <v>0.47</v>
      </c>
      <c r="H176" s="9">
        <v>0.39</v>
      </c>
      <c r="I176" s="9">
        <v>0.14000000000000001</v>
      </c>
      <c r="J176" s="4"/>
    </row>
    <row r="177" spans="1:10" x14ac:dyDescent="0.25">
      <c r="A177" s="3" t="s">
        <v>312</v>
      </c>
      <c r="B177" s="3" t="s">
        <v>322</v>
      </c>
      <c r="C177" s="3" t="s">
        <v>325</v>
      </c>
      <c r="D177" s="8">
        <v>100</v>
      </c>
      <c r="E177" s="9">
        <v>0.14000000000000001</v>
      </c>
      <c r="F177" s="9">
        <v>0</v>
      </c>
      <c r="G177" s="9">
        <v>0.86</v>
      </c>
      <c r="H177" s="9">
        <v>0</v>
      </c>
      <c r="I177" s="9">
        <v>0.14000000000000001</v>
      </c>
      <c r="J177" s="4"/>
    </row>
    <row r="178" spans="1:10" x14ac:dyDescent="0.25">
      <c r="A178" s="3" t="s">
        <v>218</v>
      </c>
      <c r="B178" s="3" t="s">
        <v>219</v>
      </c>
      <c r="C178" s="3" t="s">
        <v>223</v>
      </c>
      <c r="D178" s="8">
        <v>108</v>
      </c>
      <c r="E178" s="9">
        <v>0.12962962962962962</v>
      </c>
      <c r="F178" s="9">
        <v>0</v>
      </c>
      <c r="G178" s="9">
        <v>0.87037037037037035</v>
      </c>
      <c r="H178" s="9">
        <v>0</v>
      </c>
      <c r="I178" s="9">
        <v>0.12962962962962962</v>
      </c>
      <c r="J178" s="4"/>
    </row>
    <row r="179" spans="1:10" x14ac:dyDescent="0.25">
      <c r="A179" s="3" t="s">
        <v>67</v>
      </c>
      <c r="B179" s="3" t="s">
        <v>68</v>
      </c>
      <c r="C179" s="3" t="s">
        <v>72</v>
      </c>
      <c r="D179" s="8">
        <v>100</v>
      </c>
      <c r="E179" s="9">
        <v>0.01</v>
      </c>
      <c r="F179" s="9">
        <v>0.11</v>
      </c>
      <c r="G179" s="9">
        <v>0.8</v>
      </c>
      <c r="H179" s="9">
        <v>7.999999999999996E-2</v>
      </c>
      <c r="I179" s="9">
        <v>0.12</v>
      </c>
      <c r="J179" s="4"/>
    </row>
    <row r="180" spans="1:10" x14ac:dyDescent="0.25">
      <c r="A180" s="3" t="s">
        <v>312</v>
      </c>
      <c r="B180" s="3" t="s">
        <v>322</v>
      </c>
      <c r="C180" s="3" t="s">
        <v>324</v>
      </c>
      <c r="D180" s="8">
        <v>100</v>
      </c>
      <c r="E180" s="9">
        <v>0.12</v>
      </c>
      <c r="F180" s="9">
        <v>0</v>
      </c>
      <c r="G180" s="9">
        <v>0.88</v>
      </c>
      <c r="H180" s="9">
        <v>0</v>
      </c>
      <c r="I180" s="9">
        <v>0.12</v>
      </c>
      <c r="J180" s="4"/>
    </row>
    <row r="181" spans="1:10" x14ac:dyDescent="0.25">
      <c r="A181" s="3" t="s">
        <v>359</v>
      </c>
      <c r="B181" s="3" t="s">
        <v>362</v>
      </c>
      <c r="C181" s="3" t="s">
        <v>364</v>
      </c>
      <c r="D181" s="8">
        <v>100</v>
      </c>
      <c r="E181" s="9">
        <v>0.11</v>
      </c>
      <c r="F181" s="9">
        <v>0</v>
      </c>
      <c r="G181" s="9">
        <v>0.89</v>
      </c>
      <c r="H181" s="9">
        <v>0</v>
      </c>
      <c r="I181" s="9">
        <v>0.11</v>
      </c>
      <c r="J181" s="4"/>
    </row>
    <row r="182" spans="1:10" x14ac:dyDescent="0.25">
      <c r="A182" s="3" t="s">
        <v>67</v>
      </c>
      <c r="B182" s="3" t="s">
        <v>68</v>
      </c>
      <c r="C182" s="3" t="s">
        <v>74</v>
      </c>
      <c r="D182" s="8">
        <v>100</v>
      </c>
      <c r="E182" s="9">
        <v>0</v>
      </c>
      <c r="F182" s="9">
        <v>0.1</v>
      </c>
      <c r="G182" s="9">
        <v>0.81</v>
      </c>
      <c r="H182" s="9">
        <v>8.9999999999999969E-2</v>
      </c>
      <c r="I182" s="9">
        <v>0.1</v>
      </c>
      <c r="J182" s="4"/>
    </row>
    <row r="183" spans="1:10" x14ac:dyDescent="0.25">
      <c r="A183" s="3" t="s">
        <v>98</v>
      </c>
      <c r="B183" s="3" t="s">
        <v>99</v>
      </c>
      <c r="C183" s="3" t="s">
        <v>100</v>
      </c>
      <c r="D183" s="8">
        <v>110</v>
      </c>
      <c r="E183" s="9">
        <v>0.1</v>
      </c>
      <c r="F183" s="9">
        <v>0</v>
      </c>
      <c r="G183" s="9">
        <v>0.80909090909090908</v>
      </c>
      <c r="H183" s="9">
        <v>9.0909090909090939E-2</v>
      </c>
      <c r="I183" s="9">
        <v>0.1</v>
      </c>
      <c r="J183" s="4"/>
    </row>
    <row r="184" spans="1:10" x14ac:dyDescent="0.25">
      <c r="A184" s="3" t="s">
        <v>67</v>
      </c>
      <c r="B184" s="3" t="s">
        <v>68</v>
      </c>
      <c r="C184" s="3" t="s">
        <v>73</v>
      </c>
      <c r="D184" s="8">
        <v>100</v>
      </c>
      <c r="E184" s="9">
        <v>0</v>
      </c>
      <c r="F184" s="9">
        <v>0.09</v>
      </c>
      <c r="G184" s="9">
        <v>0.74</v>
      </c>
      <c r="H184" s="9">
        <v>0.17000000000000004</v>
      </c>
      <c r="I184" s="9">
        <v>0.09</v>
      </c>
      <c r="J184" s="4"/>
    </row>
    <row r="185" spans="1:10" x14ac:dyDescent="0.25">
      <c r="A185" s="3" t="s">
        <v>312</v>
      </c>
      <c r="B185" s="3" t="s">
        <v>329</v>
      </c>
      <c r="C185" s="3" t="s">
        <v>336</v>
      </c>
      <c r="D185" s="8">
        <v>100</v>
      </c>
      <c r="E185" s="9">
        <v>0.09</v>
      </c>
      <c r="F185" s="9">
        <v>0</v>
      </c>
      <c r="G185" s="9">
        <v>0.91</v>
      </c>
      <c r="H185" s="9">
        <v>0</v>
      </c>
      <c r="I185" s="9">
        <v>0.09</v>
      </c>
      <c r="J185" s="4"/>
    </row>
    <row r="186" spans="1:10" x14ac:dyDescent="0.25">
      <c r="A186" s="3" t="s">
        <v>382</v>
      </c>
      <c r="B186" s="3" t="s">
        <v>208</v>
      </c>
      <c r="C186" s="3" t="s">
        <v>383</v>
      </c>
      <c r="D186" s="8">
        <f>100-4</f>
        <v>96</v>
      </c>
      <c r="E186" s="9">
        <v>1.0416666666666666E-2</v>
      </c>
      <c r="F186" s="9">
        <v>7.2916666666666671E-2</v>
      </c>
      <c r="G186" s="9">
        <v>0.28125</v>
      </c>
      <c r="H186" s="9">
        <v>0.63541666666666663</v>
      </c>
      <c r="I186" s="9">
        <v>8.3333333333333329E-2</v>
      </c>
      <c r="J186" s="4"/>
    </row>
    <row r="187" spans="1:10" x14ac:dyDescent="0.25">
      <c r="A187" s="3" t="s">
        <v>218</v>
      </c>
      <c r="B187" s="3" t="s">
        <v>219</v>
      </c>
      <c r="C187" s="3" t="s">
        <v>222</v>
      </c>
      <c r="D187" s="8">
        <v>100</v>
      </c>
      <c r="E187" s="9">
        <v>0.08</v>
      </c>
      <c r="F187" s="9">
        <v>0</v>
      </c>
      <c r="G187" s="9">
        <v>0.92</v>
      </c>
      <c r="H187" s="9">
        <v>0</v>
      </c>
      <c r="I187" s="9">
        <v>0.08</v>
      </c>
      <c r="J187" s="4"/>
    </row>
    <row r="188" spans="1:10" x14ac:dyDescent="0.25">
      <c r="A188" s="3" t="s">
        <v>359</v>
      </c>
      <c r="B188" s="3" t="s">
        <v>362</v>
      </c>
      <c r="C188" s="3" t="s">
        <v>365</v>
      </c>
      <c r="D188" s="8">
        <v>100</v>
      </c>
      <c r="E188" s="9">
        <v>7.0000000000000007E-2</v>
      </c>
      <c r="F188" s="9">
        <v>0</v>
      </c>
      <c r="G188" s="9">
        <v>0.93</v>
      </c>
      <c r="H188" s="9">
        <v>-1.1102230246251565E-16</v>
      </c>
      <c r="I188" s="9">
        <v>7.0000000000000007E-2</v>
      </c>
      <c r="J188" s="4"/>
    </row>
    <row r="189" spans="1:10" x14ac:dyDescent="0.25">
      <c r="A189" s="3" t="s">
        <v>374</v>
      </c>
      <c r="B189" s="3" t="s">
        <v>7</v>
      </c>
      <c r="C189" s="3" t="s">
        <v>375</v>
      </c>
      <c r="D189" s="8">
        <v>100</v>
      </c>
      <c r="E189" s="9">
        <v>7.0000000000000007E-2</v>
      </c>
      <c r="F189" s="9">
        <v>0</v>
      </c>
      <c r="G189" s="9">
        <v>0.93</v>
      </c>
      <c r="H189" s="9">
        <v>-1.1102230246251565E-16</v>
      </c>
      <c r="I189" s="9">
        <v>7.0000000000000007E-2</v>
      </c>
      <c r="J189" s="4"/>
    </row>
    <row r="190" spans="1:10" x14ac:dyDescent="0.25">
      <c r="A190" s="3" t="s">
        <v>218</v>
      </c>
      <c r="B190" s="3" t="s">
        <v>219</v>
      </c>
      <c r="C190" s="3" t="s">
        <v>220</v>
      </c>
      <c r="D190" s="8">
        <v>106</v>
      </c>
      <c r="E190" s="9">
        <v>6.6037735849056603E-2</v>
      </c>
      <c r="F190" s="9">
        <v>0</v>
      </c>
      <c r="G190" s="9">
        <v>0.93396226415094341</v>
      </c>
      <c r="H190" s="9">
        <v>0</v>
      </c>
      <c r="I190" s="9">
        <v>6.6037735849056603E-2</v>
      </c>
      <c r="J190" s="4"/>
    </row>
    <row r="191" spans="1:10" x14ac:dyDescent="0.25">
      <c r="A191" s="3" t="s">
        <v>127</v>
      </c>
      <c r="B191" s="3" t="s">
        <v>128</v>
      </c>
      <c r="C191" s="3" t="s">
        <v>129</v>
      </c>
      <c r="D191" s="8">
        <v>100</v>
      </c>
      <c r="E191" s="9">
        <v>0.04</v>
      </c>
      <c r="F191" s="9">
        <v>0.02</v>
      </c>
      <c r="G191" s="9">
        <v>0.89</v>
      </c>
      <c r="H191" s="9">
        <v>4.9999999999999933E-2</v>
      </c>
      <c r="I191" s="9">
        <v>0.06</v>
      </c>
      <c r="J191" s="4"/>
    </row>
    <row r="192" spans="1:10" x14ac:dyDescent="0.25">
      <c r="A192" s="3" t="s">
        <v>218</v>
      </c>
      <c r="B192" s="3" t="s">
        <v>219</v>
      </c>
      <c r="C192" s="3" t="s">
        <v>221</v>
      </c>
      <c r="D192" s="8">
        <v>100</v>
      </c>
      <c r="E192" s="9">
        <v>0.06</v>
      </c>
      <c r="F192" s="9">
        <v>0</v>
      </c>
      <c r="G192" s="9">
        <v>0.94</v>
      </c>
      <c r="H192" s="9">
        <v>0</v>
      </c>
      <c r="I192" s="9">
        <v>0.06</v>
      </c>
      <c r="J192" s="4"/>
    </row>
    <row r="193" spans="1:10" x14ac:dyDescent="0.25">
      <c r="A193" s="3" t="s">
        <v>312</v>
      </c>
      <c r="B193" s="3" t="s">
        <v>329</v>
      </c>
      <c r="C193" s="3" t="s">
        <v>334</v>
      </c>
      <c r="D193" s="8">
        <v>100</v>
      </c>
      <c r="E193" s="9">
        <v>0.06</v>
      </c>
      <c r="F193" s="9">
        <v>0</v>
      </c>
      <c r="G193" s="9">
        <v>0.94</v>
      </c>
      <c r="H193" s="9">
        <v>0</v>
      </c>
      <c r="I193" s="9">
        <v>0.06</v>
      </c>
      <c r="J193" s="4"/>
    </row>
    <row r="194" spans="1:10" x14ac:dyDescent="0.25">
      <c r="A194" s="3" t="s">
        <v>67</v>
      </c>
      <c r="B194" s="3" t="s">
        <v>68</v>
      </c>
      <c r="C194" s="3" t="s">
        <v>69</v>
      </c>
      <c r="D194" s="8">
        <v>100</v>
      </c>
      <c r="E194" s="9">
        <v>0</v>
      </c>
      <c r="F194" s="9">
        <v>0.05</v>
      </c>
      <c r="G194" s="9">
        <v>0.77</v>
      </c>
      <c r="H194" s="9">
        <v>0.17999999999999994</v>
      </c>
      <c r="I194" s="9">
        <v>0.05</v>
      </c>
      <c r="J194" s="4"/>
    </row>
    <row r="195" spans="1:10" x14ac:dyDescent="0.25">
      <c r="A195" s="3" t="s">
        <v>171</v>
      </c>
      <c r="B195" s="3" t="s">
        <v>172</v>
      </c>
      <c r="C195" s="3" t="s">
        <v>173</v>
      </c>
      <c r="D195" s="8">
        <v>100</v>
      </c>
      <c r="E195" s="9">
        <v>0.02</v>
      </c>
      <c r="F195" s="9">
        <v>0.03</v>
      </c>
      <c r="G195" s="9">
        <v>0</v>
      </c>
      <c r="H195" s="9">
        <v>0.95</v>
      </c>
      <c r="I195" s="9">
        <v>0.05</v>
      </c>
      <c r="J195" s="4"/>
    </row>
    <row r="196" spans="1:10" x14ac:dyDescent="0.25">
      <c r="A196" s="3" t="s">
        <v>281</v>
      </c>
      <c r="B196" s="3" t="s">
        <v>282</v>
      </c>
      <c r="C196" s="3" t="s">
        <v>285</v>
      </c>
      <c r="D196" s="8">
        <v>100</v>
      </c>
      <c r="E196" s="9">
        <v>0.05</v>
      </c>
      <c r="F196" s="9">
        <v>0</v>
      </c>
      <c r="G196" s="9">
        <v>0.95</v>
      </c>
      <c r="H196" s="9">
        <v>0</v>
      </c>
      <c r="I196" s="9">
        <v>0.05</v>
      </c>
      <c r="J196" s="4"/>
    </row>
    <row r="197" spans="1:10" x14ac:dyDescent="0.25">
      <c r="A197" s="3" t="s">
        <v>312</v>
      </c>
      <c r="B197" s="3" t="s">
        <v>329</v>
      </c>
      <c r="C197" s="3" t="s">
        <v>333</v>
      </c>
      <c r="D197" s="8">
        <v>100</v>
      </c>
      <c r="E197" s="9">
        <v>0.04</v>
      </c>
      <c r="F197" s="9">
        <v>0</v>
      </c>
      <c r="G197" s="9">
        <v>0.96</v>
      </c>
      <c r="H197" s="9">
        <v>0</v>
      </c>
      <c r="I197" s="9">
        <v>0.04</v>
      </c>
      <c r="J197" s="4"/>
    </row>
    <row r="198" spans="1:10" x14ac:dyDescent="0.25">
      <c r="A198" s="3" t="s">
        <v>343</v>
      </c>
      <c r="B198" s="3" t="s">
        <v>344</v>
      </c>
      <c r="C198" s="3" t="s">
        <v>346</v>
      </c>
      <c r="D198" s="8">
        <v>100</v>
      </c>
      <c r="E198" s="9">
        <v>0.04</v>
      </c>
      <c r="F198" s="9">
        <v>0</v>
      </c>
      <c r="G198" s="9">
        <v>0.96</v>
      </c>
      <c r="H198" s="9">
        <v>0</v>
      </c>
      <c r="I198" s="9">
        <v>0.04</v>
      </c>
      <c r="J198" s="4"/>
    </row>
    <row r="199" spans="1:10" x14ac:dyDescent="0.25">
      <c r="A199" s="3" t="s">
        <v>359</v>
      </c>
      <c r="B199" s="3" t="s">
        <v>360</v>
      </c>
      <c r="C199" s="3" t="s">
        <v>361</v>
      </c>
      <c r="D199" s="8">
        <v>100</v>
      </c>
      <c r="E199" s="9">
        <v>0.04</v>
      </c>
      <c r="F199" s="9">
        <v>0</v>
      </c>
      <c r="G199" s="9">
        <v>0.96</v>
      </c>
      <c r="H199" s="9">
        <v>0</v>
      </c>
      <c r="I199" s="9">
        <v>0.04</v>
      </c>
      <c r="J199" s="4"/>
    </row>
    <row r="200" spans="1:10" x14ac:dyDescent="0.25">
      <c r="A200" s="3" t="s">
        <v>359</v>
      </c>
      <c r="B200" s="3" t="s">
        <v>362</v>
      </c>
      <c r="C200" s="3" t="s">
        <v>366</v>
      </c>
      <c r="D200" s="8">
        <v>100</v>
      </c>
      <c r="E200" s="9">
        <v>0.04</v>
      </c>
      <c r="F200" s="9">
        <v>0</v>
      </c>
      <c r="G200" s="9">
        <v>0.96</v>
      </c>
      <c r="H200" s="9">
        <v>0</v>
      </c>
      <c r="I200" s="9">
        <v>0.04</v>
      </c>
      <c r="J200" s="4"/>
    </row>
    <row r="201" spans="1:10" x14ac:dyDescent="0.25">
      <c r="A201" s="3" t="s">
        <v>369</v>
      </c>
      <c r="B201" s="3" t="s">
        <v>372</v>
      </c>
      <c r="C201" s="3" t="s">
        <v>373</v>
      </c>
      <c r="D201" s="8">
        <v>102</v>
      </c>
      <c r="E201" s="9">
        <v>0</v>
      </c>
      <c r="F201" s="9">
        <v>3.9215686274509803E-2</v>
      </c>
      <c r="G201" s="9">
        <v>0.60784313725490191</v>
      </c>
      <c r="H201" s="9">
        <v>0.35294117647058831</v>
      </c>
      <c r="I201" s="9">
        <v>3.9215686274509803E-2</v>
      </c>
      <c r="J201" s="4"/>
    </row>
    <row r="202" spans="1:10" x14ac:dyDescent="0.25">
      <c r="A202" s="3" t="s">
        <v>297</v>
      </c>
      <c r="B202" s="3" t="s">
        <v>301</v>
      </c>
      <c r="C202" s="3" t="s">
        <v>304</v>
      </c>
      <c r="D202" s="8">
        <v>100</v>
      </c>
      <c r="E202" s="9">
        <v>0</v>
      </c>
      <c r="F202" s="9">
        <v>0.03</v>
      </c>
      <c r="G202" s="9">
        <v>0.91</v>
      </c>
      <c r="H202" s="9">
        <v>5.9999999999999942E-2</v>
      </c>
      <c r="I202" s="9">
        <v>0.03</v>
      </c>
      <c r="J202" s="4"/>
    </row>
    <row r="203" spans="1:10" x14ac:dyDescent="0.25">
      <c r="A203" s="3" t="s">
        <v>343</v>
      </c>
      <c r="B203" s="3" t="s">
        <v>344</v>
      </c>
      <c r="C203" s="3" t="s">
        <v>347</v>
      </c>
      <c r="D203" s="8">
        <v>100</v>
      </c>
      <c r="E203" s="9">
        <v>0.03</v>
      </c>
      <c r="F203" s="9">
        <v>0</v>
      </c>
      <c r="G203" s="9">
        <v>0.97</v>
      </c>
      <c r="H203" s="9">
        <v>0</v>
      </c>
      <c r="I203" s="9">
        <v>0.03</v>
      </c>
      <c r="J203" s="4"/>
    </row>
    <row r="204" spans="1:10" x14ac:dyDescent="0.25">
      <c r="A204" s="3" t="s">
        <v>297</v>
      </c>
      <c r="B204" s="3" t="s">
        <v>301</v>
      </c>
      <c r="C204" s="3" t="s">
        <v>303</v>
      </c>
      <c r="D204" s="8">
        <v>100</v>
      </c>
      <c r="E204" s="9">
        <v>0</v>
      </c>
      <c r="F204" s="9">
        <v>0.02</v>
      </c>
      <c r="G204" s="9">
        <v>0.88</v>
      </c>
      <c r="H204" s="9">
        <v>9.9999999999999978E-2</v>
      </c>
      <c r="I204" s="9">
        <v>0.02</v>
      </c>
      <c r="J204" s="4"/>
    </row>
    <row r="205" spans="1:10" x14ac:dyDescent="0.25">
      <c r="A205" s="3" t="s">
        <v>343</v>
      </c>
      <c r="B205" s="3" t="s">
        <v>348</v>
      </c>
      <c r="C205" s="3" t="s">
        <v>349</v>
      </c>
      <c r="D205" s="8">
        <v>100</v>
      </c>
      <c r="E205" s="9">
        <v>0.02</v>
      </c>
      <c r="F205" s="9">
        <v>0</v>
      </c>
      <c r="G205" s="9">
        <v>0.98</v>
      </c>
      <c r="H205" s="9">
        <v>0</v>
      </c>
      <c r="I205" s="9">
        <v>0.02</v>
      </c>
      <c r="J205" s="4"/>
    </row>
    <row r="206" spans="1:10" x14ac:dyDescent="0.25">
      <c r="A206" s="3" t="s">
        <v>359</v>
      </c>
      <c r="B206" s="3" t="s">
        <v>362</v>
      </c>
      <c r="C206" s="3" t="s">
        <v>363</v>
      </c>
      <c r="D206" s="8">
        <v>100</v>
      </c>
      <c r="E206" s="9">
        <v>0.02</v>
      </c>
      <c r="F206" s="9">
        <v>0</v>
      </c>
      <c r="G206" s="9">
        <v>0.98</v>
      </c>
      <c r="H206" s="9">
        <v>0</v>
      </c>
      <c r="I206" s="9">
        <v>0.02</v>
      </c>
      <c r="J206" s="4"/>
    </row>
    <row r="207" spans="1:10" x14ac:dyDescent="0.25">
      <c r="A207" s="3" t="s">
        <v>297</v>
      </c>
      <c r="B207" s="3" t="s">
        <v>301</v>
      </c>
      <c r="C207" s="3" t="s">
        <v>305</v>
      </c>
      <c r="D207" s="8">
        <v>100</v>
      </c>
      <c r="E207" s="9">
        <v>0</v>
      </c>
      <c r="F207" s="9">
        <v>0.01</v>
      </c>
      <c r="G207" s="9">
        <v>0.92</v>
      </c>
      <c r="H207" s="9">
        <v>6.9999999999999951E-2</v>
      </c>
      <c r="I207" s="9">
        <v>0.01</v>
      </c>
      <c r="J207" s="4"/>
    </row>
    <row r="208" spans="1:10" x14ac:dyDescent="0.25">
      <c r="A208" s="3" t="s">
        <v>343</v>
      </c>
      <c r="B208" s="3" t="s">
        <v>344</v>
      </c>
      <c r="C208" s="3" t="s">
        <v>345</v>
      </c>
      <c r="D208" s="8">
        <v>100</v>
      </c>
      <c r="E208" s="9">
        <v>0.01</v>
      </c>
      <c r="F208" s="9">
        <v>0</v>
      </c>
      <c r="G208" s="9">
        <v>0.99</v>
      </c>
      <c r="H208" s="9">
        <v>0</v>
      </c>
      <c r="I208" s="9">
        <v>0.01</v>
      </c>
      <c r="J208" s="4"/>
    </row>
    <row r="209" spans="1:10" x14ac:dyDescent="0.25">
      <c r="A209" s="10" t="s">
        <v>82</v>
      </c>
      <c r="B209" s="10" t="s">
        <v>83</v>
      </c>
      <c r="C209" s="10" t="s">
        <v>84</v>
      </c>
      <c r="D209" s="11">
        <v>0</v>
      </c>
      <c r="E209" s="12" t="s">
        <v>400</v>
      </c>
      <c r="F209" s="12" t="s">
        <v>400</v>
      </c>
      <c r="G209" s="12" t="s">
        <v>400</v>
      </c>
      <c r="H209" s="12">
        <v>1</v>
      </c>
      <c r="I209" s="12">
        <v>0</v>
      </c>
      <c r="J209" s="13" t="s">
        <v>416</v>
      </c>
    </row>
    <row r="210" spans="1:10" x14ac:dyDescent="0.25">
      <c r="A210" s="10" t="s">
        <v>89</v>
      </c>
      <c r="B210" s="10" t="s">
        <v>90</v>
      </c>
      <c r="C210" s="10" t="s">
        <v>96</v>
      </c>
      <c r="D210" s="11">
        <v>0</v>
      </c>
      <c r="E210" s="12" t="s">
        <v>400</v>
      </c>
      <c r="F210" s="12" t="s">
        <v>400</v>
      </c>
      <c r="G210" s="12" t="s">
        <v>400</v>
      </c>
      <c r="H210" s="12">
        <v>1</v>
      </c>
      <c r="I210" s="12">
        <v>0</v>
      </c>
      <c r="J210" s="13" t="s">
        <v>416</v>
      </c>
    </row>
    <row r="211" spans="1:10" x14ac:dyDescent="0.25">
      <c r="A211" s="10" t="s">
        <v>89</v>
      </c>
      <c r="B211" s="10" t="s">
        <v>90</v>
      </c>
      <c r="C211" s="10" t="s">
        <v>97</v>
      </c>
      <c r="D211" s="11">
        <v>0</v>
      </c>
      <c r="E211" s="12" t="s">
        <v>400</v>
      </c>
      <c r="F211" s="12" t="s">
        <v>400</v>
      </c>
      <c r="G211" s="12" t="s">
        <v>400</v>
      </c>
      <c r="H211" s="12">
        <v>1</v>
      </c>
      <c r="I211" s="12">
        <v>0</v>
      </c>
      <c r="J211" s="13" t="s">
        <v>416</v>
      </c>
    </row>
    <row r="212" spans="1:10" x14ac:dyDescent="0.25">
      <c r="A212" s="10" t="s">
        <v>120</v>
      </c>
      <c r="B212" s="10" t="s">
        <v>121</v>
      </c>
      <c r="C212" s="10" t="s">
        <v>123</v>
      </c>
      <c r="D212" s="11">
        <v>0</v>
      </c>
      <c r="E212" s="12" t="s">
        <v>400</v>
      </c>
      <c r="F212" s="12" t="s">
        <v>400</v>
      </c>
      <c r="G212" s="12" t="s">
        <v>400</v>
      </c>
      <c r="H212" s="12">
        <v>1</v>
      </c>
      <c r="I212" s="12">
        <v>0</v>
      </c>
      <c r="J212" s="13" t="s">
        <v>416</v>
      </c>
    </row>
    <row r="213" spans="1:10" x14ac:dyDescent="0.25">
      <c r="A213" s="10" t="s">
        <v>153</v>
      </c>
      <c r="B213" s="10" t="s">
        <v>154</v>
      </c>
      <c r="C213" s="10" t="s">
        <v>155</v>
      </c>
      <c r="D213" s="11">
        <v>0</v>
      </c>
      <c r="E213" s="12" t="s">
        <v>400</v>
      </c>
      <c r="F213" s="12" t="s">
        <v>400</v>
      </c>
      <c r="G213" s="12">
        <v>0.2</v>
      </c>
      <c r="H213" s="12">
        <v>0.8</v>
      </c>
      <c r="I213" s="12">
        <v>0</v>
      </c>
      <c r="J213" s="13" t="s">
        <v>416</v>
      </c>
    </row>
    <row r="214" spans="1:10" x14ac:dyDescent="0.25">
      <c r="A214" s="10" t="s">
        <v>255</v>
      </c>
      <c r="B214" s="10" t="s">
        <v>249</v>
      </c>
      <c r="C214" s="10" t="s">
        <v>256</v>
      </c>
      <c r="D214" s="11">
        <v>0</v>
      </c>
      <c r="E214" s="12" t="s">
        <v>400</v>
      </c>
      <c r="F214" s="12" t="s">
        <v>400</v>
      </c>
      <c r="G214" s="12" t="s">
        <v>400</v>
      </c>
      <c r="H214" s="12">
        <v>1</v>
      </c>
      <c r="I214" s="12">
        <v>0</v>
      </c>
      <c r="J214" s="13" t="s">
        <v>416</v>
      </c>
    </row>
    <row r="215" spans="1:10" x14ac:dyDescent="0.25">
      <c r="A215" s="10" t="s">
        <v>257</v>
      </c>
      <c r="B215" s="10" t="s">
        <v>258</v>
      </c>
      <c r="C215" s="10" t="s">
        <v>259</v>
      </c>
      <c r="D215" s="11">
        <v>0</v>
      </c>
      <c r="E215" s="12" t="s">
        <v>400</v>
      </c>
      <c r="F215" s="12" t="s">
        <v>400</v>
      </c>
      <c r="G215" s="12" t="s">
        <v>400</v>
      </c>
      <c r="H215" s="12">
        <v>1</v>
      </c>
      <c r="I215" s="12">
        <v>0</v>
      </c>
      <c r="J215" s="13" t="s">
        <v>416</v>
      </c>
    </row>
    <row r="216" spans="1:10" x14ac:dyDescent="0.25">
      <c r="A216" s="10" t="s">
        <v>257</v>
      </c>
      <c r="B216" s="10" t="s">
        <v>258</v>
      </c>
      <c r="C216" s="10" t="s">
        <v>260</v>
      </c>
      <c r="D216" s="11">
        <v>0</v>
      </c>
      <c r="E216" s="12" t="s">
        <v>400</v>
      </c>
      <c r="F216" s="12" t="s">
        <v>400</v>
      </c>
      <c r="G216" s="12" t="s">
        <v>400</v>
      </c>
      <c r="H216" s="12">
        <v>1</v>
      </c>
      <c r="I216" s="12">
        <v>0</v>
      </c>
      <c r="J216" s="13" t="s">
        <v>416</v>
      </c>
    </row>
    <row r="217" spans="1:10" x14ac:dyDescent="0.25">
      <c r="A217" s="10" t="s">
        <v>307</v>
      </c>
      <c r="B217" s="10" t="s">
        <v>308</v>
      </c>
      <c r="C217" s="10" t="s">
        <v>309</v>
      </c>
      <c r="D217" s="11">
        <v>0</v>
      </c>
      <c r="E217" s="12" t="s">
        <v>400</v>
      </c>
      <c r="F217" s="12" t="s">
        <v>400</v>
      </c>
      <c r="G217" s="12" t="s">
        <v>400</v>
      </c>
      <c r="H217" s="12">
        <v>1</v>
      </c>
      <c r="I217" s="12">
        <v>0</v>
      </c>
      <c r="J217" s="13" t="s">
        <v>416</v>
      </c>
    </row>
    <row r="218" spans="1:10" x14ac:dyDescent="0.25">
      <c r="A218" s="10" t="s">
        <v>312</v>
      </c>
      <c r="B218" s="10" t="s">
        <v>313</v>
      </c>
      <c r="C218" s="10" t="s">
        <v>314</v>
      </c>
      <c r="D218" s="11">
        <v>0</v>
      </c>
      <c r="E218" s="12" t="s">
        <v>400</v>
      </c>
      <c r="F218" s="12" t="s">
        <v>400</v>
      </c>
      <c r="G218" s="12" t="s">
        <v>400</v>
      </c>
      <c r="H218" s="12">
        <v>1</v>
      </c>
      <c r="I218" s="12">
        <v>0</v>
      </c>
      <c r="J218" s="13" t="s">
        <v>416</v>
      </c>
    </row>
    <row r="219" spans="1:10" x14ac:dyDescent="0.25">
      <c r="A219" s="10" t="s">
        <v>369</v>
      </c>
      <c r="B219" s="10" t="s">
        <v>370</v>
      </c>
      <c r="C219" s="10" t="s">
        <v>371</v>
      </c>
      <c r="D219" s="11">
        <v>0</v>
      </c>
      <c r="E219" s="12" t="s">
        <v>400</v>
      </c>
      <c r="F219" s="12" t="s">
        <v>400</v>
      </c>
      <c r="G219" s="12" t="s">
        <v>400</v>
      </c>
      <c r="H219" s="12">
        <v>1</v>
      </c>
      <c r="I219" s="12">
        <v>0</v>
      </c>
      <c r="J219" s="13" t="s">
        <v>416</v>
      </c>
    </row>
    <row r="220" spans="1:10" x14ac:dyDescent="0.25">
      <c r="A220" s="10" t="s">
        <v>377</v>
      </c>
      <c r="B220" s="10" t="s">
        <v>157</v>
      </c>
      <c r="C220" s="10" t="s">
        <v>378</v>
      </c>
      <c r="D220" s="11">
        <v>0</v>
      </c>
      <c r="E220" s="12" t="s">
        <v>400</v>
      </c>
      <c r="F220" s="12" t="s">
        <v>400</v>
      </c>
      <c r="G220" s="12" t="s">
        <v>400</v>
      </c>
      <c r="H220" s="12">
        <v>1</v>
      </c>
      <c r="I220" s="12">
        <v>0</v>
      </c>
      <c r="J220" s="13" t="s">
        <v>416</v>
      </c>
    </row>
    <row r="221" spans="1:10" x14ac:dyDescent="0.25">
      <c r="A221" s="10" t="s">
        <v>28</v>
      </c>
      <c r="B221" s="10" t="s">
        <v>55</v>
      </c>
      <c r="C221" s="10" t="s">
        <v>56</v>
      </c>
      <c r="D221" s="11">
        <v>100</v>
      </c>
      <c r="E221" s="12">
        <v>0</v>
      </c>
      <c r="F221" s="12">
        <v>0</v>
      </c>
      <c r="G221" s="12">
        <v>1</v>
      </c>
      <c r="H221" s="12">
        <v>0</v>
      </c>
      <c r="I221" s="12">
        <v>0</v>
      </c>
      <c r="J221" s="13"/>
    </row>
    <row r="222" spans="1:10" x14ac:dyDescent="0.25">
      <c r="A222" s="10" t="s">
        <v>178</v>
      </c>
      <c r="B222" s="10" t="s">
        <v>179</v>
      </c>
      <c r="C222" s="10" t="s">
        <v>180</v>
      </c>
      <c r="D222" s="11">
        <v>100</v>
      </c>
      <c r="E222" s="12">
        <v>0</v>
      </c>
      <c r="F222" s="12">
        <v>0</v>
      </c>
      <c r="G222" s="12">
        <v>1</v>
      </c>
      <c r="H222" s="12">
        <v>0</v>
      </c>
      <c r="I222" s="12">
        <v>0</v>
      </c>
      <c r="J222" s="13"/>
    </row>
    <row r="223" spans="1:10" x14ac:dyDescent="0.25">
      <c r="A223" s="10" t="s">
        <v>312</v>
      </c>
      <c r="B223" s="10" t="s">
        <v>329</v>
      </c>
      <c r="C223" s="10" t="s">
        <v>330</v>
      </c>
      <c r="D223" s="11">
        <v>100</v>
      </c>
      <c r="E223" s="12">
        <v>0</v>
      </c>
      <c r="F223" s="12">
        <v>0</v>
      </c>
      <c r="G223" s="12">
        <v>1</v>
      </c>
      <c r="H223" s="12">
        <v>0</v>
      </c>
      <c r="I223" s="12">
        <v>0</v>
      </c>
      <c r="J223" s="13"/>
    </row>
    <row r="224" spans="1:10" x14ac:dyDescent="0.25">
      <c r="A224" s="10" t="s">
        <v>6</v>
      </c>
      <c r="B224" s="10" t="s">
        <v>7</v>
      </c>
      <c r="C224" s="10" t="s">
        <v>8</v>
      </c>
      <c r="D224" s="11">
        <v>0</v>
      </c>
      <c r="E224" s="12" t="s">
        <v>414</v>
      </c>
      <c r="F224" s="12" t="s">
        <v>414</v>
      </c>
      <c r="G224" s="12" t="s">
        <v>414</v>
      </c>
      <c r="H224" s="12" t="s">
        <v>414</v>
      </c>
      <c r="I224" s="12" t="s">
        <v>414</v>
      </c>
      <c r="J224" s="13" t="s">
        <v>408</v>
      </c>
    </row>
    <row r="225" spans="1:10" x14ac:dyDescent="0.25">
      <c r="A225" s="10" t="s">
        <v>6</v>
      </c>
      <c r="B225" s="10" t="s">
        <v>7</v>
      </c>
      <c r="C225" s="10" t="s">
        <v>9</v>
      </c>
      <c r="D225" s="11">
        <v>0</v>
      </c>
      <c r="E225" s="12" t="s">
        <v>414</v>
      </c>
      <c r="F225" s="12" t="s">
        <v>414</v>
      </c>
      <c r="G225" s="12" t="s">
        <v>414</v>
      </c>
      <c r="H225" s="12" t="s">
        <v>414</v>
      </c>
      <c r="I225" s="12" t="s">
        <v>414</v>
      </c>
      <c r="J225" s="13" t="s">
        <v>408</v>
      </c>
    </row>
    <row r="226" spans="1:10" x14ac:dyDescent="0.25">
      <c r="A226" s="10" t="s">
        <v>185</v>
      </c>
      <c r="B226" s="10" t="s">
        <v>187</v>
      </c>
      <c r="C226" s="10" t="s">
        <v>189</v>
      </c>
      <c r="D226" s="11">
        <v>0</v>
      </c>
      <c r="E226" s="12" t="s">
        <v>414</v>
      </c>
      <c r="F226" s="12" t="s">
        <v>414</v>
      </c>
      <c r="G226" s="12" t="s">
        <v>414</v>
      </c>
      <c r="H226" s="12" t="s">
        <v>414</v>
      </c>
      <c r="I226" s="12" t="s">
        <v>414</v>
      </c>
      <c r="J226" s="13" t="s">
        <v>411</v>
      </c>
    </row>
    <row r="227" spans="1:10" x14ac:dyDescent="0.25">
      <c r="A227" s="10" t="s">
        <v>174</v>
      </c>
      <c r="B227" s="10" t="s">
        <v>175</v>
      </c>
      <c r="C227" s="10" t="s">
        <v>176</v>
      </c>
      <c r="D227" s="11">
        <v>0</v>
      </c>
      <c r="E227" s="12" t="s">
        <v>414</v>
      </c>
      <c r="F227" s="12" t="s">
        <v>414</v>
      </c>
      <c r="G227" s="12" t="s">
        <v>414</v>
      </c>
      <c r="H227" s="12" t="s">
        <v>414</v>
      </c>
      <c r="I227" s="12" t="s">
        <v>414</v>
      </c>
      <c r="J227" s="13" t="s">
        <v>410</v>
      </c>
    </row>
    <row r="228" spans="1:10" x14ac:dyDescent="0.25">
      <c r="A228" s="10" t="s">
        <v>239</v>
      </c>
      <c r="B228" s="10" t="s">
        <v>240</v>
      </c>
      <c r="C228" s="10" t="s">
        <v>241</v>
      </c>
      <c r="D228" s="11">
        <v>0</v>
      </c>
      <c r="E228" s="12" t="s">
        <v>414</v>
      </c>
      <c r="F228" s="12" t="s">
        <v>414</v>
      </c>
      <c r="G228" s="12" t="s">
        <v>414</v>
      </c>
      <c r="H228" s="12" t="s">
        <v>414</v>
      </c>
      <c r="I228" s="12" t="s">
        <v>414</v>
      </c>
      <c r="J228" s="13" t="s">
        <v>410</v>
      </c>
    </row>
    <row r="229" spans="1:10" x14ac:dyDescent="0.25">
      <c r="A229" s="10" t="s">
        <v>382</v>
      </c>
      <c r="B229" s="10" t="s">
        <v>385</v>
      </c>
      <c r="C229" s="10" t="s">
        <v>386</v>
      </c>
      <c r="D229" s="11">
        <v>0</v>
      </c>
      <c r="E229" s="12" t="s">
        <v>414</v>
      </c>
      <c r="F229" s="12" t="s">
        <v>414</v>
      </c>
      <c r="G229" s="12" t="s">
        <v>414</v>
      </c>
      <c r="H229" s="12" t="s">
        <v>414</v>
      </c>
      <c r="I229" s="12" t="s">
        <v>414</v>
      </c>
      <c r="J229" s="13" t="s">
        <v>410</v>
      </c>
    </row>
    <row r="230" spans="1:10" x14ac:dyDescent="0.25">
      <c r="A230" s="10" t="s">
        <v>382</v>
      </c>
      <c r="B230" s="10" t="s">
        <v>387</v>
      </c>
      <c r="C230" s="10" t="s">
        <v>388</v>
      </c>
      <c r="D230" s="11">
        <v>0</v>
      </c>
      <c r="E230" s="12" t="s">
        <v>414</v>
      </c>
      <c r="F230" s="12" t="s">
        <v>414</v>
      </c>
      <c r="G230" s="12" t="s">
        <v>414</v>
      </c>
      <c r="H230" s="12" t="s">
        <v>414</v>
      </c>
      <c r="I230" s="12" t="s">
        <v>414</v>
      </c>
      <c r="J230" s="13" t="s">
        <v>410</v>
      </c>
    </row>
    <row r="231" spans="1:10" x14ac:dyDescent="0.25">
      <c r="A231" s="10" t="s">
        <v>382</v>
      </c>
      <c r="B231" s="10" t="s">
        <v>387</v>
      </c>
      <c r="C231" s="10" t="s">
        <v>389</v>
      </c>
      <c r="D231" s="11">
        <v>0</v>
      </c>
      <c r="E231" s="12" t="s">
        <v>414</v>
      </c>
      <c r="F231" s="12" t="s">
        <v>414</v>
      </c>
      <c r="G231" s="12" t="s">
        <v>414</v>
      </c>
      <c r="H231" s="12" t="s">
        <v>414</v>
      </c>
      <c r="I231" s="12" t="s">
        <v>414</v>
      </c>
      <c r="J231" s="13" t="s">
        <v>410</v>
      </c>
    </row>
    <row r="232" spans="1:10" x14ac:dyDescent="0.25">
      <c r="A232" s="10" t="s">
        <v>382</v>
      </c>
      <c r="B232" s="10" t="s">
        <v>387</v>
      </c>
      <c r="C232" s="10" t="s">
        <v>390</v>
      </c>
      <c r="D232" s="11">
        <v>0</v>
      </c>
      <c r="E232" s="12" t="s">
        <v>414</v>
      </c>
      <c r="F232" s="12" t="s">
        <v>414</v>
      </c>
      <c r="G232" s="12" t="s">
        <v>414</v>
      </c>
      <c r="H232" s="12" t="s">
        <v>414</v>
      </c>
      <c r="I232" s="12" t="s">
        <v>414</v>
      </c>
      <c r="J232" s="13" t="s">
        <v>410</v>
      </c>
    </row>
    <row r="233" spans="1:10" x14ac:dyDescent="0.25">
      <c r="A233" s="10" t="s">
        <v>382</v>
      </c>
      <c r="B233" s="10" t="s">
        <v>391</v>
      </c>
      <c r="C233" s="10" t="s">
        <v>392</v>
      </c>
      <c r="D233" s="11">
        <v>0</v>
      </c>
      <c r="E233" s="12" t="s">
        <v>414</v>
      </c>
      <c r="F233" s="12" t="s">
        <v>414</v>
      </c>
      <c r="G233" s="12" t="s">
        <v>414</v>
      </c>
      <c r="H233" s="12" t="s">
        <v>414</v>
      </c>
      <c r="I233" s="12" t="s">
        <v>414</v>
      </c>
      <c r="J233" s="13" t="s">
        <v>410</v>
      </c>
    </row>
    <row r="234" spans="1:10" x14ac:dyDescent="0.25">
      <c r="A234" s="10" t="s">
        <v>127</v>
      </c>
      <c r="B234" s="10" t="s">
        <v>128</v>
      </c>
      <c r="C234" s="10" t="s">
        <v>130</v>
      </c>
      <c r="D234" s="11">
        <v>0</v>
      </c>
      <c r="E234" s="12" t="s">
        <v>414</v>
      </c>
      <c r="F234" s="12" t="s">
        <v>414</v>
      </c>
      <c r="G234" s="12" t="s">
        <v>414</v>
      </c>
      <c r="H234" s="12" t="s">
        <v>414</v>
      </c>
      <c r="I234" s="12" t="s">
        <v>414</v>
      </c>
      <c r="J234" s="13" t="s">
        <v>409</v>
      </c>
    </row>
    <row r="235" spans="1:10" x14ac:dyDescent="0.25">
      <c r="A235" s="10" t="s">
        <v>161</v>
      </c>
      <c r="B235" s="10" t="s">
        <v>162</v>
      </c>
      <c r="C235" s="10" t="s">
        <v>163</v>
      </c>
      <c r="D235" s="11">
        <v>0</v>
      </c>
      <c r="E235" s="12" t="s">
        <v>414</v>
      </c>
      <c r="F235" s="12" t="s">
        <v>414</v>
      </c>
      <c r="G235" s="12" t="s">
        <v>414</v>
      </c>
      <c r="H235" s="12" t="s">
        <v>414</v>
      </c>
      <c r="I235" s="12" t="s">
        <v>414</v>
      </c>
      <c r="J235" s="13" t="s">
        <v>409</v>
      </c>
    </row>
    <row r="236" spans="1:10" x14ac:dyDescent="0.25">
      <c r="A236" s="10" t="s">
        <v>242</v>
      </c>
      <c r="B236" s="10" t="s">
        <v>213</v>
      </c>
      <c r="C236" s="10" t="s">
        <v>243</v>
      </c>
      <c r="D236" s="11">
        <v>0</v>
      </c>
      <c r="E236" s="12" t="s">
        <v>414</v>
      </c>
      <c r="F236" s="12" t="s">
        <v>414</v>
      </c>
      <c r="G236" s="12" t="s">
        <v>414</v>
      </c>
      <c r="H236" s="12" t="s">
        <v>414</v>
      </c>
      <c r="I236" s="12" t="s">
        <v>414</v>
      </c>
      <c r="J236" s="13" t="s">
        <v>409</v>
      </c>
    </row>
    <row r="237" spans="1:10" x14ac:dyDescent="0.25">
      <c r="A237" s="10" t="s">
        <v>367</v>
      </c>
      <c r="B237" s="10" t="s">
        <v>172</v>
      </c>
      <c r="C237" s="10" t="s">
        <v>368</v>
      </c>
      <c r="D237" s="11">
        <v>0</v>
      </c>
      <c r="E237" s="12" t="s">
        <v>414</v>
      </c>
      <c r="F237" s="12" t="s">
        <v>414</v>
      </c>
      <c r="G237" s="12" t="s">
        <v>414</v>
      </c>
      <c r="H237" s="12" t="s">
        <v>414</v>
      </c>
      <c r="I237" s="12" t="s">
        <v>414</v>
      </c>
      <c r="J237" s="13" t="s">
        <v>409</v>
      </c>
    </row>
  </sheetData>
  <autoFilter ref="A1:J237" xr:uid="{A570D2B3-95F2-4C74-A4EC-EFFD4E622889}">
    <sortState xmlns:xlrd2="http://schemas.microsoft.com/office/spreadsheetml/2017/richdata2" ref="A2:J237">
      <sortCondition descending="1" ref="I1"/>
    </sortState>
  </autoFilter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 and Seed Amounts</vt:lpstr>
      <vt:lpstr>Germination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Visintin, Jaelyn - ARS</dc:creator>
  <cp:lastModifiedBy>Irish, Brian</cp:lastModifiedBy>
  <dcterms:created xsi:type="dcterms:W3CDTF">2021-11-03T18:34:46Z</dcterms:created>
  <dcterms:modified xsi:type="dcterms:W3CDTF">2022-01-05T00:37:39Z</dcterms:modified>
</cp:coreProperties>
</file>