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wnloads\"/>
    </mc:Choice>
  </mc:AlternateContent>
  <xr:revisionPtr revIDLastSave="1" documentId="13_ncr:1_{AD408DB5-D082-47AB-B6DD-906AE0879A04}" xr6:coauthVersionLast="47" xr6:coauthVersionMax="47" xr10:uidLastSave="{31BA479E-D588-4C66-AA5F-80444BC65857}"/>
  <bookViews>
    <workbookView xWindow="29445" yWindow="2235" windowWidth="17835" windowHeight="10350" xr2:uid="{DA83FAC5-34C6-49E4-B7F8-84075609463E}"/>
  </bookViews>
  <sheets>
    <sheet name="Sheet1" sheetId="1" r:id="rId1"/>
  </sheets>
  <definedNames>
    <definedName name="_r">Sheet1!$D$3</definedName>
    <definedName name="ak">Sheet1!$J$8</definedName>
    <definedName name="alfa">Sheet1!$D$7</definedName>
    <definedName name="alfa2">Sheet1!$B$3</definedName>
    <definedName name="as">Sheet1!$D$67</definedName>
    <definedName name="dt">Sheet1!$D$6</definedName>
    <definedName name="dt_2">Sheet1!$B$6</definedName>
    <definedName name="eps">Sheet1!$V$7</definedName>
    <definedName name="epsS">Sheet1!$V$66</definedName>
    <definedName name="g">Sheet1!$D$5</definedName>
    <definedName name="g_2">Sheet1!$B$5</definedName>
    <definedName name="h">Sheet1!$D$8</definedName>
    <definedName name="I">Sheet1!$J$7</definedName>
    <definedName name="i_2">Sheet1!$B$4</definedName>
    <definedName name="Is">Sheet1!$D$66</definedName>
    <definedName name="m">Sheet1!$D$4</definedName>
    <definedName name="n">Sheet1!$B$2</definedName>
    <definedName name="xs">Sheet1!$G$37</definedName>
    <definedName name="ys">Sheet1!$H$37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0" i="1" l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D66" i="1"/>
  <c r="D67" i="1" l="1"/>
  <c r="W70" i="1"/>
  <c r="J44" i="1"/>
  <c r="L44" i="1"/>
  <c r="AB44" i="1"/>
  <c r="J103" i="1"/>
  <c r="L103" i="1"/>
  <c r="O103" i="1"/>
  <c r="AB103" i="1"/>
  <c r="F91" i="1"/>
  <c r="H93" i="1" s="1"/>
  <c r="V66" i="1"/>
  <c r="Y82" i="1" s="1"/>
  <c r="C118" i="1"/>
  <c r="C115" i="1"/>
  <c r="L102" i="1"/>
  <c r="L101" i="1"/>
  <c r="L100" i="1"/>
  <c r="L99" i="1"/>
  <c r="L98" i="1"/>
  <c r="L97" i="1"/>
  <c r="L96" i="1"/>
  <c r="C96" i="1"/>
  <c r="C97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AB71" i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L71" i="1"/>
  <c r="J71" i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L70" i="1"/>
  <c r="Q70" i="1" s="1"/>
  <c r="Y103" i="1" l="1"/>
  <c r="R70" i="1"/>
  <c r="G93" i="1"/>
  <c r="O71" i="1"/>
  <c r="Y79" i="1"/>
  <c r="Y78" i="1"/>
  <c r="Y81" i="1"/>
  <c r="Y89" i="1"/>
  <c r="Y77" i="1"/>
  <c r="Y102" i="1"/>
  <c r="Y101" i="1"/>
  <c r="Y100" i="1"/>
  <c r="Y88" i="1"/>
  <c r="Y76" i="1"/>
  <c r="Y80" i="1"/>
  <c r="Y99" i="1"/>
  <c r="Y87" i="1"/>
  <c r="Y75" i="1"/>
  <c r="Y98" i="1"/>
  <c r="Y86" i="1"/>
  <c r="Y74" i="1"/>
  <c r="Y85" i="1"/>
  <c r="Y73" i="1"/>
  <c r="Y72" i="1"/>
  <c r="Y70" i="1"/>
  <c r="Y84" i="1"/>
  <c r="Y95" i="1"/>
  <c r="Y83" i="1"/>
  <c r="Y71" i="1"/>
  <c r="Y93" i="1"/>
  <c r="Y92" i="1"/>
  <c r="Y91" i="1"/>
  <c r="Y90" i="1"/>
  <c r="Y97" i="1"/>
  <c r="Y96" i="1"/>
  <c r="Y94" i="1"/>
  <c r="H94" i="1"/>
  <c r="C119" i="1"/>
  <c r="C116" i="1"/>
  <c r="O91" i="1"/>
  <c r="O90" i="1"/>
  <c r="O81" i="1"/>
  <c r="O80" i="1"/>
  <c r="O79" i="1"/>
  <c r="O70" i="1"/>
  <c r="O87" i="1"/>
  <c r="O101" i="1"/>
  <c r="O100" i="1"/>
  <c r="O94" i="1"/>
  <c r="O78" i="1"/>
  <c r="O89" i="1"/>
  <c r="O88" i="1"/>
  <c r="O102" i="1"/>
  <c r="O82" i="1"/>
  <c r="O98" i="1"/>
  <c r="O93" i="1"/>
  <c r="O77" i="1"/>
  <c r="O99" i="1"/>
  <c r="O92" i="1"/>
  <c r="O75" i="1"/>
  <c r="O76" i="1"/>
  <c r="O86" i="1"/>
  <c r="O74" i="1"/>
  <c r="O97" i="1"/>
  <c r="O85" i="1"/>
  <c r="O73" i="1"/>
  <c r="O96" i="1"/>
  <c r="O84" i="1"/>
  <c r="O72" i="1"/>
  <c r="O95" i="1"/>
  <c r="O83" i="1"/>
  <c r="AC70" i="1"/>
  <c r="AA70" i="1"/>
  <c r="C98" i="1"/>
  <c r="G94" i="1"/>
  <c r="P70" i="1"/>
  <c r="Z70" i="1" s="1"/>
  <c r="F32" i="1"/>
  <c r="G35" i="1" l="1"/>
  <c r="H35" i="1"/>
  <c r="C117" i="1"/>
  <c r="C99" i="1"/>
  <c r="G34" i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37" i="1" l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L12" i="1"/>
  <c r="AB12" i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J7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11" i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D7" i="1"/>
  <c r="J3" i="1"/>
  <c r="AE70" i="1" l="1"/>
  <c r="G3" i="1"/>
  <c r="I4" i="1" s="1"/>
  <c r="Q11" i="1"/>
  <c r="P11" i="1"/>
  <c r="Z11" i="1" s="1"/>
  <c r="J8" i="1"/>
  <c r="O44" i="1" s="1"/>
  <c r="AD11" i="1"/>
  <c r="H34" i="1"/>
  <c r="R11" i="1" l="1"/>
  <c r="N11" i="1" s="1"/>
  <c r="N70" i="1"/>
  <c r="K71" i="1" s="1"/>
  <c r="M71" i="1"/>
  <c r="R71" i="1" s="1"/>
  <c r="O11" i="1"/>
  <c r="M12" i="1" s="1"/>
  <c r="K12" i="1"/>
  <c r="Q12" i="1" s="1"/>
  <c r="V7" i="1"/>
  <c r="Y44" i="1" s="1"/>
  <c r="O12" i="1"/>
  <c r="O39" i="1"/>
  <c r="O40" i="1"/>
  <c r="O32" i="1"/>
  <c r="O22" i="1"/>
  <c r="O26" i="1"/>
  <c r="O33" i="1"/>
  <c r="O43" i="1"/>
  <c r="O24" i="1"/>
  <c r="O23" i="1"/>
  <c r="O31" i="1"/>
  <c r="O34" i="1"/>
  <c r="O35" i="1"/>
  <c r="O15" i="1"/>
  <c r="O16" i="1"/>
  <c r="O37" i="1"/>
  <c r="O42" i="1"/>
  <c r="O21" i="1"/>
  <c r="O41" i="1"/>
  <c r="O18" i="1"/>
  <c r="O17" i="1"/>
  <c r="O28" i="1"/>
  <c r="O29" i="1"/>
  <c r="O38" i="1"/>
  <c r="O25" i="1"/>
  <c r="O30" i="1"/>
  <c r="O13" i="1"/>
  <c r="O14" i="1"/>
  <c r="O36" i="1"/>
  <c r="O20" i="1"/>
  <c r="O27" i="1"/>
  <c r="O19" i="1"/>
  <c r="AC11" i="1"/>
  <c r="AE11" i="1" s="1"/>
  <c r="AA11" i="1"/>
  <c r="X70" i="1" l="1"/>
  <c r="U71" i="1" s="1"/>
  <c r="V71" i="1"/>
  <c r="W71" i="1" s="1"/>
  <c r="Q71" i="1"/>
  <c r="AC71" i="1" s="1"/>
  <c r="P71" i="1"/>
  <c r="M72" i="1"/>
  <c r="R72" i="1" s="1"/>
  <c r="N71" i="1"/>
  <c r="K72" i="1" s="1"/>
  <c r="R12" i="1"/>
  <c r="N12" i="1" s="1"/>
  <c r="K13" i="1" s="1"/>
  <c r="Y19" i="1"/>
  <c r="W11" i="1"/>
  <c r="X11" i="1" s="1"/>
  <c r="U12" i="1" s="1"/>
  <c r="Y31" i="1"/>
  <c r="Y18" i="1"/>
  <c r="Y22" i="1"/>
  <c r="Y16" i="1"/>
  <c r="Y17" i="1"/>
  <c r="Y15" i="1"/>
  <c r="Y41" i="1"/>
  <c r="Y14" i="1"/>
  <c r="Y39" i="1"/>
  <c r="Y40" i="1"/>
  <c r="Y33" i="1"/>
  <c r="Y13" i="1"/>
  <c r="Y38" i="1"/>
  <c r="Y32" i="1"/>
  <c r="Y11" i="1"/>
  <c r="V12" i="1" s="1"/>
  <c r="Y29" i="1"/>
  <c r="Y28" i="1"/>
  <c r="Y43" i="1"/>
  <c r="Y26" i="1"/>
  <c r="P12" i="1"/>
  <c r="Y30" i="1"/>
  <c r="Y12" i="1"/>
  <c r="Y42" i="1"/>
  <c r="Y20" i="1"/>
  <c r="Y27" i="1"/>
  <c r="Y37" i="1"/>
  <c r="Y25" i="1"/>
  <c r="M13" i="1"/>
  <c r="Y36" i="1"/>
  <c r="Y24" i="1"/>
  <c r="Y35" i="1"/>
  <c r="Y23" i="1"/>
  <c r="Y34" i="1"/>
  <c r="Y21" i="1"/>
  <c r="P72" i="1" l="1"/>
  <c r="Q72" i="1"/>
  <c r="AC72" i="1" s="1"/>
  <c r="Z12" i="1"/>
  <c r="X71" i="1"/>
  <c r="V72" i="1"/>
  <c r="W72" i="1" s="1"/>
  <c r="Z71" i="1"/>
  <c r="U72" i="1"/>
  <c r="AA71" i="1"/>
  <c r="AE71" i="1"/>
  <c r="N72" i="1"/>
  <c r="K73" i="1" s="1"/>
  <c r="M73" i="1"/>
  <c r="R73" i="1" s="1"/>
  <c r="R13" i="1"/>
  <c r="N13" i="1" s="1"/>
  <c r="W12" i="1"/>
  <c r="X12" i="1" s="1"/>
  <c r="U13" i="1" s="1"/>
  <c r="M14" i="1"/>
  <c r="AD12" i="1"/>
  <c r="V13" i="1"/>
  <c r="W13" i="1" s="1"/>
  <c r="X13" i="1" s="1"/>
  <c r="AC12" i="1"/>
  <c r="AA12" i="1"/>
  <c r="P13" i="1"/>
  <c r="Q13" i="1"/>
  <c r="AC13" i="1" s="1"/>
  <c r="K14" i="1"/>
  <c r="Q14" i="1" s="1"/>
  <c r="AC14" i="1" s="1"/>
  <c r="Q73" i="1" l="1"/>
  <c r="AC73" i="1" s="1"/>
  <c r="P73" i="1"/>
  <c r="V73" i="1"/>
  <c r="W73" i="1" s="1"/>
  <c r="X72" i="1"/>
  <c r="U73" i="1" s="1"/>
  <c r="AE72" i="1"/>
  <c r="Z72" i="1"/>
  <c r="AA72" i="1"/>
  <c r="N73" i="1"/>
  <c r="K74" i="1" s="1"/>
  <c r="M74" i="1"/>
  <c r="R74" i="1" s="1"/>
  <c r="AD13" i="1"/>
  <c r="AE13" i="1" s="1"/>
  <c r="Z13" i="1"/>
  <c r="R14" i="1"/>
  <c r="N14" i="1" s="1"/>
  <c r="M15" i="1"/>
  <c r="M16" i="1" s="1"/>
  <c r="AE12" i="1"/>
  <c r="P14" i="1"/>
  <c r="V14" i="1"/>
  <c r="W14" i="1" s="1"/>
  <c r="X14" i="1" s="1"/>
  <c r="U14" i="1"/>
  <c r="AA14" i="1" s="1"/>
  <c r="AA13" i="1"/>
  <c r="K15" i="1"/>
  <c r="Q15" i="1" s="1"/>
  <c r="AC15" i="1" s="1"/>
  <c r="AA73" i="1" l="1"/>
  <c r="P74" i="1"/>
  <c r="Q74" i="1"/>
  <c r="AC74" i="1" s="1"/>
  <c r="M75" i="1"/>
  <c r="R75" i="1" s="1"/>
  <c r="N74" i="1"/>
  <c r="K75" i="1" s="1"/>
  <c r="V74" i="1"/>
  <c r="X73" i="1"/>
  <c r="U74" i="1" s="1"/>
  <c r="Z73" i="1"/>
  <c r="AE73" i="1"/>
  <c r="R16" i="1"/>
  <c r="N16" i="1" s="1"/>
  <c r="R15" i="1"/>
  <c r="N15" i="1" s="1"/>
  <c r="K16" i="1" s="1"/>
  <c r="P16" i="1" s="1"/>
  <c r="Z14" i="1"/>
  <c r="P15" i="1"/>
  <c r="U15" i="1"/>
  <c r="AA15" i="1" s="1"/>
  <c r="AD14" i="1"/>
  <c r="AE14" i="1" s="1"/>
  <c r="V15" i="1"/>
  <c r="W15" i="1" s="1"/>
  <c r="X15" i="1" s="1"/>
  <c r="M17" i="1"/>
  <c r="W74" i="1" l="1"/>
  <c r="AA74" i="1"/>
  <c r="P75" i="1"/>
  <c r="Q75" i="1"/>
  <c r="AC75" i="1" s="1"/>
  <c r="N75" i="1"/>
  <c r="K76" i="1" s="1"/>
  <c r="M76" i="1"/>
  <c r="R76" i="1" s="1"/>
  <c r="AE74" i="1"/>
  <c r="X74" i="1"/>
  <c r="U75" i="1" s="1"/>
  <c r="V75" i="1"/>
  <c r="W75" i="1" s="1"/>
  <c r="Z74" i="1"/>
  <c r="R17" i="1"/>
  <c r="N17" i="1" s="1"/>
  <c r="Q16" i="1"/>
  <c r="AC16" i="1" s="1"/>
  <c r="K17" i="1"/>
  <c r="P17" i="1" s="1"/>
  <c r="Z15" i="1"/>
  <c r="U16" i="1"/>
  <c r="Z16" i="1" s="1"/>
  <c r="AD15" i="1"/>
  <c r="AE15" i="1" s="1"/>
  <c r="V16" i="1"/>
  <c r="W16" i="1" s="1"/>
  <c r="X16" i="1" s="1"/>
  <c r="M18" i="1"/>
  <c r="AA75" i="1" l="1"/>
  <c r="Q76" i="1"/>
  <c r="AC76" i="1" s="1"/>
  <c r="P76" i="1"/>
  <c r="N76" i="1"/>
  <c r="K77" i="1" s="1"/>
  <c r="M77" i="1"/>
  <c r="R77" i="1" s="1"/>
  <c r="V76" i="1"/>
  <c r="W76" i="1" s="1"/>
  <c r="X75" i="1"/>
  <c r="U76" i="1" s="1"/>
  <c r="AA76" i="1" s="1"/>
  <c r="Z75" i="1"/>
  <c r="AE75" i="1"/>
  <c r="R18" i="1"/>
  <c r="N18" i="1" s="1"/>
  <c r="K18" i="1"/>
  <c r="Q17" i="1"/>
  <c r="AC17" i="1" s="1"/>
  <c r="AA16" i="1"/>
  <c r="V17" i="1"/>
  <c r="W17" i="1" s="1"/>
  <c r="X17" i="1" s="1"/>
  <c r="AD16" i="1"/>
  <c r="AE16" i="1" s="1"/>
  <c r="U17" i="1"/>
  <c r="M19" i="1"/>
  <c r="P77" i="1" l="1"/>
  <c r="Q77" i="1"/>
  <c r="AC77" i="1" s="1"/>
  <c r="M78" i="1"/>
  <c r="R78" i="1" s="1"/>
  <c r="N77" i="1"/>
  <c r="K78" i="1" s="1"/>
  <c r="V77" i="1"/>
  <c r="W77" i="1" s="1"/>
  <c r="X76" i="1"/>
  <c r="U77" i="1" s="1"/>
  <c r="AA77" i="1" s="1"/>
  <c r="AE76" i="1"/>
  <c r="Z76" i="1"/>
  <c r="K19" i="1"/>
  <c r="Q19" i="1" s="1"/>
  <c r="Q18" i="1"/>
  <c r="AC18" i="1" s="1"/>
  <c r="P18" i="1"/>
  <c r="R19" i="1"/>
  <c r="N19" i="1" s="1"/>
  <c r="U18" i="1"/>
  <c r="V18" i="1"/>
  <c r="W18" i="1" s="1"/>
  <c r="X18" i="1" s="1"/>
  <c r="AD17" i="1"/>
  <c r="AA17" i="1"/>
  <c r="AE17" i="1"/>
  <c r="Z17" i="1"/>
  <c r="M20" i="1"/>
  <c r="P78" i="1" l="1"/>
  <c r="Q78" i="1"/>
  <c r="AC78" i="1" s="1"/>
  <c r="X77" i="1"/>
  <c r="U78" i="1" s="1"/>
  <c r="V78" i="1"/>
  <c r="W78" i="1" s="1"/>
  <c r="N78" i="1"/>
  <c r="K79" i="1" s="1"/>
  <c r="M79" i="1"/>
  <c r="R79" i="1" s="1"/>
  <c r="K20" i="1"/>
  <c r="K21" i="1" s="1"/>
  <c r="AE77" i="1"/>
  <c r="P19" i="1"/>
  <c r="Z77" i="1"/>
  <c r="R20" i="1"/>
  <c r="N20" i="1" s="1"/>
  <c r="Z18" i="1"/>
  <c r="AA18" i="1"/>
  <c r="U19" i="1"/>
  <c r="AD18" i="1"/>
  <c r="AE18" i="1" s="1"/>
  <c r="V19" i="1"/>
  <c r="W19" i="1" s="1"/>
  <c r="X19" i="1" s="1"/>
  <c r="AC19" i="1"/>
  <c r="Q20" i="1"/>
  <c r="P20" i="1"/>
  <c r="M21" i="1"/>
  <c r="AA78" i="1" l="1"/>
  <c r="Q79" i="1"/>
  <c r="AC79" i="1" s="1"/>
  <c r="P79" i="1"/>
  <c r="X78" i="1"/>
  <c r="U79" i="1" s="1"/>
  <c r="V79" i="1"/>
  <c r="W79" i="1" s="1"/>
  <c r="M80" i="1"/>
  <c r="R80" i="1" s="1"/>
  <c r="N79" i="1"/>
  <c r="K80" i="1" s="1"/>
  <c r="AE78" i="1"/>
  <c r="Z78" i="1"/>
  <c r="R21" i="1"/>
  <c r="N21" i="1" s="1"/>
  <c r="K22" i="1" s="1"/>
  <c r="Z19" i="1"/>
  <c r="AA19" i="1"/>
  <c r="U20" i="1"/>
  <c r="V20" i="1"/>
  <c r="W20" i="1" s="1"/>
  <c r="X20" i="1" s="1"/>
  <c r="AD19" i="1"/>
  <c r="AE19" i="1" s="1"/>
  <c r="AC20" i="1"/>
  <c r="M22" i="1"/>
  <c r="Q21" i="1"/>
  <c r="P21" i="1"/>
  <c r="Q80" i="1" l="1"/>
  <c r="AC80" i="1" s="1"/>
  <c r="P80" i="1"/>
  <c r="M81" i="1"/>
  <c r="R81" i="1" s="1"/>
  <c r="N80" i="1"/>
  <c r="K81" i="1" s="1"/>
  <c r="V80" i="1"/>
  <c r="W80" i="1" s="1"/>
  <c r="X79" i="1"/>
  <c r="U80" i="1" s="1"/>
  <c r="Z79" i="1"/>
  <c r="AA79" i="1"/>
  <c r="AE79" i="1"/>
  <c r="R22" i="1"/>
  <c r="N22" i="1" s="1"/>
  <c r="K23" i="1" s="1"/>
  <c r="Z20" i="1"/>
  <c r="AA20" i="1"/>
  <c r="U21" i="1"/>
  <c r="V21" i="1"/>
  <c r="W21" i="1" s="1"/>
  <c r="X21" i="1" s="1"/>
  <c r="AD20" i="1"/>
  <c r="AE20" i="1" s="1"/>
  <c r="AC21" i="1"/>
  <c r="Q22" i="1"/>
  <c r="P22" i="1"/>
  <c r="M23" i="1"/>
  <c r="AA80" i="1" l="1"/>
  <c r="V81" i="1"/>
  <c r="W81" i="1" s="1"/>
  <c r="X80" i="1"/>
  <c r="U81" i="1" s="1"/>
  <c r="P81" i="1"/>
  <c r="Z81" i="1" s="1"/>
  <c r="Q81" i="1"/>
  <c r="AC81" i="1" s="1"/>
  <c r="N81" i="1"/>
  <c r="K82" i="1" s="1"/>
  <c r="M82" i="1"/>
  <c r="R82" i="1" s="1"/>
  <c r="Z80" i="1"/>
  <c r="AE80" i="1"/>
  <c r="R23" i="1"/>
  <c r="N23" i="1" s="1"/>
  <c r="Z21" i="1"/>
  <c r="AA21" i="1"/>
  <c r="U22" i="1"/>
  <c r="AD21" i="1"/>
  <c r="V22" i="1"/>
  <c r="W22" i="1" s="1"/>
  <c r="X22" i="1" s="1"/>
  <c r="AE21" i="1"/>
  <c r="K24" i="1"/>
  <c r="AC22" i="1"/>
  <c r="M24" i="1"/>
  <c r="Q23" i="1"/>
  <c r="P23" i="1"/>
  <c r="Q82" i="1" l="1"/>
  <c r="AC82" i="1" s="1"/>
  <c r="P82" i="1"/>
  <c r="AE81" i="1"/>
  <c r="N82" i="1"/>
  <c r="K83" i="1" s="1"/>
  <c r="M83" i="1"/>
  <c r="R83" i="1" s="1"/>
  <c r="AA81" i="1"/>
  <c r="X81" i="1"/>
  <c r="U82" i="1" s="1"/>
  <c r="AA82" i="1" s="1"/>
  <c r="V82" i="1"/>
  <c r="R24" i="1"/>
  <c r="N24" i="1" s="1"/>
  <c r="K25" i="1" s="1"/>
  <c r="AA22" i="1"/>
  <c r="Z22" i="1"/>
  <c r="U23" i="1"/>
  <c r="AD22" i="1"/>
  <c r="AE22" i="1" s="1"/>
  <c r="V23" i="1"/>
  <c r="W23" i="1" s="1"/>
  <c r="X23" i="1" s="1"/>
  <c r="AC23" i="1"/>
  <c r="Q24" i="1"/>
  <c r="P24" i="1"/>
  <c r="M25" i="1"/>
  <c r="W82" i="1" l="1"/>
  <c r="P83" i="1"/>
  <c r="Q83" i="1"/>
  <c r="AC83" i="1" s="1"/>
  <c r="M84" i="1"/>
  <c r="R84" i="1" s="1"/>
  <c r="N83" i="1"/>
  <c r="K84" i="1" s="1"/>
  <c r="V83" i="1"/>
  <c r="X82" i="1"/>
  <c r="U83" i="1" s="1"/>
  <c r="AA83" i="1" s="1"/>
  <c r="Z82" i="1"/>
  <c r="AE82" i="1"/>
  <c r="R25" i="1"/>
  <c r="N25" i="1" s="1"/>
  <c r="K26" i="1" s="1"/>
  <c r="AA23" i="1"/>
  <c r="Z23" i="1"/>
  <c r="U24" i="1"/>
  <c r="AD23" i="1"/>
  <c r="V24" i="1"/>
  <c r="W24" i="1" s="1"/>
  <c r="X24" i="1" s="1"/>
  <c r="AE23" i="1"/>
  <c r="AC24" i="1"/>
  <c r="Q25" i="1"/>
  <c r="P25" i="1"/>
  <c r="M26" i="1"/>
  <c r="W83" i="1" l="1"/>
  <c r="P84" i="1"/>
  <c r="Q84" i="1"/>
  <c r="AC84" i="1" s="1"/>
  <c r="X83" i="1"/>
  <c r="U84" i="1" s="1"/>
  <c r="V84" i="1"/>
  <c r="W84" i="1" s="1"/>
  <c r="N84" i="1"/>
  <c r="K85" i="1" s="1"/>
  <c r="M85" i="1"/>
  <c r="R85" i="1" s="1"/>
  <c r="AE83" i="1"/>
  <c r="Z83" i="1"/>
  <c r="R26" i="1"/>
  <c r="N26" i="1" s="1"/>
  <c r="K27" i="1" s="1"/>
  <c r="Z24" i="1"/>
  <c r="AA24" i="1"/>
  <c r="U25" i="1"/>
  <c r="AD24" i="1"/>
  <c r="AE24" i="1" s="1"/>
  <c r="V25" i="1"/>
  <c r="W25" i="1" s="1"/>
  <c r="X25" i="1" s="1"/>
  <c r="AC25" i="1"/>
  <c r="M27" i="1"/>
  <c r="P26" i="1"/>
  <c r="Q26" i="1"/>
  <c r="AA84" i="1" l="1"/>
  <c r="P85" i="1"/>
  <c r="Q85" i="1"/>
  <c r="AC85" i="1" s="1"/>
  <c r="V85" i="1"/>
  <c r="W85" i="1" s="1"/>
  <c r="X84" i="1"/>
  <c r="U85" i="1" s="1"/>
  <c r="N85" i="1"/>
  <c r="K86" i="1" s="1"/>
  <c r="M86" i="1"/>
  <c r="R86" i="1" s="1"/>
  <c r="AE84" i="1"/>
  <c r="Z84" i="1"/>
  <c r="R27" i="1"/>
  <c r="N27" i="1" s="1"/>
  <c r="K28" i="1" s="1"/>
  <c r="Z25" i="1"/>
  <c r="AA25" i="1"/>
  <c r="U26" i="1"/>
  <c r="V26" i="1"/>
  <c r="W26" i="1" s="1"/>
  <c r="X26" i="1" s="1"/>
  <c r="AD25" i="1"/>
  <c r="AE25" i="1" s="1"/>
  <c r="AC26" i="1"/>
  <c r="M28" i="1"/>
  <c r="Q27" i="1"/>
  <c r="P27" i="1"/>
  <c r="AA85" i="1" l="1"/>
  <c r="Q86" i="1"/>
  <c r="AC86" i="1" s="1"/>
  <c r="P86" i="1"/>
  <c r="N86" i="1"/>
  <c r="K87" i="1" s="1"/>
  <c r="M87" i="1"/>
  <c r="R87" i="1" s="1"/>
  <c r="V86" i="1"/>
  <c r="X85" i="1"/>
  <c r="U86" i="1" s="1"/>
  <c r="AE85" i="1"/>
  <c r="Z85" i="1"/>
  <c r="R28" i="1"/>
  <c r="N28" i="1" s="1"/>
  <c r="K29" i="1" s="1"/>
  <c r="Z26" i="1"/>
  <c r="AA26" i="1"/>
  <c r="U27" i="1"/>
  <c r="V27" i="1"/>
  <c r="W27" i="1" s="1"/>
  <c r="X27" i="1" s="1"/>
  <c r="AD26" i="1"/>
  <c r="AE26" i="1" s="1"/>
  <c r="AC27" i="1"/>
  <c r="M29" i="1"/>
  <c r="Q28" i="1"/>
  <c r="P28" i="1"/>
  <c r="W86" i="1" l="1"/>
  <c r="AA86" i="1"/>
  <c r="P87" i="1"/>
  <c r="Q87" i="1"/>
  <c r="AC87" i="1" s="1"/>
  <c r="N87" i="1"/>
  <c r="K88" i="1" s="1"/>
  <c r="M88" i="1"/>
  <c r="R88" i="1" s="1"/>
  <c r="X86" i="1"/>
  <c r="U87" i="1" s="1"/>
  <c r="V87" i="1"/>
  <c r="W87" i="1" s="1"/>
  <c r="Z86" i="1"/>
  <c r="AE86" i="1"/>
  <c r="R29" i="1"/>
  <c r="N29" i="1" s="1"/>
  <c r="K30" i="1" s="1"/>
  <c r="AA27" i="1"/>
  <c r="Z27" i="1"/>
  <c r="U28" i="1"/>
  <c r="V28" i="1"/>
  <c r="W28" i="1" s="1"/>
  <c r="X28" i="1" s="1"/>
  <c r="AD27" i="1"/>
  <c r="AE27" i="1" s="1"/>
  <c r="AC28" i="1"/>
  <c r="Q29" i="1"/>
  <c r="P29" i="1"/>
  <c r="M30" i="1"/>
  <c r="AA87" i="1" l="1"/>
  <c r="Q88" i="1"/>
  <c r="AC88" i="1" s="1"/>
  <c r="P88" i="1"/>
  <c r="N88" i="1"/>
  <c r="K89" i="1" s="1"/>
  <c r="M89" i="1"/>
  <c r="R89" i="1" s="1"/>
  <c r="AE87" i="1"/>
  <c r="V88" i="1"/>
  <c r="X87" i="1"/>
  <c r="U88" i="1" s="1"/>
  <c r="AA88" i="1" s="1"/>
  <c r="Z87" i="1"/>
  <c r="R30" i="1"/>
  <c r="N30" i="1" s="1"/>
  <c r="K31" i="1" s="1"/>
  <c r="Z28" i="1"/>
  <c r="AA28" i="1"/>
  <c r="U29" i="1"/>
  <c r="V29" i="1"/>
  <c r="W29" i="1" s="1"/>
  <c r="X29" i="1" s="1"/>
  <c r="AD28" i="1"/>
  <c r="AE28" i="1" s="1"/>
  <c r="AC29" i="1"/>
  <c r="P30" i="1"/>
  <c r="Q30" i="1"/>
  <c r="M31" i="1"/>
  <c r="W88" i="1" l="1"/>
  <c r="Q89" i="1"/>
  <c r="AC89" i="1" s="1"/>
  <c r="P89" i="1"/>
  <c r="M90" i="1"/>
  <c r="R90" i="1" s="1"/>
  <c r="N89" i="1"/>
  <c r="K90" i="1" s="1"/>
  <c r="V89" i="1"/>
  <c r="X88" i="1"/>
  <c r="U89" i="1" s="1"/>
  <c r="AA89" i="1" s="1"/>
  <c r="Z88" i="1"/>
  <c r="AE88" i="1"/>
  <c r="R31" i="1"/>
  <c r="N31" i="1" s="1"/>
  <c r="K32" i="1" s="1"/>
  <c r="Z29" i="1"/>
  <c r="AA29" i="1"/>
  <c r="U30" i="1"/>
  <c r="AD29" i="1"/>
  <c r="AE29" i="1" s="1"/>
  <c r="V30" i="1"/>
  <c r="W30" i="1" s="1"/>
  <c r="X30" i="1" s="1"/>
  <c r="AC30" i="1"/>
  <c r="Q31" i="1"/>
  <c r="P31" i="1"/>
  <c r="M32" i="1"/>
  <c r="W89" i="1" l="1"/>
  <c r="P90" i="1"/>
  <c r="Q90" i="1"/>
  <c r="AC90" i="1" s="1"/>
  <c r="N90" i="1"/>
  <c r="K91" i="1" s="1"/>
  <c r="M91" i="1"/>
  <c r="R91" i="1" s="1"/>
  <c r="Z89" i="1"/>
  <c r="AE89" i="1"/>
  <c r="V90" i="1"/>
  <c r="X89" i="1"/>
  <c r="U90" i="1" s="1"/>
  <c r="AA90" i="1" s="1"/>
  <c r="R32" i="1"/>
  <c r="N32" i="1" s="1"/>
  <c r="K33" i="1" s="1"/>
  <c r="Z30" i="1"/>
  <c r="AA30" i="1"/>
  <c r="U31" i="1"/>
  <c r="V31" i="1"/>
  <c r="W31" i="1" s="1"/>
  <c r="X31" i="1" s="1"/>
  <c r="AD30" i="1"/>
  <c r="AE30" i="1" s="1"/>
  <c r="AC31" i="1"/>
  <c r="M33" i="1"/>
  <c r="Q32" i="1"/>
  <c r="P32" i="1"/>
  <c r="W90" i="1" l="1"/>
  <c r="P91" i="1"/>
  <c r="Q91" i="1"/>
  <c r="AC91" i="1" s="1"/>
  <c r="N91" i="1"/>
  <c r="K92" i="1" s="1"/>
  <c r="M92" i="1"/>
  <c r="R92" i="1" s="1"/>
  <c r="AE90" i="1"/>
  <c r="X90" i="1"/>
  <c r="U91" i="1" s="1"/>
  <c r="AA91" i="1" s="1"/>
  <c r="V91" i="1"/>
  <c r="W91" i="1" s="1"/>
  <c r="Z90" i="1"/>
  <c r="R33" i="1"/>
  <c r="N33" i="1" s="1"/>
  <c r="K34" i="1" s="1"/>
  <c r="Z31" i="1"/>
  <c r="AA31" i="1"/>
  <c r="U32" i="1"/>
  <c r="V32" i="1"/>
  <c r="W32" i="1" s="1"/>
  <c r="X32" i="1" s="1"/>
  <c r="AD31" i="1"/>
  <c r="AE31" i="1" s="1"/>
  <c r="AC32" i="1"/>
  <c r="Q33" i="1"/>
  <c r="P33" i="1"/>
  <c r="M34" i="1"/>
  <c r="Q92" i="1" l="1"/>
  <c r="AC92" i="1" s="1"/>
  <c r="P92" i="1"/>
  <c r="V92" i="1"/>
  <c r="W92" i="1" s="1"/>
  <c r="X91" i="1"/>
  <c r="U92" i="1" s="1"/>
  <c r="AA92" i="1" s="1"/>
  <c r="M93" i="1"/>
  <c r="R93" i="1" s="1"/>
  <c r="N92" i="1"/>
  <c r="K93" i="1" s="1"/>
  <c r="AE91" i="1"/>
  <c r="Z91" i="1"/>
  <c r="R34" i="1"/>
  <c r="N34" i="1" s="1"/>
  <c r="K35" i="1" s="1"/>
  <c r="Z32" i="1"/>
  <c r="AA32" i="1"/>
  <c r="U33" i="1"/>
  <c r="V33" i="1"/>
  <c r="W33" i="1" s="1"/>
  <c r="X33" i="1" s="1"/>
  <c r="AD32" i="1"/>
  <c r="AE32" i="1" s="1"/>
  <c r="AC33" i="1"/>
  <c r="M35" i="1"/>
  <c r="Q34" i="1"/>
  <c r="P34" i="1"/>
  <c r="Q93" i="1" l="1"/>
  <c r="AC93" i="1" s="1"/>
  <c r="P93" i="1"/>
  <c r="M94" i="1"/>
  <c r="R94" i="1" s="1"/>
  <c r="N93" i="1"/>
  <c r="K94" i="1" s="1"/>
  <c r="X92" i="1"/>
  <c r="U93" i="1" s="1"/>
  <c r="AA93" i="1" s="1"/>
  <c r="V93" i="1"/>
  <c r="Z92" i="1"/>
  <c r="AE92" i="1"/>
  <c r="R35" i="1"/>
  <c r="N35" i="1" s="1"/>
  <c r="K36" i="1" s="1"/>
  <c r="Z33" i="1"/>
  <c r="AA33" i="1"/>
  <c r="U34" i="1"/>
  <c r="V34" i="1"/>
  <c r="W34" i="1" s="1"/>
  <c r="X34" i="1" s="1"/>
  <c r="AD33" i="1"/>
  <c r="AE33" i="1" s="1"/>
  <c r="AC34" i="1"/>
  <c r="M36" i="1"/>
  <c r="Q35" i="1"/>
  <c r="P35" i="1"/>
  <c r="W93" i="1" l="1"/>
  <c r="P94" i="1"/>
  <c r="Q94" i="1"/>
  <c r="AC94" i="1" s="1"/>
  <c r="M95" i="1"/>
  <c r="R95" i="1" s="1"/>
  <c r="N94" i="1"/>
  <c r="K95" i="1" s="1"/>
  <c r="Z93" i="1"/>
  <c r="X93" i="1"/>
  <c r="U94" i="1" s="1"/>
  <c r="AA94" i="1" s="1"/>
  <c r="V94" i="1"/>
  <c r="W94" i="1" s="1"/>
  <c r="AE93" i="1"/>
  <c r="R36" i="1"/>
  <c r="N36" i="1" s="1"/>
  <c r="K37" i="1" s="1"/>
  <c r="AA34" i="1"/>
  <c r="Z34" i="1"/>
  <c r="U35" i="1"/>
  <c r="AD34" i="1"/>
  <c r="AE34" i="1" s="1"/>
  <c r="V35" i="1"/>
  <c r="W35" i="1" s="1"/>
  <c r="X35" i="1" s="1"/>
  <c r="AC35" i="1"/>
  <c r="M37" i="1"/>
  <c r="Q36" i="1"/>
  <c r="P36" i="1"/>
  <c r="P95" i="1" l="1"/>
  <c r="Q95" i="1"/>
  <c r="AC95" i="1" s="1"/>
  <c r="X94" i="1"/>
  <c r="U95" i="1" s="1"/>
  <c r="V95" i="1"/>
  <c r="W95" i="1" s="1"/>
  <c r="M96" i="1"/>
  <c r="R96" i="1" s="1"/>
  <c r="N95" i="1"/>
  <c r="K96" i="1" s="1"/>
  <c r="AE94" i="1"/>
  <c r="Z94" i="1"/>
  <c r="R37" i="1"/>
  <c r="N37" i="1" s="1"/>
  <c r="K38" i="1" s="1"/>
  <c r="AA35" i="1"/>
  <c r="Z35" i="1"/>
  <c r="U36" i="1"/>
  <c r="AD35" i="1"/>
  <c r="AE35" i="1" s="1"/>
  <c r="V36" i="1"/>
  <c r="W36" i="1" s="1"/>
  <c r="X36" i="1" s="1"/>
  <c r="AC36" i="1"/>
  <c r="Q37" i="1"/>
  <c r="P37" i="1"/>
  <c r="M38" i="1"/>
  <c r="AA95" i="1" l="1"/>
  <c r="P96" i="1"/>
  <c r="Q96" i="1"/>
  <c r="AC96" i="1" s="1"/>
  <c r="N96" i="1"/>
  <c r="K97" i="1" s="1"/>
  <c r="M97" i="1"/>
  <c r="R97" i="1" s="1"/>
  <c r="V96" i="1"/>
  <c r="X95" i="1"/>
  <c r="U96" i="1" s="1"/>
  <c r="AA96" i="1" s="1"/>
  <c r="AE95" i="1"/>
  <c r="Z95" i="1"/>
  <c r="R38" i="1"/>
  <c r="N38" i="1" s="1"/>
  <c r="K39" i="1" s="1"/>
  <c r="AA36" i="1"/>
  <c r="Z36" i="1"/>
  <c r="U37" i="1"/>
  <c r="V37" i="1"/>
  <c r="W37" i="1" s="1"/>
  <c r="X37" i="1" s="1"/>
  <c r="AD36" i="1"/>
  <c r="AE36" i="1" s="1"/>
  <c r="AC37" i="1"/>
  <c r="Q38" i="1"/>
  <c r="P38" i="1"/>
  <c r="M39" i="1"/>
  <c r="H96" i="1"/>
  <c r="G37" i="1"/>
  <c r="G96" i="1"/>
  <c r="H37" i="1"/>
  <c r="E104" i="1" l="1"/>
  <c r="E37" i="1"/>
  <c r="E51" i="1"/>
  <c r="E49" i="1"/>
  <c r="E36" i="1"/>
  <c r="E105" i="1"/>
  <c r="E50" i="1"/>
  <c r="E47" i="1"/>
  <c r="E48" i="1"/>
  <c r="E52" i="1"/>
  <c r="E118" i="1"/>
  <c r="E106" i="1"/>
  <c r="E45" i="1"/>
  <c r="E41" i="1"/>
  <c r="E56" i="1"/>
  <c r="E119" i="1"/>
  <c r="E95" i="1"/>
  <c r="E107" i="1"/>
  <c r="E54" i="1"/>
  <c r="E53" i="1"/>
  <c r="E46" i="1"/>
  <c r="E96" i="1"/>
  <c r="E108" i="1"/>
  <c r="E97" i="1"/>
  <c r="E109" i="1"/>
  <c r="E101" i="1"/>
  <c r="E98" i="1"/>
  <c r="E110" i="1"/>
  <c r="E42" i="1"/>
  <c r="E117" i="1"/>
  <c r="E55" i="1"/>
  <c r="E115" i="1"/>
  <c r="E99" i="1"/>
  <c r="E111" i="1"/>
  <c r="E39" i="1"/>
  <c r="E38" i="1"/>
  <c r="E40" i="1"/>
  <c r="E116" i="1"/>
  <c r="E100" i="1"/>
  <c r="E112" i="1"/>
  <c r="E113" i="1"/>
  <c r="E103" i="1"/>
  <c r="E43" i="1"/>
  <c r="E102" i="1"/>
  <c r="E114" i="1"/>
  <c r="E44" i="1"/>
  <c r="D118" i="1"/>
  <c r="D100" i="1"/>
  <c r="D112" i="1"/>
  <c r="D55" i="1"/>
  <c r="D51" i="1"/>
  <c r="D111" i="1"/>
  <c r="D119" i="1"/>
  <c r="D101" i="1"/>
  <c r="D113" i="1"/>
  <c r="D48" i="1"/>
  <c r="D43" i="1"/>
  <c r="D97" i="1"/>
  <c r="D50" i="1"/>
  <c r="D46" i="1"/>
  <c r="D49" i="1"/>
  <c r="D102" i="1"/>
  <c r="D114" i="1"/>
  <c r="D45" i="1"/>
  <c r="D47" i="1"/>
  <c r="D52" i="1"/>
  <c r="D38" i="1"/>
  <c r="D99" i="1"/>
  <c r="D103" i="1"/>
  <c r="D54" i="1"/>
  <c r="D44" i="1"/>
  <c r="D115" i="1"/>
  <c r="D104" i="1"/>
  <c r="D116" i="1"/>
  <c r="D105" i="1"/>
  <c r="D41" i="1"/>
  <c r="D36" i="1"/>
  <c r="D117" i="1"/>
  <c r="D106" i="1"/>
  <c r="D42" i="1"/>
  <c r="D53" i="1"/>
  <c r="D96" i="1"/>
  <c r="D107" i="1"/>
  <c r="D40" i="1"/>
  <c r="D56" i="1"/>
  <c r="D109" i="1"/>
  <c r="D95" i="1"/>
  <c r="D108" i="1"/>
  <c r="D39" i="1"/>
  <c r="D37" i="1"/>
  <c r="D98" i="1"/>
  <c r="D110" i="1"/>
  <c r="AE96" i="1"/>
  <c r="W96" i="1"/>
  <c r="P97" i="1"/>
  <c r="Q97" i="1"/>
  <c r="AC97" i="1" s="1"/>
  <c r="N97" i="1"/>
  <c r="K98" i="1" s="1"/>
  <c r="M98" i="1"/>
  <c r="R98" i="1" s="1"/>
  <c r="V97" i="1"/>
  <c r="W97" i="1" s="1"/>
  <c r="X96" i="1"/>
  <c r="U97" i="1" s="1"/>
  <c r="AA97" i="1" s="1"/>
  <c r="Z96" i="1"/>
  <c r="R39" i="1"/>
  <c r="N39" i="1" s="1"/>
  <c r="K40" i="1" s="1"/>
  <c r="Z37" i="1"/>
  <c r="AA37" i="1"/>
  <c r="U38" i="1"/>
  <c r="V38" i="1"/>
  <c r="W38" i="1" s="1"/>
  <c r="X38" i="1" s="1"/>
  <c r="AD37" i="1"/>
  <c r="AE37" i="1" s="1"/>
  <c r="AC38" i="1"/>
  <c r="M40" i="1"/>
  <c r="Q39" i="1"/>
  <c r="P39" i="1"/>
  <c r="P98" i="1" l="1"/>
  <c r="Q98" i="1"/>
  <c r="AC98" i="1" s="1"/>
  <c r="X97" i="1"/>
  <c r="U98" i="1" s="1"/>
  <c r="V98" i="1"/>
  <c r="W98" i="1" s="1"/>
  <c r="M99" i="1"/>
  <c r="R99" i="1" s="1"/>
  <c r="N98" i="1"/>
  <c r="K99" i="1" s="1"/>
  <c r="AE97" i="1"/>
  <c r="Z97" i="1"/>
  <c r="R40" i="1"/>
  <c r="N40" i="1" s="1"/>
  <c r="K41" i="1" s="1"/>
  <c r="Z38" i="1"/>
  <c r="AA38" i="1"/>
  <c r="U39" i="1"/>
  <c r="V39" i="1"/>
  <c r="W39" i="1" s="1"/>
  <c r="X39" i="1" s="1"/>
  <c r="AD38" i="1"/>
  <c r="AE38" i="1"/>
  <c r="AC39" i="1"/>
  <c r="Q40" i="1"/>
  <c r="P40" i="1"/>
  <c r="M41" i="1"/>
  <c r="H38" i="1"/>
  <c r="G38" i="1"/>
  <c r="H97" i="1"/>
  <c r="G97" i="1"/>
  <c r="AA98" i="1" l="1"/>
  <c r="Q99" i="1"/>
  <c r="AC99" i="1" s="1"/>
  <c r="P99" i="1"/>
  <c r="M100" i="1"/>
  <c r="R100" i="1" s="1"/>
  <c r="N99" i="1"/>
  <c r="K100" i="1" s="1"/>
  <c r="X98" i="1"/>
  <c r="U99" i="1" s="1"/>
  <c r="AA99" i="1" s="1"/>
  <c r="V99" i="1"/>
  <c r="AE98" i="1"/>
  <c r="Z98" i="1"/>
  <c r="R41" i="1"/>
  <c r="N41" i="1" s="1"/>
  <c r="K42" i="1" s="1"/>
  <c r="AA39" i="1"/>
  <c r="Z39" i="1"/>
  <c r="U40" i="1"/>
  <c r="V40" i="1"/>
  <c r="W40" i="1" s="1"/>
  <c r="X40" i="1" s="1"/>
  <c r="AD39" i="1"/>
  <c r="AE39" i="1" s="1"/>
  <c r="AC40" i="1"/>
  <c r="M42" i="1"/>
  <c r="Q41" i="1"/>
  <c r="P41" i="1"/>
  <c r="W99" i="1" l="1"/>
  <c r="Q100" i="1"/>
  <c r="AC100" i="1" s="1"/>
  <c r="P100" i="1"/>
  <c r="V100" i="1"/>
  <c r="W100" i="1" s="1"/>
  <c r="X99" i="1"/>
  <c r="U100" i="1" s="1"/>
  <c r="AA100" i="1" s="1"/>
  <c r="N100" i="1"/>
  <c r="K101" i="1" s="1"/>
  <c r="M101" i="1"/>
  <c r="R101" i="1" s="1"/>
  <c r="Z99" i="1"/>
  <c r="AE99" i="1"/>
  <c r="R42" i="1"/>
  <c r="N42" i="1" s="1"/>
  <c r="K43" i="1" s="1"/>
  <c r="AA40" i="1"/>
  <c r="Z40" i="1"/>
  <c r="U41" i="1"/>
  <c r="AD40" i="1"/>
  <c r="V41" i="1"/>
  <c r="W41" i="1" s="1"/>
  <c r="X41" i="1" s="1"/>
  <c r="AE40" i="1"/>
  <c r="AC41" i="1"/>
  <c r="P42" i="1"/>
  <c r="Q42" i="1"/>
  <c r="M43" i="1"/>
  <c r="M44" i="1" s="1"/>
  <c r="R44" i="1" l="1"/>
  <c r="N44" i="1" s="1"/>
  <c r="Q101" i="1"/>
  <c r="AC101" i="1" s="1"/>
  <c r="P101" i="1"/>
  <c r="N101" i="1"/>
  <c r="K102" i="1" s="1"/>
  <c r="M102" i="1"/>
  <c r="M103" i="1" s="1"/>
  <c r="X100" i="1"/>
  <c r="U101" i="1" s="1"/>
  <c r="V101" i="1"/>
  <c r="Z100" i="1"/>
  <c r="AE100" i="1"/>
  <c r="R43" i="1"/>
  <c r="N43" i="1" s="1"/>
  <c r="K44" i="1" s="1"/>
  <c r="AA41" i="1"/>
  <c r="Z41" i="1"/>
  <c r="U42" i="1"/>
  <c r="AD41" i="1"/>
  <c r="AE41" i="1" s="1"/>
  <c r="V42" i="1"/>
  <c r="W42" i="1" s="1"/>
  <c r="X42" i="1" s="1"/>
  <c r="AC42" i="1"/>
  <c r="P43" i="1"/>
  <c r="Q43" i="1"/>
  <c r="P44" i="1" l="1"/>
  <c r="Q44" i="1"/>
  <c r="AC44" i="1" s="1"/>
  <c r="R103" i="1"/>
  <c r="N103" i="1" s="1"/>
  <c r="AA101" i="1"/>
  <c r="R102" i="1"/>
  <c r="AE101" i="1"/>
  <c r="W101" i="1"/>
  <c r="Q102" i="1"/>
  <c r="AC102" i="1" s="1"/>
  <c r="P102" i="1"/>
  <c r="N102" i="1"/>
  <c r="K103" i="1" s="1"/>
  <c r="V102" i="1"/>
  <c r="V103" i="1" s="1"/>
  <c r="W103" i="1" s="1"/>
  <c r="X103" i="1" s="1"/>
  <c r="X101" i="1"/>
  <c r="U102" i="1" s="1"/>
  <c r="Z101" i="1"/>
  <c r="Z42" i="1"/>
  <c r="AA42" i="1"/>
  <c r="U43" i="1"/>
  <c r="V43" i="1"/>
  <c r="AD42" i="1"/>
  <c r="AE42" i="1" s="1"/>
  <c r="AC43" i="1"/>
  <c r="W43" i="1" l="1"/>
  <c r="X43" i="1" s="1"/>
  <c r="U44" i="1" s="1"/>
  <c r="V44" i="1"/>
  <c r="P103" i="1"/>
  <c r="Q103" i="1"/>
  <c r="AC103" i="1" s="1"/>
  <c r="AA102" i="1"/>
  <c r="W102" i="1"/>
  <c r="X102" i="1" s="1"/>
  <c r="U103" i="1" s="1"/>
  <c r="AE102" i="1"/>
  <c r="Z102" i="1"/>
  <c r="AA43" i="1"/>
  <c r="Z43" i="1"/>
  <c r="AD43" i="1"/>
  <c r="AE43" i="1" s="1"/>
  <c r="Z44" i="1" l="1"/>
  <c r="AA44" i="1"/>
  <c r="W44" i="1"/>
  <c r="X44" i="1" s="1"/>
  <c r="AD44" i="1"/>
  <c r="AE44" i="1" s="1"/>
  <c r="Z103" i="1"/>
  <c r="AA103" i="1"/>
  <c r="AE103" i="1"/>
</calcChain>
</file>

<file path=xl/sharedStrings.xml><?xml version="1.0" encoding="utf-8"?>
<sst xmlns="http://schemas.openxmlformats.org/spreadsheetml/2006/main" count="59" uniqueCount="35">
  <si>
    <t>KULA</t>
  </si>
  <si>
    <t>r</t>
  </si>
  <si>
    <t>x</t>
  </si>
  <si>
    <t>m</t>
  </si>
  <si>
    <t>g</t>
  </si>
  <si>
    <t>dt</t>
  </si>
  <si>
    <t>alfa</t>
  </si>
  <si>
    <t>Ik</t>
  </si>
  <si>
    <t>epsK</t>
  </si>
  <si>
    <t>h</t>
  </si>
  <si>
    <t>ak</t>
  </si>
  <si>
    <t>t</t>
  </si>
  <si>
    <t>Sx</t>
  </si>
  <si>
    <t>Sy</t>
  </si>
  <si>
    <t>V</t>
  </si>
  <si>
    <t>DSx</t>
  </si>
  <si>
    <t>DV</t>
  </si>
  <si>
    <t>xr</t>
  </si>
  <si>
    <t>yr</t>
  </si>
  <si>
    <t>V(t0+dt/2)</t>
  </si>
  <si>
    <t>beta</t>
  </si>
  <si>
    <t>w</t>
  </si>
  <si>
    <t>w(t0+dt/2)</t>
  </si>
  <si>
    <t>Db</t>
  </si>
  <si>
    <t>Dw</t>
  </si>
  <si>
    <t>y</t>
  </si>
  <si>
    <t>Ep</t>
  </si>
  <si>
    <t>Ek</t>
  </si>
  <si>
    <t>Ec</t>
  </si>
  <si>
    <t>xs</t>
  </si>
  <si>
    <t>ys</t>
  </si>
  <si>
    <t>SFERA</t>
  </si>
  <si>
    <t>Is</t>
  </si>
  <si>
    <t>EpsS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</si>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</sst>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2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Sheet1!$I$3:$I$4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Sheet1!$J$3:$J$4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A-40B3-B775-CB1228E1BC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Sheet1!$P$11:$P$43</c:f>
              <c:numCache>
                <c:formatCode>General</c:formatCode>
                <c:ptCount val="33"/>
                <c:pt idx="0">
                  <c:v>1.4142135623730949</c:v>
                </c:pt>
                <c:pt idx="1">
                  <c:v>1.4320707052302377</c:v>
                </c:pt>
                <c:pt idx="2">
                  <c:v>1.4856421338016663</c:v>
                </c:pt>
                <c:pt idx="3">
                  <c:v>1.5749278480873807</c:v>
                </c:pt>
                <c:pt idx="4">
                  <c:v>1.6999278480873807</c:v>
                </c:pt>
                <c:pt idx="5">
                  <c:v>1.8606421338016665</c:v>
                </c:pt>
                <c:pt idx="6">
                  <c:v>2.0570707052302382</c:v>
                </c:pt>
                <c:pt idx="7">
                  <c:v>2.2892135623730949</c:v>
                </c:pt>
                <c:pt idx="8">
                  <c:v>2.5570707052302382</c:v>
                </c:pt>
                <c:pt idx="9">
                  <c:v>2.8606421338016665</c:v>
                </c:pt>
                <c:pt idx="10">
                  <c:v>3.199927848087381</c:v>
                </c:pt>
                <c:pt idx="11">
                  <c:v>3.5749278480873814</c:v>
                </c:pt>
                <c:pt idx="12">
                  <c:v>3.985642133801667</c:v>
                </c:pt>
                <c:pt idx="13">
                  <c:v>4.4320707052302382</c:v>
                </c:pt>
                <c:pt idx="14">
                  <c:v>4.9142135623730958</c:v>
                </c:pt>
                <c:pt idx="15">
                  <c:v>5.432070705230239</c:v>
                </c:pt>
                <c:pt idx="16">
                  <c:v>5.9856421338016679</c:v>
                </c:pt>
                <c:pt idx="17">
                  <c:v>6.5749278480873814</c:v>
                </c:pt>
                <c:pt idx="18">
                  <c:v>7.1999278480873814</c:v>
                </c:pt>
                <c:pt idx="19">
                  <c:v>7.860642133801667</c:v>
                </c:pt>
                <c:pt idx="20">
                  <c:v>8.5570707052302382</c:v>
                </c:pt>
                <c:pt idx="21">
                  <c:v>9.2892135623730958</c:v>
                </c:pt>
                <c:pt idx="22">
                  <c:v>10.057070705230238</c:v>
                </c:pt>
                <c:pt idx="23">
                  <c:v>10.860642133801665</c:v>
                </c:pt>
                <c:pt idx="24">
                  <c:v>11.699927848087381</c:v>
                </c:pt>
                <c:pt idx="25">
                  <c:v>12.574927848087381</c:v>
                </c:pt>
                <c:pt idx="26">
                  <c:v>13.485642133801665</c:v>
                </c:pt>
                <c:pt idx="27">
                  <c:v>14.432070705230235</c:v>
                </c:pt>
                <c:pt idx="28">
                  <c:v>15.414213562373092</c:v>
                </c:pt>
                <c:pt idx="29">
                  <c:v>16.432070705230238</c:v>
                </c:pt>
                <c:pt idx="30">
                  <c:v>17.485642133801665</c:v>
                </c:pt>
                <c:pt idx="31">
                  <c:v>18.574927848087381</c:v>
                </c:pt>
                <c:pt idx="32">
                  <c:v>19.699927848087381</c:v>
                </c:pt>
              </c:numCache>
            </c:numRef>
          </c:xVal>
          <c:yVal>
            <c:numRef>
              <c:f>Sheet1!$Q$11:$Q$43</c:f>
              <c:numCache>
                <c:formatCode>General</c:formatCode>
                <c:ptCount val="33"/>
                <c:pt idx="0">
                  <c:v>21.414213562373096</c:v>
                </c:pt>
                <c:pt idx="1">
                  <c:v>21.396356419515953</c:v>
                </c:pt>
                <c:pt idx="2">
                  <c:v>21.342784990944523</c:v>
                </c:pt>
                <c:pt idx="3">
                  <c:v>21.253499276658808</c:v>
                </c:pt>
                <c:pt idx="4">
                  <c:v>21.128499276658808</c:v>
                </c:pt>
                <c:pt idx="5">
                  <c:v>20.967784990944523</c:v>
                </c:pt>
                <c:pt idx="6">
                  <c:v>20.771356419515953</c:v>
                </c:pt>
                <c:pt idx="7">
                  <c:v>20.539213562373096</c:v>
                </c:pt>
                <c:pt idx="8">
                  <c:v>20.271356419515953</c:v>
                </c:pt>
                <c:pt idx="9">
                  <c:v>19.967784990944523</c:v>
                </c:pt>
                <c:pt idx="10">
                  <c:v>19.628499276658808</c:v>
                </c:pt>
                <c:pt idx="11">
                  <c:v>19.253499276658808</c:v>
                </c:pt>
                <c:pt idx="12">
                  <c:v>18.842784990944523</c:v>
                </c:pt>
                <c:pt idx="13">
                  <c:v>18.396356419515953</c:v>
                </c:pt>
                <c:pt idx="14">
                  <c:v>17.914213562373096</c:v>
                </c:pt>
                <c:pt idx="15">
                  <c:v>17.396356419515953</c:v>
                </c:pt>
                <c:pt idx="16">
                  <c:v>16.842784990944523</c:v>
                </c:pt>
                <c:pt idx="17">
                  <c:v>16.253499276658808</c:v>
                </c:pt>
                <c:pt idx="18">
                  <c:v>15.628499276658809</c:v>
                </c:pt>
                <c:pt idx="19">
                  <c:v>14.967784990944523</c:v>
                </c:pt>
                <c:pt idx="20">
                  <c:v>14.271356419515952</c:v>
                </c:pt>
                <c:pt idx="21">
                  <c:v>13.539213562373096</c:v>
                </c:pt>
                <c:pt idx="22">
                  <c:v>12.771356419515953</c:v>
                </c:pt>
                <c:pt idx="23">
                  <c:v>11.967784990944526</c:v>
                </c:pt>
                <c:pt idx="24">
                  <c:v>11.128499276658811</c:v>
                </c:pt>
                <c:pt idx="25">
                  <c:v>10.253499276658813</c:v>
                </c:pt>
                <c:pt idx="26">
                  <c:v>9.3427849909445282</c:v>
                </c:pt>
                <c:pt idx="27">
                  <c:v>8.396356419515957</c:v>
                </c:pt>
                <c:pt idx="28">
                  <c:v>7.4142135623730994</c:v>
                </c:pt>
                <c:pt idx="29">
                  <c:v>6.396356419515957</c:v>
                </c:pt>
                <c:pt idx="30">
                  <c:v>5.3427849909445264</c:v>
                </c:pt>
                <c:pt idx="31">
                  <c:v>4.2534992766588147</c:v>
                </c:pt>
                <c:pt idx="32">
                  <c:v>3.1284992766588147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A-40B3-B775-CB1228E1BC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Sheet1!$Z$11:$Z$44</c:f>
              <c:numCache>
                <c:formatCode>General</c:formatCode>
                <c:ptCount val="34"/>
                <c:pt idx="0">
                  <c:v>1.4142135623730951</c:v>
                </c:pt>
                <c:pt idx="1">
                  <c:v>1.4573238477765398</c:v>
                </c:pt>
                <c:pt idx="2">
                  <c:v>1.586614445072092</c:v>
                </c:pt>
                <c:pt idx="3">
                  <c:v>1.8017232743019735</c:v>
                </c:pt>
                <c:pt idx="4">
                  <c:v>2.1012457556741215</c:v>
                </c:pt>
                <c:pt idx="5">
                  <c:v>2.4815540807016143</c:v>
                </c:pt>
                <c:pt idx="6">
                  <c:v>2.9352203124120044</c:v>
                </c:pt>
                <c:pt idx="7">
                  <c:v>3.44919685105137</c:v>
                </c:pt>
                <c:pt idx="8">
                  <c:v>4.0030527941493155</c:v>
                </c:pt>
                <c:pt idx="9">
                  <c:v>4.5677609315351404</c:v>
                </c:pt>
                <c:pt idx="10">
                  <c:v>5.1057473476790465</c:v>
                </c:pt>
                <c:pt idx="11">
                  <c:v>5.5730842359994384</c:v>
                </c:pt>
                <c:pt idx="12">
                  <c:v>5.9247085945767397</c:v>
                </c:pt>
                <c:pt idx="13">
                  <c:v>6.1232250667598827</c:v>
                </c:pt>
                <c:pt idx="14">
                  <c:v>6.1510352963970618</c:v>
                </c:pt>
                <c:pt idx="15">
                  <c:v>6.0241401633397125</c:v>
                </c:pt>
                <c:pt idx="16">
                  <c:v>5.8041013783290785</c:v>
                </c:pt>
                <c:pt idx="17">
                  <c:v>5.6027943261227984</c:v>
                </c:pt>
                <c:pt idx="18">
                  <c:v>5.5736494441791447</c:v>
                </c:pt>
                <c:pt idx="19">
                  <c:v>5.8843345057252003</c:v>
                </c:pt>
                <c:pt idx="20">
                  <c:v>6.670479196115477</c:v>
                </c:pt>
                <c:pt idx="21">
                  <c:v>7.978402530861552</c:v>
                </c:pt>
                <c:pt idx="22">
                  <c:v>9.7152325202921119</c:v>
                </c:pt>
                <c:pt idx="23">
                  <c:v>11.632931427981847</c:v>
                </c:pt>
                <c:pt idx="24">
                  <c:v>13.371884341847235</c:v>
                </c:pt>
                <c:pt idx="25">
                  <c:v>14.573496522513262</c:v>
                </c:pt>
                <c:pt idx="26">
                  <c:v>15.03851211239907</c:v>
                </c:pt>
                <c:pt idx="27">
                  <c:v>14.868067165702829</c:v>
                </c:pt>
                <c:pt idx="28">
                  <c:v>14.500040087289493</c:v>
                </c:pt>
                <c:pt idx="29">
                  <c:v>14.572042904829942</c:v>
                </c:pt>
                <c:pt idx="30">
                  <c:v>15.620006898456545</c:v>
                </c:pt>
                <c:pt idx="31">
                  <c:v>17.737709753868092</c:v>
                </c:pt>
                <c:pt idx="32">
                  <c:v>20.411176462798714</c:v>
                </c:pt>
                <c:pt idx="33">
                  <c:v>22.713136299183173</c:v>
                </c:pt>
              </c:numCache>
            </c:numRef>
          </c:xVal>
          <c:yVal>
            <c:numRef>
              <c:f>Sheet1!$AA$11:$AA$44</c:f>
              <c:numCache>
                <c:formatCode>General</c:formatCode>
                <c:ptCount val="34"/>
                <c:pt idx="0">
                  <c:v>23.414213562373096</c:v>
                </c:pt>
                <c:pt idx="1">
                  <c:v>23.396196982858825</c:v>
                </c:pt>
                <c:pt idx="2">
                  <c:v>23.340234512799007</c:v>
                </c:pt>
                <c:pt idx="3">
                  <c:v>23.240598628641024</c:v>
                </c:pt>
                <c:pt idx="4">
                  <c:v>23.087821592422653</c:v>
                </c:pt>
                <c:pt idx="5">
                  <c:v>22.868960509984497</c:v>
                </c:pt>
                <c:pt idx="6">
                  <c:v>22.568257437214623</c:v>
                </c:pt>
                <c:pt idx="7">
                  <c:v>22.168458408916159</c:v>
                </c:pt>
                <c:pt idx="8">
                  <c:v>21.653071223129643</c:v>
                </c:pt>
                <c:pt idx="9">
                  <c:v>21.009776070764797</c:v>
                </c:pt>
                <c:pt idx="10">
                  <c:v>20.235007343362106</c:v>
                </c:pt>
                <c:pt idx="11">
                  <c:v>19.339354092751112</c:v>
                </c:pt>
                <c:pt idx="12">
                  <c:v>18.352865343760179</c:v>
                </c:pt>
                <c:pt idx="13">
                  <c:v>17.328650034090042</c:v>
                </c:pt>
                <c:pt idx="14">
                  <c:v>16.34250366603537</c:v>
                </c:pt>
                <c:pt idx="15">
                  <c:v>15.48600206579674</c:v>
                </c:pt>
                <c:pt idx="16">
                  <c:v>14.851041294054172</c:v>
                </c:pt>
                <c:pt idx="17">
                  <c:v>14.505655915406795</c:v>
                </c:pt>
                <c:pt idx="18">
                  <c:v>14.464360731217727</c:v>
                </c:pt>
                <c:pt idx="19">
                  <c:v>14.660851514101788</c:v>
                </c:pt>
                <c:pt idx="20">
                  <c:v>14.935263399247365</c:v>
                </c:pt>
                <c:pt idx="21">
                  <c:v>15.049767910838467</c:v>
                </c:pt>
                <c:pt idx="22">
                  <c:v>14.741926554100917</c:v>
                </c:pt>
                <c:pt idx="23">
                  <c:v>13.812661476266696</c:v>
                </c:pt>
                <c:pt idx="24">
                  <c:v>12.226024439456573</c:v>
                </c:pt>
                <c:pt idx="25">
                  <c:v>10.177847088299332</c:v>
                </c:pt>
                <c:pt idx="26">
                  <c:v>8.0823902791296565</c:v>
                </c:pt>
                <c:pt idx="27">
                  <c:v>6.444458090592196</c:v>
                </c:pt>
                <c:pt idx="28">
                  <c:v>5.6353693147073356</c:v>
                </c:pt>
                <c:pt idx="29">
                  <c:v>5.6613077260690305</c:v>
                </c:pt>
                <c:pt idx="30">
                  <c:v>6.0634826866802305</c:v>
                </c:pt>
                <c:pt idx="31">
                  <c:v>6.0698323580928948</c:v>
                </c:pt>
                <c:pt idx="32">
                  <c:v>4.9977572599428788</c:v>
                </c:pt>
                <c:pt idx="33">
                  <c:v>2.7216187705189534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AA-40B3-B775-CB1228E1BC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Sheet1!$D$36:$D$56</c:f>
              <c:numCache>
                <c:formatCode>General</c:formatCode>
                <c:ptCount val="21"/>
                <c:pt idx="0">
                  <c:v>16.432070705230235</c:v>
                </c:pt>
                <c:pt idx="1">
                  <c:v>16.334183737820542</c:v>
                </c:pt>
                <c:pt idx="2">
                  <c:v>16.050104693980131</c:v>
                </c:pt>
                <c:pt idx="3">
                  <c:v>15.607641209815181</c:v>
                </c:pt>
                <c:pt idx="4">
                  <c:v>15.05010469398013</c:v>
                </c:pt>
                <c:pt idx="5">
                  <c:v>14.432070705230235</c:v>
                </c:pt>
                <c:pt idx="6">
                  <c:v>13.81403671648034</c:v>
                </c:pt>
                <c:pt idx="7">
                  <c:v>13.256500200645288</c:v>
                </c:pt>
                <c:pt idx="8">
                  <c:v>12.81403671648034</c:v>
                </c:pt>
                <c:pt idx="9">
                  <c:v>12.529957672639927</c:v>
                </c:pt>
                <c:pt idx="10">
                  <c:v>12.432070705230235</c:v>
                </c:pt>
                <c:pt idx="11">
                  <c:v>12.529957672639927</c:v>
                </c:pt>
                <c:pt idx="12">
                  <c:v>12.81403671648034</c:v>
                </c:pt>
                <c:pt idx="13">
                  <c:v>13.256500200645288</c:v>
                </c:pt>
                <c:pt idx="14">
                  <c:v>13.81403671648034</c:v>
                </c:pt>
                <c:pt idx="15">
                  <c:v>14.432070705230235</c:v>
                </c:pt>
                <c:pt idx="16">
                  <c:v>15.05010469398013</c:v>
                </c:pt>
                <c:pt idx="17">
                  <c:v>15.607641209815181</c:v>
                </c:pt>
                <c:pt idx="18">
                  <c:v>16.050104693980128</c:v>
                </c:pt>
                <c:pt idx="19">
                  <c:v>16.334183737820542</c:v>
                </c:pt>
                <c:pt idx="20">
                  <c:v>16.432070705230235</c:v>
                </c:pt>
              </c:numCache>
            </c:numRef>
          </c:xVal>
          <c:yVal>
            <c:numRef>
              <c:f>Sheet1!$E$36:$E$56</c:f>
              <c:numCache>
                <c:formatCode>General</c:formatCode>
                <c:ptCount val="21"/>
                <c:pt idx="0">
                  <c:v>8.396356419515957</c:v>
                </c:pt>
                <c:pt idx="1">
                  <c:v>9.0143904082658519</c:v>
                </c:pt>
                <c:pt idx="2">
                  <c:v>9.5719269241009037</c:v>
                </c:pt>
                <c:pt idx="3">
                  <c:v>10.014390408265852</c:v>
                </c:pt>
                <c:pt idx="4">
                  <c:v>10.298469452106264</c:v>
                </c:pt>
                <c:pt idx="5">
                  <c:v>10.396356419515957</c:v>
                </c:pt>
                <c:pt idx="6">
                  <c:v>10.298469452106264</c:v>
                </c:pt>
                <c:pt idx="7">
                  <c:v>10.014390408265852</c:v>
                </c:pt>
                <c:pt idx="8">
                  <c:v>9.5719269241009037</c:v>
                </c:pt>
                <c:pt idx="9">
                  <c:v>9.0143904082658519</c:v>
                </c:pt>
                <c:pt idx="10">
                  <c:v>8.396356419515957</c:v>
                </c:pt>
                <c:pt idx="11">
                  <c:v>7.7783224307660621</c:v>
                </c:pt>
                <c:pt idx="12">
                  <c:v>7.2207859149310112</c:v>
                </c:pt>
                <c:pt idx="13">
                  <c:v>6.7783224307660621</c:v>
                </c:pt>
                <c:pt idx="14">
                  <c:v>6.4942433869256497</c:v>
                </c:pt>
                <c:pt idx="15">
                  <c:v>6.396356419515957</c:v>
                </c:pt>
                <c:pt idx="16">
                  <c:v>6.4942433869256497</c:v>
                </c:pt>
                <c:pt idx="17">
                  <c:v>6.7783224307660621</c:v>
                </c:pt>
                <c:pt idx="18">
                  <c:v>7.2207859149310103</c:v>
                </c:pt>
                <c:pt idx="19">
                  <c:v>7.7783224307660621</c:v>
                </c:pt>
                <c:pt idx="20">
                  <c:v>8.396356419515957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AA-40B3-B775-CB1228E1BC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Sheet1!$G$37:$G$38</c:f>
              <c:numCache>
                <c:formatCode>General</c:formatCode>
                <c:ptCount val="2"/>
                <c:pt idx="0">
                  <c:v>14.432070705230235</c:v>
                </c:pt>
                <c:pt idx="1">
                  <c:v>14.868067165702829</c:v>
                </c:pt>
              </c:numCache>
            </c:numRef>
          </c:xVal>
          <c:yVal>
            <c:numRef>
              <c:f>Sheet1!$H$37:$H$38</c:f>
              <c:numCache>
                <c:formatCode>General</c:formatCode>
                <c:ptCount val="2"/>
                <c:pt idx="0">
                  <c:v>8.396356419515957</c:v>
                </c:pt>
                <c:pt idx="1">
                  <c:v>6.444458090592196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AA-40B3-B775-CB1228E1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81488"/>
        <c:axId val="1014854576"/>
      </c:scatterChart>
      <c:valAx>
        <c:axId val="956381488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54576"/>
        <c:crosses val="autoZero"/>
        <c:crossBetween val="midCat"/>
      </c:valAx>
      <c:valAx>
        <c:axId val="10148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Sheet1!$AC$10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Sheet1!$AB$11:$AB$44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Sheet1!$AC$11:$AC$44</c:f>
              <c:numCache>
                <c:formatCode>General</c:formatCode>
                <c:ptCount val="34"/>
                <c:pt idx="0">
                  <c:v>2141.4213562373097</c:v>
                </c:pt>
                <c:pt idx="1">
                  <c:v>2139.6356419515955</c:v>
                </c:pt>
                <c:pt idx="2">
                  <c:v>2134.2784990944524</c:v>
                </c:pt>
                <c:pt idx="3">
                  <c:v>2125.3499276658808</c:v>
                </c:pt>
                <c:pt idx="4">
                  <c:v>2112.8499276658808</c:v>
                </c:pt>
                <c:pt idx="5">
                  <c:v>2096.7784990944524</c:v>
                </c:pt>
                <c:pt idx="6">
                  <c:v>2077.1356419515955</c:v>
                </c:pt>
                <c:pt idx="7">
                  <c:v>2053.9213562373097</c:v>
                </c:pt>
                <c:pt idx="8">
                  <c:v>2027.1356419515953</c:v>
                </c:pt>
                <c:pt idx="9">
                  <c:v>1996.7784990944524</c:v>
                </c:pt>
                <c:pt idx="10">
                  <c:v>1962.8499276658808</c:v>
                </c:pt>
                <c:pt idx="11">
                  <c:v>1925.3499276658808</c:v>
                </c:pt>
                <c:pt idx="12">
                  <c:v>1884.2784990944524</c:v>
                </c:pt>
                <c:pt idx="13">
                  <c:v>1839.6356419515953</c:v>
                </c:pt>
                <c:pt idx="14">
                  <c:v>1791.4213562373095</c:v>
                </c:pt>
                <c:pt idx="15">
                  <c:v>1739.6356419515953</c:v>
                </c:pt>
                <c:pt idx="16">
                  <c:v>1684.2784990944524</c:v>
                </c:pt>
                <c:pt idx="17">
                  <c:v>1625.3499276658808</c:v>
                </c:pt>
                <c:pt idx="18">
                  <c:v>1562.8499276658808</c:v>
                </c:pt>
                <c:pt idx="19">
                  <c:v>1496.7784990944524</c:v>
                </c:pt>
                <c:pt idx="20">
                  <c:v>1427.1356419515951</c:v>
                </c:pt>
                <c:pt idx="21">
                  <c:v>1353.9213562373095</c:v>
                </c:pt>
                <c:pt idx="22">
                  <c:v>1277.1356419515953</c:v>
                </c:pt>
                <c:pt idx="23">
                  <c:v>1196.7784990944526</c:v>
                </c:pt>
                <c:pt idx="24">
                  <c:v>1112.8499276658811</c:v>
                </c:pt>
                <c:pt idx="25">
                  <c:v>1025.3499276658813</c:v>
                </c:pt>
                <c:pt idx="26">
                  <c:v>934.27849909445285</c:v>
                </c:pt>
                <c:pt idx="27">
                  <c:v>839.63564195159574</c:v>
                </c:pt>
                <c:pt idx="28">
                  <c:v>741.42135623730996</c:v>
                </c:pt>
                <c:pt idx="29">
                  <c:v>639.63564195159574</c:v>
                </c:pt>
                <c:pt idx="30">
                  <c:v>534.27849909445263</c:v>
                </c:pt>
                <c:pt idx="31">
                  <c:v>425.34992766588147</c:v>
                </c:pt>
                <c:pt idx="32">
                  <c:v>312.84992766588147</c:v>
                </c:pt>
                <c:pt idx="33">
                  <c:v>196.778499094453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3-4765-9CC3-0A6FBC0EA2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Sheet1!$AB$11:$AB$44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Sheet1!$AD$11:$AD$44</c:f>
              <c:numCache>
                <c:formatCode>General</c:formatCode>
                <c:ptCount val="34"/>
                <c:pt idx="0">
                  <c:v>0</c:v>
                </c:pt>
                <c:pt idx="1">
                  <c:v>1.7857142857142863</c:v>
                </c:pt>
                <c:pt idx="2">
                  <c:v>7.142857142857145</c:v>
                </c:pt>
                <c:pt idx="3">
                  <c:v>16.071428571428569</c:v>
                </c:pt>
                <c:pt idx="4">
                  <c:v>28.57142857142858</c:v>
                </c:pt>
                <c:pt idx="5">
                  <c:v>44.642857142857153</c:v>
                </c:pt>
                <c:pt idx="6">
                  <c:v>64.285714285714306</c:v>
                </c:pt>
                <c:pt idx="7">
                  <c:v>87.500000000000028</c:v>
                </c:pt>
                <c:pt idx="8">
                  <c:v>114.28571428571432</c:v>
                </c:pt>
                <c:pt idx="9">
                  <c:v>144.64285714285717</c:v>
                </c:pt>
                <c:pt idx="10">
                  <c:v>178.57142857142861</c:v>
                </c:pt>
                <c:pt idx="11">
                  <c:v>216.07142857142861</c:v>
                </c:pt>
                <c:pt idx="12">
                  <c:v>257.14285714285722</c:v>
                </c:pt>
                <c:pt idx="13">
                  <c:v>301.78571428571433</c:v>
                </c:pt>
                <c:pt idx="14">
                  <c:v>350.00000000000011</c:v>
                </c:pt>
                <c:pt idx="15">
                  <c:v>401.78571428571439</c:v>
                </c:pt>
                <c:pt idx="16">
                  <c:v>457.14285714285728</c:v>
                </c:pt>
                <c:pt idx="17">
                  <c:v>516.07142857142856</c:v>
                </c:pt>
                <c:pt idx="18">
                  <c:v>578.57142857142844</c:v>
                </c:pt>
                <c:pt idx="19">
                  <c:v>644.64285714285688</c:v>
                </c:pt>
                <c:pt idx="20">
                  <c:v>714.28571428571388</c:v>
                </c:pt>
                <c:pt idx="21">
                  <c:v>787.49999999999955</c:v>
                </c:pt>
                <c:pt idx="22">
                  <c:v>864.28571428571365</c:v>
                </c:pt>
                <c:pt idx="23">
                  <c:v>944.64285714285643</c:v>
                </c:pt>
                <c:pt idx="24">
                  <c:v>1028.5714285714278</c:v>
                </c:pt>
                <c:pt idx="25">
                  <c:v>1116.0714285714275</c:v>
                </c:pt>
                <c:pt idx="26">
                  <c:v>1207.1428571428557</c:v>
                </c:pt>
                <c:pt idx="27">
                  <c:v>1301.7857142857129</c:v>
                </c:pt>
                <c:pt idx="28">
                  <c:v>1399.9999999999984</c:v>
                </c:pt>
                <c:pt idx="29">
                  <c:v>1501.7857142857124</c:v>
                </c:pt>
                <c:pt idx="30">
                  <c:v>1607.1428571428551</c:v>
                </c:pt>
                <c:pt idx="31">
                  <c:v>1716.0714285714262</c:v>
                </c:pt>
                <c:pt idx="32">
                  <c:v>1828.5714285714262</c:v>
                </c:pt>
                <c:pt idx="33">
                  <c:v>1944.6428571428551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3-4765-9CC3-0A6FBC0EA2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Sheet1!$AB$11:$AB$44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Sheet1!$AE$11:$AE$44</c:f>
              <c:numCache>
                <c:formatCode>General</c:formatCode>
                <c:ptCount val="34"/>
                <c:pt idx="0">
                  <c:v>2141.4213562373097</c:v>
                </c:pt>
                <c:pt idx="1">
                  <c:v>2141.4213562373097</c:v>
                </c:pt>
                <c:pt idx="2">
                  <c:v>2141.4213562373097</c:v>
                </c:pt>
                <c:pt idx="3">
                  <c:v>2141.4213562373093</c:v>
                </c:pt>
                <c:pt idx="4">
                  <c:v>2141.4213562373093</c:v>
                </c:pt>
                <c:pt idx="5">
                  <c:v>2141.4213562373097</c:v>
                </c:pt>
                <c:pt idx="6">
                  <c:v>2141.4213562373097</c:v>
                </c:pt>
                <c:pt idx="7">
                  <c:v>2141.4213562373097</c:v>
                </c:pt>
                <c:pt idx="8">
                  <c:v>2141.4213562373097</c:v>
                </c:pt>
                <c:pt idx="9">
                  <c:v>2141.4213562373097</c:v>
                </c:pt>
                <c:pt idx="10">
                  <c:v>2141.4213562373093</c:v>
                </c:pt>
                <c:pt idx="11">
                  <c:v>2141.4213562373093</c:v>
                </c:pt>
                <c:pt idx="12">
                  <c:v>2141.4213562373097</c:v>
                </c:pt>
                <c:pt idx="13">
                  <c:v>2141.4213562373097</c:v>
                </c:pt>
                <c:pt idx="14">
                  <c:v>2141.4213562373097</c:v>
                </c:pt>
                <c:pt idx="15">
                  <c:v>2141.4213562373097</c:v>
                </c:pt>
                <c:pt idx="16">
                  <c:v>2141.4213562373097</c:v>
                </c:pt>
                <c:pt idx="17">
                  <c:v>2141.4213562373093</c:v>
                </c:pt>
                <c:pt idx="18">
                  <c:v>2141.4213562373093</c:v>
                </c:pt>
                <c:pt idx="19">
                  <c:v>2141.4213562373093</c:v>
                </c:pt>
                <c:pt idx="20">
                  <c:v>2141.4213562373088</c:v>
                </c:pt>
                <c:pt idx="21">
                  <c:v>2141.4213562373088</c:v>
                </c:pt>
                <c:pt idx="22">
                  <c:v>2141.4213562373088</c:v>
                </c:pt>
                <c:pt idx="23">
                  <c:v>2141.4213562373088</c:v>
                </c:pt>
                <c:pt idx="24">
                  <c:v>2141.4213562373088</c:v>
                </c:pt>
                <c:pt idx="25">
                  <c:v>2141.4213562373088</c:v>
                </c:pt>
                <c:pt idx="26">
                  <c:v>2141.4213562373088</c:v>
                </c:pt>
                <c:pt idx="27">
                  <c:v>2141.4213562373088</c:v>
                </c:pt>
                <c:pt idx="28">
                  <c:v>2141.4213562373084</c:v>
                </c:pt>
                <c:pt idx="29">
                  <c:v>2141.4213562373079</c:v>
                </c:pt>
                <c:pt idx="30">
                  <c:v>2141.4213562373079</c:v>
                </c:pt>
                <c:pt idx="31">
                  <c:v>2141.4213562373075</c:v>
                </c:pt>
                <c:pt idx="32">
                  <c:v>2141.4213562373075</c:v>
                </c:pt>
                <c:pt idx="33">
                  <c:v>2141.4213562373079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3-4765-9CC3-0A6FBC0E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75072"/>
        <c:axId val="1474717792"/>
      </c:scatterChart>
      <c:valAx>
        <c:axId val="14746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17792"/>
        <c:crosses val="autoZero"/>
        <c:crossBetween val="midCat"/>
      </c:valAx>
      <c:valAx>
        <c:axId val="1474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Sheet1!$I$3:$I$4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Sheet1!$J$3:$J$4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9-4630-955F-9BF0A08A4B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Sheet1!$P$70:$P$103</c:f>
              <c:numCache>
                <c:formatCode>General</c:formatCode>
                <c:ptCount val="34"/>
                <c:pt idx="0">
                  <c:v>1.4142135623730949</c:v>
                </c:pt>
                <c:pt idx="1">
                  <c:v>1.4292135623730948</c:v>
                </c:pt>
                <c:pt idx="2">
                  <c:v>1.474213562373095</c:v>
                </c:pt>
                <c:pt idx="3">
                  <c:v>1.5492135623730949</c:v>
                </c:pt>
                <c:pt idx="4">
                  <c:v>1.6542135623730949</c:v>
                </c:pt>
                <c:pt idx="5">
                  <c:v>1.7892135623730949</c:v>
                </c:pt>
                <c:pt idx="6">
                  <c:v>1.954213562373095</c:v>
                </c:pt>
                <c:pt idx="7">
                  <c:v>2.1492135623730952</c:v>
                </c:pt>
                <c:pt idx="8">
                  <c:v>2.3742135623730949</c:v>
                </c:pt>
                <c:pt idx="9">
                  <c:v>2.6292135623730948</c:v>
                </c:pt>
                <c:pt idx="10">
                  <c:v>2.9142135623730949</c:v>
                </c:pt>
                <c:pt idx="11">
                  <c:v>3.2292135623730953</c:v>
                </c:pt>
                <c:pt idx="12">
                  <c:v>3.5742135623730951</c:v>
                </c:pt>
                <c:pt idx="13">
                  <c:v>3.9492135623730951</c:v>
                </c:pt>
                <c:pt idx="14">
                  <c:v>4.3542135623730953</c:v>
                </c:pt>
                <c:pt idx="15">
                  <c:v>4.7892135623730958</c:v>
                </c:pt>
                <c:pt idx="16">
                  <c:v>5.2542135623730957</c:v>
                </c:pt>
                <c:pt idx="17">
                  <c:v>5.7492135623730949</c:v>
                </c:pt>
                <c:pt idx="18">
                  <c:v>6.2742135623730952</c:v>
                </c:pt>
                <c:pt idx="19">
                  <c:v>6.8292135623730958</c:v>
                </c:pt>
                <c:pt idx="20">
                  <c:v>7.4142135623730958</c:v>
                </c:pt>
                <c:pt idx="21">
                  <c:v>8.029213562373096</c:v>
                </c:pt>
                <c:pt idx="22">
                  <c:v>8.6742135623730956</c:v>
                </c:pt>
                <c:pt idx="23">
                  <c:v>9.3492135623730963</c:v>
                </c:pt>
                <c:pt idx="24">
                  <c:v>10.054213562373096</c:v>
                </c:pt>
                <c:pt idx="25">
                  <c:v>10.789213562373096</c:v>
                </c:pt>
                <c:pt idx="26">
                  <c:v>11.554213562373096</c:v>
                </c:pt>
                <c:pt idx="27">
                  <c:v>12.349213562373095</c:v>
                </c:pt>
                <c:pt idx="28">
                  <c:v>13.174213562373094</c:v>
                </c:pt>
                <c:pt idx="29">
                  <c:v>14.029213562373094</c:v>
                </c:pt>
                <c:pt idx="30">
                  <c:v>14.914213562373096</c:v>
                </c:pt>
                <c:pt idx="31">
                  <c:v>15.829213562373091</c:v>
                </c:pt>
                <c:pt idx="32">
                  <c:v>16.774213562373092</c:v>
                </c:pt>
                <c:pt idx="33">
                  <c:v>17.749213562373093</c:v>
                </c:pt>
              </c:numCache>
            </c:numRef>
          </c:xVal>
          <c:yVal>
            <c:numRef>
              <c:f>Sheet1!$Q$70:$Q$103</c:f>
              <c:numCache>
                <c:formatCode>General</c:formatCode>
                <c:ptCount val="34"/>
                <c:pt idx="0">
                  <c:v>21.414213562373096</c:v>
                </c:pt>
                <c:pt idx="1">
                  <c:v>21.399213562373095</c:v>
                </c:pt>
                <c:pt idx="2">
                  <c:v>21.354213562373094</c:v>
                </c:pt>
                <c:pt idx="3">
                  <c:v>21.279213562373094</c:v>
                </c:pt>
                <c:pt idx="4">
                  <c:v>21.174213562373094</c:v>
                </c:pt>
                <c:pt idx="5">
                  <c:v>21.039213562373096</c:v>
                </c:pt>
                <c:pt idx="6">
                  <c:v>20.874213562373097</c:v>
                </c:pt>
                <c:pt idx="7">
                  <c:v>20.679213562373096</c:v>
                </c:pt>
                <c:pt idx="8">
                  <c:v>20.454213562373095</c:v>
                </c:pt>
                <c:pt idx="9">
                  <c:v>20.199213562373096</c:v>
                </c:pt>
                <c:pt idx="10">
                  <c:v>19.914213562373096</c:v>
                </c:pt>
                <c:pt idx="11">
                  <c:v>19.599213562373095</c:v>
                </c:pt>
                <c:pt idx="12">
                  <c:v>19.254213562373096</c:v>
                </c:pt>
                <c:pt idx="13">
                  <c:v>18.879213562373096</c:v>
                </c:pt>
                <c:pt idx="14">
                  <c:v>18.474213562373095</c:v>
                </c:pt>
                <c:pt idx="15">
                  <c:v>18.039213562373096</c:v>
                </c:pt>
                <c:pt idx="16">
                  <c:v>17.574213562373096</c:v>
                </c:pt>
                <c:pt idx="17">
                  <c:v>17.079213562373095</c:v>
                </c:pt>
                <c:pt idx="18">
                  <c:v>16.554213562373096</c:v>
                </c:pt>
                <c:pt idx="19">
                  <c:v>15.999213562373095</c:v>
                </c:pt>
                <c:pt idx="20">
                  <c:v>15.414213562373096</c:v>
                </c:pt>
                <c:pt idx="21">
                  <c:v>14.799213562373094</c:v>
                </c:pt>
                <c:pt idx="22">
                  <c:v>14.154213562373094</c:v>
                </c:pt>
                <c:pt idx="23">
                  <c:v>13.479213562373095</c:v>
                </c:pt>
                <c:pt idx="24">
                  <c:v>12.774213562373095</c:v>
                </c:pt>
                <c:pt idx="25">
                  <c:v>12.039213562373096</c:v>
                </c:pt>
                <c:pt idx="26">
                  <c:v>11.274213562373097</c:v>
                </c:pt>
                <c:pt idx="27">
                  <c:v>10.479213562373099</c:v>
                </c:pt>
                <c:pt idx="28">
                  <c:v>9.6542135623730996</c:v>
                </c:pt>
                <c:pt idx="29">
                  <c:v>8.7992135623730992</c:v>
                </c:pt>
                <c:pt idx="30">
                  <c:v>7.9142135623730994</c:v>
                </c:pt>
                <c:pt idx="31">
                  <c:v>6.9992135623731002</c:v>
                </c:pt>
                <c:pt idx="32">
                  <c:v>6.0542135623731017</c:v>
                </c:pt>
                <c:pt idx="33">
                  <c:v>5.0792135623731021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9-4630-955F-9BF0A08A4B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Sheet1!$Z$70:$Z$121</c:f>
              <c:numCache>
                <c:formatCode>General</c:formatCode>
                <c:ptCount val="52"/>
                <c:pt idx="0">
                  <c:v>1.4142135623730951</c:v>
                </c:pt>
                <c:pt idx="1">
                  <c:v>1.4504263680633642</c:v>
                </c:pt>
                <c:pt idx="2">
                  <c:v>1.5590409225622859</c:v>
                </c:pt>
                <c:pt idx="3">
                  <c:v>1.7398425674024449</c:v>
                </c:pt>
                <c:pt idx="4">
                  <c:v>1.9919979877213287</c:v>
                </c:pt>
                <c:pt idx="5">
                  <c:v>2.313350654953505</c:v>
                </c:pt>
                <c:pt idx="6">
                  <c:v>2.6994663898068501</c:v>
                </c:pt>
                <c:pt idx="7">
                  <c:v>3.1424938685968811</c:v>
                </c:pt>
                <c:pt idx="8">
                  <c:v>3.6299675707266053</c:v>
                </c:pt>
                <c:pt idx="9">
                  <c:v>4.1437690637183211</c:v>
                </c:pt>
                <c:pt idx="10">
                  <c:v>4.6595696259250889</c:v>
                </c:pt>
                <c:pt idx="11">
                  <c:v>5.1471831921238183</c:v>
                </c:pt>
                <c:pt idx="12">
                  <c:v>5.572326332189645</c:v>
                </c:pt>
                <c:pt idx="13">
                  <c:v>5.9002551443433262</c:v>
                </c:pt>
                <c:pt idx="14">
                  <c:v>6.101556825135245</c:v>
                </c:pt>
                <c:pt idx="15">
                  <c:v>6.1599471309339542</c:v>
                </c:pt>
                <c:pt idx="16">
                  <c:v>6.0812278888744817</c:v>
                </c:pt>
                <c:pt idx="17">
                  <c:v>5.9016351434548469</c:v>
                </c:pt>
                <c:pt idx="18">
                  <c:v>5.6928366178176857</c:v>
                </c:pt>
                <c:pt idx="19">
                  <c:v>5.5601685579535749</c:v>
                </c:pt>
                <c:pt idx="20">
                  <c:v>5.6308490534152238</c:v>
                </c:pt>
                <c:pt idx="21">
                  <c:v>6.0304298876405023</c:v>
                </c:pt>
                <c:pt idx="22">
                  <c:v>6.8490207330248056</c:v>
                </c:pt>
                <c:pt idx="23">
                  <c:v>8.1036502527423497</c:v>
                </c:pt>
                <c:pt idx="24">
                  <c:v>9.7083949249006078</c:v>
                </c:pt>
                <c:pt idx="25">
                  <c:v>11.467377281704145</c:v>
                </c:pt>
                <c:pt idx="26">
                  <c:v>13.104418751196768</c:v>
                </c:pt>
                <c:pt idx="27">
                  <c:v>14.334404190102365</c:v>
                </c:pt>
                <c:pt idx="28">
                  <c:v>14.964900874278143</c:v>
                </c:pt>
                <c:pt idx="29">
                  <c:v>14.996173597973621</c:v>
                </c:pt>
                <c:pt idx="30">
                  <c:v>14.672478875431084</c:v>
                </c:pt>
                <c:pt idx="31">
                  <c:v>14.439578304289672</c:v>
                </c:pt>
                <c:pt idx="32">
                  <c:v>14.792253534850984</c:v>
                </c:pt>
                <c:pt idx="33">
                  <c:v>16.049428472531492</c:v>
                </c:pt>
              </c:numCache>
            </c:numRef>
          </c:xVal>
          <c:yVal>
            <c:numRef>
              <c:f>Sheet1!$AA$70:$AA$121</c:f>
              <c:numCache>
                <c:formatCode>General</c:formatCode>
                <c:ptCount val="52"/>
                <c:pt idx="0">
                  <c:v>23.414213562373096</c:v>
                </c:pt>
                <c:pt idx="1">
                  <c:v>23.399101063427779</c:v>
                </c:pt>
                <c:pt idx="2">
                  <c:v>23.352413832356895</c:v>
                </c:pt>
                <c:pt idx="3">
                  <c:v>23.270107980076233</c:v>
                </c:pt>
                <c:pt idx="4">
                  <c:v>23.145482616052007</c:v>
                </c:pt>
                <c:pt idx="5">
                  <c:v>22.969312085293975</c:v>
                </c:pt>
                <c:pt idx="6">
                  <c:v>22.730176445407668</c:v>
                </c:pt>
                <c:pt idx="7">
                  <c:v>22.415126645815924</c:v>
                </c:pt>
                <c:pt idx="8">
                  <c:v>22.010838716513966</c:v>
                </c:pt>
                <c:pt idx="9">
                  <c:v>21.505399473086005</c:v>
                </c:pt>
                <c:pt idx="10">
                  <c:v>20.890805704171445</c:v>
                </c:pt>
                <c:pt idx="11">
                  <c:v>20.166128458414711</c:v>
                </c:pt>
                <c:pt idx="12">
                  <c:v>19.341077588851455</c:v>
                </c:pt>
                <c:pt idx="13">
                  <c:v>18.439399118063797</c:v>
                </c:pt>
                <c:pt idx="14">
                  <c:v>17.501181434393899</c:v>
                </c:pt>
                <c:pt idx="15">
                  <c:v>16.582817502223104</c:v>
                </c:pt>
                <c:pt idx="16">
                  <c:v>15.753211831522338</c:v>
                </c:pt>
                <c:pt idx="17">
                  <c:v>15.085030105010022</c:v>
                </c:pt>
                <c:pt idx="18">
                  <c:v>14.64057805676096</c:v>
                </c:pt>
                <c:pt idx="19">
                  <c:v>14.453404784820755</c:v>
                </c:pt>
                <c:pt idx="20">
                  <c:v>14.508889847788392</c:v>
                </c:pt>
                <c:pt idx="21">
                  <c:v>14.729472458119792</c:v>
                </c:pt>
                <c:pt idx="22">
                  <c:v>14.971936703598525</c:v>
                </c:pt>
                <c:pt idx="23">
                  <c:v>15.044004935592447</c:v>
                </c:pt>
                <c:pt idx="24">
                  <c:v>14.744089058432852</c:v>
                </c:pt>
                <c:pt idx="25">
                  <c:v>13.92072730661816</c:v>
                </c:pt>
                <c:pt idx="26">
                  <c:v>12.537884355160589</c:v>
                </c:pt>
                <c:pt idx="27">
                  <c:v>10.722150121120157</c:v>
                </c:pt>
                <c:pt idx="28">
                  <c:v>8.7634616603362474</c:v>
                </c:pt>
                <c:pt idx="29">
                  <c:v>7.0485027668527689</c:v>
                </c:pt>
                <c:pt idx="30">
                  <c:v>5.9288762255134291</c:v>
                </c:pt>
                <c:pt idx="31">
                  <c:v>5.5608416183018079</c:v>
                </c:pt>
                <c:pt idx="32">
                  <c:v>5.786194068110901</c:v>
                </c:pt>
                <c:pt idx="33">
                  <c:v>6.133125630978534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A9-4630-955F-9BF0A08A4BC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Sheet1!$D$95:$D$119</c:f>
              <c:numCache>
                <c:formatCode>General</c:formatCode>
                <c:ptCount val="25"/>
                <c:pt idx="0">
                  <c:v>16.432070705230235</c:v>
                </c:pt>
                <c:pt idx="1">
                  <c:v>16.334183737820542</c:v>
                </c:pt>
                <c:pt idx="2">
                  <c:v>16.050104693980131</c:v>
                </c:pt>
                <c:pt idx="3">
                  <c:v>15.607641209815181</c:v>
                </c:pt>
                <c:pt idx="4">
                  <c:v>15.05010469398013</c:v>
                </c:pt>
                <c:pt idx="5">
                  <c:v>14.432070705230235</c:v>
                </c:pt>
                <c:pt idx="6">
                  <c:v>13.81403671648034</c:v>
                </c:pt>
                <c:pt idx="7">
                  <c:v>13.256500200645288</c:v>
                </c:pt>
                <c:pt idx="8">
                  <c:v>12.81403671648034</c:v>
                </c:pt>
                <c:pt idx="9">
                  <c:v>12.529957672639927</c:v>
                </c:pt>
                <c:pt idx="10">
                  <c:v>12.432070705230235</c:v>
                </c:pt>
                <c:pt idx="11">
                  <c:v>12.529957672639927</c:v>
                </c:pt>
                <c:pt idx="12">
                  <c:v>12.81403671648034</c:v>
                </c:pt>
                <c:pt idx="13">
                  <c:v>13.256500200645288</c:v>
                </c:pt>
                <c:pt idx="14">
                  <c:v>13.81403671648034</c:v>
                </c:pt>
                <c:pt idx="15">
                  <c:v>14.432070705230235</c:v>
                </c:pt>
                <c:pt idx="16">
                  <c:v>15.05010469398013</c:v>
                </c:pt>
                <c:pt idx="17">
                  <c:v>15.607641209815181</c:v>
                </c:pt>
                <c:pt idx="18">
                  <c:v>16.050104693980128</c:v>
                </c:pt>
                <c:pt idx="19">
                  <c:v>16.334183737820542</c:v>
                </c:pt>
                <c:pt idx="20">
                  <c:v>16.432070705230235</c:v>
                </c:pt>
                <c:pt idx="21">
                  <c:v>16.334183737820542</c:v>
                </c:pt>
                <c:pt idx="22">
                  <c:v>16.050104693980131</c:v>
                </c:pt>
                <c:pt idx="23">
                  <c:v>15.607641209815181</c:v>
                </c:pt>
                <c:pt idx="24">
                  <c:v>15.05010469398013</c:v>
                </c:pt>
              </c:numCache>
            </c:numRef>
          </c:xVal>
          <c:yVal>
            <c:numRef>
              <c:f>Sheet1!$E$95:$E$119</c:f>
              <c:numCache>
                <c:formatCode>General</c:formatCode>
                <c:ptCount val="25"/>
                <c:pt idx="0">
                  <c:v>8.396356419515957</c:v>
                </c:pt>
                <c:pt idx="1">
                  <c:v>9.0143904082658519</c:v>
                </c:pt>
                <c:pt idx="2">
                  <c:v>9.5719269241009037</c:v>
                </c:pt>
                <c:pt idx="3">
                  <c:v>10.014390408265852</c:v>
                </c:pt>
                <c:pt idx="4">
                  <c:v>10.298469452106264</c:v>
                </c:pt>
                <c:pt idx="5">
                  <c:v>10.396356419515957</c:v>
                </c:pt>
                <c:pt idx="6">
                  <c:v>10.298469452106264</c:v>
                </c:pt>
                <c:pt idx="7">
                  <c:v>10.014390408265852</c:v>
                </c:pt>
                <c:pt idx="8">
                  <c:v>9.5719269241009037</c:v>
                </c:pt>
                <c:pt idx="9">
                  <c:v>9.0143904082658519</c:v>
                </c:pt>
                <c:pt idx="10">
                  <c:v>8.396356419515957</c:v>
                </c:pt>
                <c:pt idx="11">
                  <c:v>7.7783224307660621</c:v>
                </c:pt>
                <c:pt idx="12">
                  <c:v>7.2207859149310112</c:v>
                </c:pt>
                <c:pt idx="13">
                  <c:v>6.7783224307660621</c:v>
                </c:pt>
                <c:pt idx="14">
                  <c:v>6.4942433869256497</c:v>
                </c:pt>
                <c:pt idx="15">
                  <c:v>6.396356419515957</c:v>
                </c:pt>
                <c:pt idx="16">
                  <c:v>6.4942433869256497</c:v>
                </c:pt>
                <c:pt idx="17">
                  <c:v>6.7783224307660621</c:v>
                </c:pt>
                <c:pt idx="18">
                  <c:v>7.2207859149310103</c:v>
                </c:pt>
                <c:pt idx="19">
                  <c:v>7.7783224307660621</c:v>
                </c:pt>
                <c:pt idx="20">
                  <c:v>8.396356419515957</c:v>
                </c:pt>
                <c:pt idx="21">
                  <c:v>9.0143904082658519</c:v>
                </c:pt>
                <c:pt idx="22">
                  <c:v>9.5719269241009037</c:v>
                </c:pt>
                <c:pt idx="23">
                  <c:v>10.014390408265852</c:v>
                </c:pt>
                <c:pt idx="24">
                  <c:v>10.298469452106264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A9-4630-955F-9BF0A08A4BC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Sheet1!$G$96:$G$97</c:f>
              <c:numCache>
                <c:formatCode>General</c:formatCode>
                <c:ptCount val="2"/>
                <c:pt idx="0">
                  <c:v>14.432070705230235</c:v>
                </c:pt>
                <c:pt idx="1">
                  <c:v>14.868067165702829</c:v>
                </c:pt>
              </c:numCache>
            </c:numRef>
          </c:xVal>
          <c:yVal>
            <c:numRef>
              <c:f>Sheet1!$H$96:$H$97</c:f>
              <c:numCache>
                <c:formatCode>General</c:formatCode>
                <c:ptCount val="2"/>
                <c:pt idx="0">
                  <c:v>8.396356419515957</c:v>
                </c:pt>
                <c:pt idx="1">
                  <c:v>6.444458090592196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A9-4630-955F-9BF0A08A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81488"/>
        <c:axId val="1014854576"/>
      </c:scatterChart>
      <c:valAx>
        <c:axId val="956381488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54576"/>
        <c:crosses val="autoZero"/>
        <c:crossBetween val="midCat"/>
      </c:valAx>
      <c:valAx>
        <c:axId val="10148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Sheet1!$AC$10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Sheet1!$AB$70:$AB$103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Sheet1!$AC$70:$AC$103</c:f>
              <c:numCache>
                <c:formatCode>General</c:formatCode>
                <c:ptCount val="34"/>
                <c:pt idx="0">
                  <c:v>2141.4213562373097</c:v>
                </c:pt>
                <c:pt idx="1">
                  <c:v>2139.9213562373097</c:v>
                </c:pt>
                <c:pt idx="2">
                  <c:v>2135.4213562373093</c:v>
                </c:pt>
                <c:pt idx="3">
                  <c:v>2127.9213562373093</c:v>
                </c:pt>
                <c:pt idx="4">
                  <c:v>2117.4213562373093</c:v>
                </c:pt>
                <c:pt idx="5">
                  <c:v>2103.9213562373097</c:v>
                </c:pt>
                <c:pt idx="6">
                  <c:v>2087.4213562373097</c:v>
                </c:pt>
                <c:pt idx="7">
                  <c:v>2067.9213562373097</c:v>
                </c:pt>
                <c:pt idx="8">
                  <c:v>2045.4213562373095</c:v>
                </c:pt>
                <c:pt idx="9">
                  <c:v>2019.9213562373095</c:v>
                </c:pt>
                <c:pt idx="10">
                  <c:v>1991.4213562373095</c:v>
                </c:pt>
                <c:pt idx="11">
                  <c:v>1959.9213562373095</c:v>
                </c:pt>
                <c:pt idx="12">
                  <c:v>1925.4213562373095</c:v>
                </c:pt>
                <c:pt idx="13">
                  <c:v>1887.9213562373095</c:v>
                </c:pt>
                <c:pt idx="14">
                  <c:v>1847.4213562373095</c:v>
                </c:pt>
                <c:pt idx="15">
                  <c:v>1803.9213562373095</c:v>
                </c:pt>
                <c:pt idx="16">
                  <c:v>1757.4213562373095</c:v>
                </c:pt>
                <c:pt idx="17">
                  <c:v>1707.9213562373095</c:v>
                </c:pt>
                <c:pt idx="18">
                  <c:v>1655.4213562373097</c:v>
                </c:pt>
                <c:pt idx="19">
                  <c:v>1599.9213562373095</c:v>
                </c:pt>
                <c:pt idx="20">
                  <c:v>1541.4213562373095</c:v>
                </c:pt>
                <c:pt idx="21">
                  <c:v>1479.9213562373093</c:v>
                </c:pt>
                <c:pt idx="22">
                  <c:v>1415.4213562373095</c:v>
                </c:pt>
                <c:pt idx="23">
                  <c:v>1347.9213562373095</c:v>
                </c:pt>
                <c:pt idx="24">
                  <c:v>1277.4213562373095</c:v>
                </c:pt>
                <c:pt idx="25">
                  <c:v>1203.9213562373095</c:v>
                </c:pt>
                <c:pt idx="26">
                  <c:v>1127.4213562373097</c:v>
                </c:pt>
                <c:pt idx="27">
                  <c:v>1047.92135623731</c:v>
                </c:pt>
                <c:pt idx="28">
                  <c:v>965.42135623730996</c:v>
                </c:pt>
                <c:pt idx="29">
                  <c:v>879.92135623730996</c:v>
                </c:pt>
                <c:pt idx="30">
                  <c:v>791.42135623730996</c:v>
                </c:pt>
                <c:pt idx="31">
                  <c:v>699.92135623730996</c:v>
                </c:pt>
                <c:pt idx="32">
                  <c:v>605.42135623731019</c:v>
                </c:pt>
                <c:pt idx="33">
                  <c:v>507.92135623731019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107-A999-0C91B0B340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Sheet1!$AB$70:$AB$103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Sheet1!$AD$70:$AD$103</c:f>
              <c:numCache>
                <c:formatCode>General</c:formatCode>
                <c:ptCount val="34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13.5</c:v>
                </c:pt>
                <c:pt idx="4">
                  <c:v>24</c:v>
                </c:pt>
                <c:pt idx="5">
                  <c:v>37.499999999999993</c:v>
                </c:pt>
                <c:pt idx="6">
                  <c:v>54</c:v>
                </c:pt>
                <c:pt idx="7">
                  <c:v>73.5</c:v>
                </c:pt>
                <c:pt idx="8">
                  <c:v>96</c:v>
                </c:pt>
                <c:pt idx="9">
                  <c:v>121.5</c:v>
                </c:pt>
                <c:pt idx="10">
                  <c:v>149.99999999999997</c:v>
                </c:pt>
                <c:pt idx="11">
                  <c:v>181.49999999999997</c:v>
                </c:pt>
                <c:pt idx="12">
                  <c:v>216</c:v>
                </c:pt>
                <c:pt idx="13">
                  <c:v>253.5</c:v>
                </c:pt>
                <c:pt idx="14">
                  <c:v>294</c:v>
                </c:pt>
                <c:pt idx="15">
                  <c:v>337.5</c:v>
                </c:pt>
                <c:pt idx="16">
                  <c:v>384</c:v>
                </c:pt>
                <c:pt idx="17">
                  <c:v>433.5</c:v>
                </c:pt>
                <c:pt idx="18">
                  <c:v>486</c:v>
                </c:pt>
                <c:pt idx="19">
                  <c:v>541.5</c:v>
                </c:pt>
                <c:pt idx="20">
                  <c:v>599.99999999999989</c:v>
                </c:pt>
                <c:pt idx="21">
                  <c:v>661.49999999999977</c:v>
                </c:pt>
                <c:pt idx="22">
                  <c:v>725.99999999999955</c:v>
                </c:pt>
                <c:pt idx="23">
                  <c:v>793.49999999999955</c:v>
                </c:pt>
                <c:pt idx="24">
                  <c:v>863.99999999999932</c:v>
                </c:pt>
                <c:pt idx="25">
                  <c:v>937.4999999999992</c:v>
                </c:pt>
                <c:pt idx="26">
                  <c:v>1013.999999999999</c:v>
                </c:pt>
                <c:pt idx="27">
                  <c:v>1093.4999999999986</c:v>
                </c:pt>
                <c:pt idx="28">
                  <c:v>1175.9999999999986</c:v>
                </c:pt>
                <c:pt idx="29">
                  <c:v>1261.4999999999982</c:v>
                </c:pt>
                <c:pt idx="30">
                  <c:v>1349.9999999999982</c:v>
                </c:pt>
                <c:pt idx="31">
                  <c:v>1441.4999999999977</c:v>
                </c:pt>
                <c:pt idx="32">
                  <c:v>1535.9999999999975</c:v>
                </c:pt>
                <c:pt idx="33">
                  <c:v>1633.4999999999973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107-A999-0C91B0B340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Sheet1!$AB$70:$AB$103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Sheet1!$AE$70:$AE$103</c:f>
              <c:numCache>
                <c:formatCode>General</c:formatCode>
                <c:ptCount val="34"/>
                <c:pt idx="0">
                  <c:v>2141.4213562373097</c:v>
                </c:pt>
                <c:pt idx="1">
                  <c:v>2141.4213562373097</c:v>
                </c:pt>
                <c:pt idx="2">
                  <c:v>2141.4213562373093</c:v>
                </c:pt>
                <c:pt idx="3">
                  <c:v>2141.4213562373093</c:v>
                </c:pt>
                <c:pt idx="4">
                  <c:v>2141.4213562373093</c:v>
                </c:pt>
                <c:pt idx="5">
                  <c:v>2141.4213562373097</c:v>
                </c:pt>
                <c:pt idx="6">
                  <c:v>2141.4213562373097</c:v>
                </c:pt>
                <c:pt idx="7">
                  <c:v>2141.4213562373097</c:v>
                </c:pt>
                <c:pt idx="8">
                  <c:v>2141.4213562373097</c:v>
                </c:pt>
                <c:pt idx="9">
                  <c:v>2141.4213562373097</c:v>
                </c:pt>
                <c:pt idx="10">
                  <c:v>2141.4213562373093</c:v>
                </c:pt>
                <c:pt idx="11">
                  <c:v>2141.4213562373093</c:v>
                </c:pt>
                <c:pt idx="12">
                  <c:v>2141.4213562373097</c:v>
                </c:pt>
                <c:pt idx="13">
                  <c:v>2141.4213562373097</c:v>
                </c:pt>
                <c:pt idx="14">
                  <c:v>2141.4213562373097</c:v>
                </c:pt>
                <c:pt idx="15">
                  <c:v>2141.4213562373097</c:v>
                </c:pt>
                <c:pt idx="16">
                  <c:v>2141.4213562373097</c:v>
                </c:pt>
                <c:pt idx="17">
                  <c:v>2141.4213562373097</c:v>
                </c:pt>
                <c:pt idx="18">
                  <c:v>2141.4213562373097</c:v>
                </c:pt>
                <c:pt idx="19">
                  <c:v>2141.4213562373097</c:v>
                </c:pt>
                <c:pt idx="20">
                  <c:v>2141.4213562373093</c:v>
                </c:pt>
                <c:pt idx="21">
                  <c:v>2141.4213562373088</c:v>
                </c:pt>
                <c:pt idx="22">
                  <c:v>2141.4213562373088</c:v>
                </c:pt>
                <c:pt idx="23">
                  <c:v>2141.4213562373088</c:v>
                </c:pt>
                <c:pt idx="24">
                  <c:v>2141.4213562373088</c:v>
                </c:pt>
                <c:pt idx="25">
                  <c:v>2141.4213562373088</c:v>
                </c:pt>
                <c:pt idx="26">
                  <c:v>2141.4213562373088</c:v>
                </c:pt>
                <c:pt idx="27">
                  <c:v>2141.4213562373088</c:v>
                </c:pt>
                <c:pt idx="28">
                  <c:v>2141.4213562373088</c:v>
                </c:pt>
                <c:pt idx="29">
                  <c:v>2141.4213562373079</c:v>
                </c:pt>
                <c:pt idx="30">
                  <c:v>2141.4213562373079</c:v>
                </c:pt>
                <c:pt idx="31">
                  <c:v>2141.4213562373079</c:v>
                </c:pt>
                <c:pt idx="32">
                  <c:v>2141.4213562373079</c:v>
                </c:pt>
                <c:pt idx="33">
                  <c:v>2141.4213562373075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E-4107-A999-0C91B0B3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75072"/>
        <c:axId val="1474717792"/>
      </c:scatterChart>
      <c:valAx>
        <c:axId val="14746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17792"/>
        <c:crosses val="autoZero"/>
        <c:crossBetween val="midCat"/>
      </c:valAx>
      <c:valAx>
        <c:axId val="1474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588763</xdr:colOff>
      <xdr:row>10</xdr:row>
      <xdr:rowOff>2382</xdr:rowOff>
    </xdr:from>
    <xdr:to>
      <xdr:col>8</xdr:col>
      <xdr:colOff>303013</xdr:colOff>
      <xdr:row>30</xdr:row>
      <xdr:rowOff>79773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B42AC-0765-42C6-B31C-E8A5A3615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43</xdr:row>
      <xdr:rowOff>0</xdr:rowOff>
    </xdr:from>
    <xdr:to>
      <xdr:col>19</xdr:col>
      <xdr:colOff>145255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1B571-506F-45F5-A293-7194BE18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588763</xdr:colOff>
      <xdr:row>69</xdr:row>
      <xdr:rowOff>2382</xdr:rowOff>
    </xdr:from>
    <xdr:to>
      <xdr:col>8</xdr:col>
      <xdr:colOff>303013</xdr:colOff>
      <xdr:row>89</xdr:row>
      <xdr:rowOff>79773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0BCFB5A-264F-4E06-861E-9101077C4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271462</xdr:colOff>
      <xdr:row>111</xdr:row>
      <xdr:rowOff>95250</xdr:rowOff>
    </xdr:from>
    <xdr:to>
      <xdr:col>15</xdr:col>
      <xdr:colOff>545305</xdr:colOff>
      <xdr:row>125</xdr:row>
      <xdr:rowOff>171450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53F29B-6297-4D74-8C04-6B4966CF6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FC93-EB22-4FBB-9DF2-F7116DA21620}">
  <dimension ref="B2:AI119"/>
  <sheetViews>
    <sheetView tabSelected="1" topLeftCell="A60" zoomScale="85" zoomScaleNormal="85" workbookViewId="0">
      <selection activeCell="AD70" sqref="AD70"/>
    </sheetView>
  </sheetViews>
  <sheetFormatPr defaultRowHeight="15"/>
  <cols>
    <col min="12" max="12" width="12.7109375" bestFit="1" customWidth="1"/>
    <col min="18" max="18" width="12" bestFit="1" customWidth="1"/>
    <col min="23" max="23" width="12" bestFit="1" customWidth="1"/>
    <col min="25" max="25" width="12.42578125" bestFit="1" customWidth="1"/>
    <col min="31" max="31" width="12.28515625" bestFit="1" customWidth="1"/>
  </cols>
  <sheetData>
    <row r="2" spans="2:31">
      <c r="B2" s="1" t="s">
        <v>0</v>
      </c>
    </row>
    <row r="3" spans="2:31">
      <c r="C3" t="s">
        <v>1</v>
      </c>
      <c r="D3">
        <v>2</v>
      </c>
      <c r="F3" t="s">
        <v>2</v>
      </c>
      <c r="G3">
        <f>h/TAN(alfa)</f>
        <v>20.000000000000004</v>
      </c>
      <c r="I3">
        <v>0</v>
      </c>
      <c r="J3">
        <f>h</f>
        <v>20</v>
      </c>
    </row>
    <row r="4" spans="2:31">
      <c r="C4" t="s">
        <v>3</v>
      </c>
      <c r="D4">
        <v>10</v>
      </c>
      <c r="I4">
        <f>G3</f>
        <v>20.000000000000004</v>
      </c>
      <c r="J4">
        <v>0</v>
      </c>
    </row>
    <row r="5" spans="2:31">
      <c r="C5" t="s">
        <v>4</v>
      </c>
      <c r="D5">
        <v>10</v>
      </c>
    </row>
    <row r="6" spans="2:31">
      <c r="C6" t="s">
        <v>5</v>
      </c>
      <c r="D6">
        <v>0.1</v>
      </c>
    </row>
    <row r="7" spans="2:31">
      <c r="C7" t="s">
        <v>6</v>
      </c>
      <c r="D7">
        <f>RADIANS(45)</f>
        <v>0.78539816339744828</v>
      </c>
      <c r="I7" t="s">
        <v>7</v>
      </c>
      <c r="J7">
        <f>2/5*m*_r^2</f>
        <v>16</v>
      </c>
      <c r="U7" t="s">
        <v>8</v>
      </c>
      <c r="V7">
        <f>ak/_r</f>
        <v>2.5253813613805267</v>
      </c>
    </row>
    <row r="8" spans="2:31">
      <c r="C8" t="s">
        <v>9</v>
      </c>
      <c r="D8">
        <v>20</v>
      </c>
      <c r="I8" t="s">
        <v>10</v>
      </c>
      <c r="J8">
        <f>g*SIN(alfa)/(1+I/(m*_r^2))</f>
        <v>5.0507627227610534</v>
      </c>
    </row>
    <row r="10" spans="2:31"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</v>
      </c>
      <c r="AA10" t="s">
        <v>25</v>
      </c>
      <c r="AB10" t="s">
        <v>11</v>
      </c>
      <c r="AC10" t="s">
        <v>26</v>
      </c>
      <c r="AD10" t="s">
        <v>27</v>
      </c>
      <c r="AE10" t="s">
        <v>28</v>
      </c>
    </row>
    <row r="11" spans="2:31">
      <c r="J11">
        <v>0</v>
      </c>
      <c r="K11">
        <v>0</v>
      </c>
      <c r="L11">
        <f t="shared" ref="L11:L44" si="0">_r</f>
        <v>2</v>
      </c>
      <c r="M11">
        <v>0</v>
      </c>
      <c r="N11">
        <f t="shared" ref="N11:N43" si="1">R11*dt</f>
        <v>2.525381361380527E-2</v>
      </c>
      <c r="O11">
        <f t="shared" ref="O11:O44" si="2">ak*dt</f>
        <v>0.50507627227610541</v>
      </c>
      <c r="P11">
        <f t="shared" ref="P11:P43" si="3">K11*COS(-alfa)-L11*SIN(-alfa)</f>
        <v>1.4142135623730949</v>
      </c>
      <c r="Q11">
        <f t="shared" ref="Q11:Q43" si="4">K11*SIN(-alfa)+L11*COS(-alfa)+h</f>
        <v>21.414213562373096</v>
      </c>
      <c r="R11">
        <f t="shared" ref="R11:R43" si="5">M11+ak*dt/2</f>
        <v>0.2525381361380527</v>
      </c>
      <c r="U11">
        <v>0</v>
      </c>
      <c r="V11">
        <v>0</v>
      </c>
      <c r="W11">
        <f t="shared" ref="W11:W44" si="6">V11+eps*dt/2</f>
        <v>0.12626906806902635</v>
      </c>
      <c r="X11">
        <f t="shared" ref="X11:X44" si="7">W11*dt</f>
        <v>1.2626906806902635E-2</v>
      </c>
      <c r="Y11">
        <f t="shared" ref="Y11:Y44" si="8">eps*dt</f>
        <v>0.2525381361380527</v>
      </c>
      <c r="Z11">
        <f t="shared" ref="Z11:Z43" si="9">_r*COS(PI()/2-U11)+P11</f>
        <v>1.4142135623730951</v>
      </c>
      <c r="AA11">
        <f t="shared" ref="AA11:AA43" si="10">_r*SIN(PI()/2-U11)+Q11</f>
        <v>23.414213562373096</v>
      </c>
      <c r="AB11">
        <v>0</v>
      </c>
      <c r="AC11">
        <f t="shared" ref="AC11:AC43" si="11">m*g*Q11</f>
        <v>2141.4213562373097</v>
      </c>
      <c r="AD11">
        <f t="shared" ref="AD11:AD43" si="12">m*M11^2/2+I*V11^2/2</f>
        <v>0</v>
      </c>
      <c r="AE11">
        <f t="shared" ref="AE11:AE43" si="13">AC11+AD11</f>
        <v>2141.4213562373097</v>
      </c>
    </row>
    <row r="12" spans="2:31">
      <c r="J12">
        <f t="shared" ref="J12:J44" si="14">J11+dt</f>
        <v>0.1</v>
      </c>
      <c r="K12">
        <f>K11+N11</f>
        <v>2.525381361380527E-2</v>
      </c>
      <c r="L12">
        <f>_r</f>
        <v>2</v>
      </c>
      <c r="M12">
        <f>M11+O11</f>
        <v>0.50507627227610541</v>
      </c>
      <c r="N12">
        <f t="shared" si="1"/>
        <v>7.5761440841415811E-2</v>
      </c>
      <c r="O12">
        <f>ak*dt</f>
        <v>0.50507627227610541</v>
      </c>
      <c r="P12">
        <f t="shared" si="3"/>
        <v>1.4320707052302377</v>
      </c>
      <c r="Q12">
        <f t="shared" si="4"/>
        <v>21.396356419515953</v>
      </c>
      <c r="R12">
        <f t="shared" si="5"/>
        <v>0.75761440841415806</v>
      </c>
      <c r="U12">
        <f t="shared" ref="U12:U43" si="15">U11+X11</f>
        <v>1.2626906806902635E-2</v>
      </c>
      <c r="V12">
        <f t="shared" ref="V12:V43" si="16">V11+Y11</f>
        <v>0.2525381361380527</v>
      </c>
      <c r="W12">
        <f t="shared" si="6"/>
        <v>0.37880720420707903</v>
      </c>
      <c r="X12">
        <f t="shared" si="7"/>
        <v>3.7880720420707906E-2</v>
      </c>
      <c r="Y12">
        <f t="shared" si="8"/>
        <v>0.2525381361380527</v>
      </c>
      <c r="Z12">
        <f t="shared" si="9"/>
        <v>1.4573238477765398</v>
      </c>
      <c r="AA12">
        <f t="shared" si="10"/>
        <v>23.396196982858825</v>
      </c>
      <c r="AB12">
        <f t="shared" ref="AB12:AB43" si="17">AB11+dt</f>
        <v>0.1</v>
      </c>
      <c r="AC12">
        <f t="shared" si="11"/>
        <v>2139.6356419515955</v>
      </c>
      <c r="AD12">
        <f t="shared" si="12"/>
        <v>1.7857142857142863</v>
      </c>
      <c r="AE12">
        <f t="shared" si="13"/>
        <v>2141.4213562373097</v>
      </c>
    </row>
    <row r="13" spans="2:31">
      <c r="J13">
        <f t="shared" si="14"/>
        <v>0.2</v>
      </c>
      <c r="K13">
        <f t="shared" ref="K13:K43" si="18">K12+N12</f>
        <v>0.10101525445522108</v>
      </c>
      <c r="L13">
        <f t="shared" si="0"/>
        <v>2</v>
      </c>
      <c r="M13">
        <f t="shared" ref="M13:M43" si="19">M12+O12</f>
        <v>1.0101525445522108</v>
      </c>
      <c r="N13">
        <f t="shared" si="1"/>
        <v>0.12626906806902635</v>
      </c>
      <c r="O13">
        <f t="shared" si="2"/>
        <v>0.50507627227610541</v>
      </c>
      <c r="P13">
        <f t="shared" si="3"/>
        <v>1.4856421338016663</v>
      </c>
      <c r="Q13">
        <f t="shared" si="4"/>
        <v>21.342784990944523</v>
      </c>
      <c r="R13">
        <f t="shared" si="5"/>
        <v>1.2626906806902636</v>
      </c>
      <c r="U13">
        <f t="shared" si="15"/>
        <v>5.0507627227610541E-2</v>
      </c>
      <c r="V13">
        <f t="shared" si="16"/>
        <v>0.50507627227610541</v>
      </c>
      <c r="W13">
        <f t="shared" si="6"/>
        <v>0.63134534034513179</v>
      </c>
      <c r="X13">
        <f t="shared" si="7"/>
        <v>6.3134534034513176E-2</v>
      </c>
      <c r="Y13">
        <f t="shared" si="8"/>
        <v>0.2525381361380527</v>
      </c>
      <c r="Z13">
        <f t="shared" si="9"/>
        <v>1.586614445072092</v>
      </c>
      <c r="AA13">
        <f t="shared" si="10"/>
        <v>23.340234512799007</v>
      </c>
      <c r="AB13">
        <f t="shared" si="17"/>
        <v>0.2</v>
      </c>
      <c r="AC13">
        <f t="shared" si="11"/>
        <v>2134.2784990944524</v>
      </c>
      <c r="AD13">
        <f t="shared" si="12"/>
        <v>7.142857142857145</v>
      </c>
      <c r="AE13">
        <f t="shared" si="13"/>
        <v>2141.4213562373097</v>
      </c>
    </row>
    <row r="14" spans="2:31">
      <c r="J14">
        <f t="shared" si="14"/>
        <v>0.30000000000000004</v>
      </c>
      <c r="K14">
        <f t="shared" si="18"/>
        <v>0.22728432252424743</v>
      </c>
      <c r="L14">
        <f t="shared" si="0"/>
        <v>2</v>
      </c>
      <c r="M14">
        <f t="shared" si="19"/>
        <v>1.5152288168283161</v>
      </c>
      <c r="N14">
        <f t="shared" si="1"/>
        <v>0.17677669529663689</v>
      </c>
      <c r="O14">
        <f t="shared" si="2"/>
        <v>0.50507627227610541</v>
      </c>
      <c r="P14">
        <f t="shared" si="3"/>
        <v>1.5749278480873807</v>
      </c>
      <c r="Q14">
        <f t="shared" si="4"/>
        <v>21.253499276658808</v>
      </c>
      <c r="R14">
        <f t="shared" si="5"/>
        <v>1.7677669529663689</v>
      </c>
      <c r="U14">
        <f t="shared" si="15"/>
        <v>0.11364216126212372</v>
      </c>
      <c r="V14">
        <f t="shared" si="16"/>
        <v>0.75761440841415806</v>
      </c>
      <c r="W14">
        <f t="shared" si="6"/>
        <v>0.88388347648318444</v>
      </c>
      <c r="X14">
        <f t="shared" si="7"/>
        <v>8.8388347648318447E-2</v>
      </c>
      <c r="Y14">
        <f t="shared" si="8"/>
        <v>0.2525381361380527</v>
      </c>
      <c r="Z14">
        <f t="shared" si="9"/>
        <v>1.8017232743019735</v>
      </c>
      <c r="AA14">
        <f t="shared" si="10"/>
        <v>23.240598628641024</v>
      </c>
      <c r="AB14">
        <f t="shared" si="17"/>
        <v>0.30000000000000004</v>
      </c>
      <c r="AC14">
        <f t="shared" si="11"/>
        <v>2125.3499276658808</v>
      </c>
      <c r="AD14">
        <f t="shared" si="12"/>
        <v>16.071428571428569</v>
      </c>
      <c r="AE14">
        <f t="shared" si="13"/>
        <v>2141.4213562373093</v>
      </c>
    </row>
    <row r="15" spans="2:31">
      <c r="J15">
        <f t="shared" si="14"/>
        <v>0.4</v>
      </c>
      <c r="K15">
        <f t="shared" si="18"/>
        <v>0.40406101782088433</v>
      </c>
      <c r="L15">
        <f t="shared" si="0"/>
        <v>2</v>
      </c>
      <c r="M15">
        <f t="shared" si="19"/>
        <v>2.0203050891044216</v>
      </c>
      <c r="N15">
        <f t="shared" si="1"/>
        <v>0.22728432252424746</v>
      </c>
      <c r="O15">
        <f t="shared" si="2"/>
        <v>0.50507627227610541</v>
      </c>
      <c r="P15">
        <f t="shared" si="3"/>
        <v>1.6999278480873807</v>
      </c>
      <c r="Q15">
        <f t="shared" si="4"/>
        <v>21.128499276658808</v>
      </c>
      <c r="R15">
        <f t="shared" si="5"/>
        <v>2.2728432252424744</v>
      </c>
      <c r="U15">
        <f t="shared" si="15"/>
        <v>0.20203050891044216</v>
      </c>
      <c r="V15">
        <f t="shared" si="16"/>
        <v>1.0101525445522108</v>
      </c>
      <c r="W15">
        <f t="shared" si="6"/>
        <v>1.1364216126212372</v>
      </c>
      <c r="X15">
        <f t="shared" si="7"/>
        <v>0.11364216126212373</v>
      </c>
      <c r="Y15">
        <f t="shared" si="8"/>
        <v>0.2525381361380527</v>
      </c>
      <c r="Z15">
        <f t="shared" si="9"/>
        <v>2.1012457556741215</v>
      </c>
      <c r="AA15">
        <f t="shared" si="10"/>
        <v>23.087821592422653</v>
      </c>
      <c r="AB15">
        <f t="shared" si="17"/>
        <v>0.4</v>
      </c>
      <c r="AC15">
        <f t="shared" si="11"/>
        <v>2112.8499276658808</v>
      </c>
      <c r="AD15">
        <f t="shared" si="12"/>
        <v>28.57142857142858</v>
      </c>
      <c r="AE15">
        <f t="shared" si="13"/>
        <v>2141.4213562373093</v>
      </c>
    </row>
    <row r="16" spans="2:31">
      <c r="J16">
        <f t="shared" si="14"/>
        <v>0.5</v>
      </c>
      <c r="K16">
        <f t="shared" si="18"/>
        <v>0.63134534034513179</v>
      </c>
      <c r="L16">
        <f t="shared" si="0"/>
        <v>2</v>
      </c>
      <c r="M16">
        <f t="shared" si="19"/>
        <v>2.5253813613805272</v>
      </c>
      <c r="N16">
        <f t="shared" si="1"/>
        <v>0.277791949751858</v>
      </c>
      <c r="O16">
        <f t="shared" si="2"/>
        <v>0.50507627227610541</v>
      </c>
      <c r="P16">
        <f t="shared" si="3"/>
        <v>1.8606421338016665</v>
      </c>
      <c r="Q16">
        <f t="shared" si="4"/>
        <v>20.967784990944523</v>
      </c>
      <c r="R16">
        <f t="shared" si="5"/>
        <v>2.7779194975185799</v>
      </c>
      <c r="U16">
        <f t="shared" si="15"/>
        <v>0.31567267017256589</v>
      </c>
      <c r="V16">
        <f t="shared" si="16"/>
        <v>1.2626906806902636</v>
      </c>
      <c r="W16">
        <f t="shared" si="6"/>
        <v>1.38895974875929</v>
      </c>
      <c r="X16">
        <f t="shared" si="7"/>
        <v>0.138895974875929</v>
      </c>
      <c r="Y16">
        <f t="shared" si="8"/>
        <v>0.2525381361380527</v>
      </c>
      <c r="Z16">
        <f t="shared" si="9"/>
        <v>2.4815540807016143</v>
      </c>
      <c r="AA16">
        <f t="shared" si="10"/>
        <v>22.868960509984497</v>
      </c>
      <c r="AB16">
        <f t="shared" si="17"/>
        <v>0.5</v>
      </c>
      <c r="AC16">
        <f t="shared" si="11"/>
        <v>2096.7784990944524</v>
      </c>
      <c r="AD16">
        <f t="shared" si="12"/>
        <v>44.642857142857153</v>
      </c>
      <c r="AE16">
        <f t="shared" si="13"/>
        <v>2141.4213562373097</v>
      </c>
    </row>
    <row r="17" spans="5:31">
      <c r="J17">
        <f t="shared" si="14"/>
        <v>0.6</v>
      </c>
      <c r="K17">
        <f t="shared" si="18"/>
        <v>0.90913729009698985</v>
      </c>
      <c r="L17">
        <f t="shared" si="0"/>
        <v>2</v>
      </c>
      <c r="M17">
        <f t="shared" si="19"/>
        <v>3.0304576336566327</v>
      </c>
      <c r="N17">
        <f t="shared" si="1"/>
        <v>0.32829957697946854</v>
      </c>
      <c r="O17">
        <f t="shared" si="2"/>
        <v>0.50507627227610541</v>
      </c>
      <c r="P17">
        <f t="shared" si="3"/>
        <v>2.0570707052302382</v>
      </c>
      <c r="Q17">
        <f t="shared" si="4"/>
        <v>20.771356419515953</v>
      </c>
      <c r="R17">
        <f t="shared" si="5"/>
        <v>3.2829957697946854</v>
      </c>
      <c r="U17">
        <f t="shared" si="15"/>
        <v>0.45456864504849492</v>
      </c>
      <c r="V17">
        <f t="shared" si="16"/>
        <v>1.5152288168283163</v>
      </c>
      <c r="W17">
        <f t="shared" si="6"/>
        <v>1.6414978848973427</v>
      </c>
      <c r="X17">
        <f t="shared" si="7"/>
        <v>0.16414978848973427</v>
      </c>
      <c r="Y17">
        <f t="shared" si="8"/>
        <v>0.2525381361380527</v>
      </c>
      <c r="Z17">
        <f t="shared" si="9"/>
        <v>2.9352203124120044</v>
      </c>
      <c r="AA17">
        <f t="shared" si="10"/>
        <v>22.568257437214623</v>
      </c>
      <c r="AB17">
        <f t="shared" si="17"/>
        <v>0.6</v>
      </c>
      <c r="AC17">
        <f t="shared" si="11"/>
        <v>2077.1356419515955</v>
      </c>
      <c r="AD17">
        <f t="shared" si="12"/>
        <v>64.285714285714306</v>
      </c>
      <c r="AE17">
        <f t="shared" si="13"/>
        <v>2141.4213562373097</v>
      </c>
    </row>
    <row r="18" spans="5:31">
      <c r="J18">
        <f t="shared" si="14"/>
        <v>0.7</v>
      </c>
      <c r="K18">
        <f t="shared" si="18"/>
        <v>1.2374368670764584</v>
      </c>
      <c r="L18">
        <f t="shared" si="0"/>
        <v>2</v>
      </c>
      <c r="M18">
        <f t="shared" si="19"/>
        <v>3.5355339059327382</v>
      </c>
      <c r="N18">
        <f t="shared" si="1"/>
        <v>0.37880720420707914</v>
      </c>
      <c r="O18">
        <f t="shared" si="2"/>
        <v>0.50507627227610541</v>
      </c>
      <c r="P18">
        <f t="shared" si="3"/>
        <v>2.2892135623730949</v>
      </c>
      <c r="Q18">
        <f t="shared" si="4"/>
        <v>20.539213562373096</v>
      </c>
      <c r="R18">
        <f t="shared" si="5"/>
        <v>3.788072042070791</v>
      </c>
      <c r="U18">
        <f t="shared" si="15"/>
        <v>0.6187184335382292</v>
      </c>
      <c r="V18">
        <f t="shared" si="16"/>
        <v>1.7677669529663691</v>
      </c>
      <c r="W18">
        <f t="shared" si="6"/>
        <v>1.8940360210353955</v>
      </c>
      <c r="X18">
        <f t="shared" si="7"/>
        <v>0.18940360210353957</v>
      </c>
      <c r="Y18">
        <f t="shared" si="8"/>
        <v>0.2525381361380527</v>
      </c>
      <c r="Z18">
        <f t="shared" si="9"/>
        <v>3.44919685105137</v>
      </c>
      <c r="AA18">
        <f t="shared" si="10"/>
        <v>22.168458408916159</v>
      </c>
      <c r="AB18">
        <f t="shared" si="17"/>
        <v>0.7</v>
      </c>
      <c r="AC18">
        <f t="shared" si="11"/>
        <v>2053.9213562373097</v>
      </c>
      <c r="AD18">
        <f t="shared" si="12"/>
        <v>87.500000000000028</v>
      </c>
      <c r="AE18">
        <f t="shared" si="13"/>
        <v>2141.4213562373097</v>
      </c>
    </row>
    <row r="19" spans="5:31">
      <c r="J19">
        <f t="shared" si="14"/>
        <v>0.79999999999999993</v>
      </c>
      <c r="K19">
        <f t="shared" si="18"/>
        <v>1.6162440712835375</v>
      </c>
      <c r="L19">
        <f t="shared" si="0"/>
        <v>2</v>
      </c>
      <c r="M19">
        <f t="shared" si="19"/>
        <v>4.0406101782088433</v>
      </c>
      <c r="N19">
        <f t="shared" si="1"/>
        <v>0.42931483143468957</v>
      </c>
      <c r="O19">
        <f t="shared" si="2"/>
        <v>0.50507627227610541</v>
      </c>
      <c r="P19">
        <f t="shared" si="3"/>
        <v>2.5570707052302382</v>
      </c>
      <c r="Q19">
        <f t="shared" si="4"/>
        <v>20.271356419515953</v>
      </c>
      <c r="R19">
        <f t="shared" si="5"/>
        <v>4.2931483143468956</v>
      </c>
      <c r="U19">
        <f t="shared" si="15"/>
        <v>0.80812203564176877</v>
      </c>
      <c r="V19">
        <f t="shared" si="16"/>
        <v>2.0203050891044216</v>
      </c>
      <c r="W19">
        <f t="shared" si="6"/>
        <v>2.1465741571734478</v>
      </c>
      <c r="X19">
        <f t="shared" si="7"/>
        <v>0.21465741571734478</v>
      </c>
      <c r="Y19">
        <f t="shared" si="8"/>
        <v>0.2525381361380527</v>
      </c>
      <c r="Z19">
        <f t="shared" si="9"/>
        <v>4.0030527941493155</v>
      </c>
      <c r="AA19">
        <f t="shared" si="10"/>
        <v>21.653071223129643</v>
      </c>
      <c r="AB19">
        <f t="shared" si="17"/>
        <v>0.79999999999999993</v>
      </c>
      <c r="AC19">
        <f t="shared" si="11"/>
        <v>2027.1356419515953</v>
      </c>
      <c r="AD19">
        <f t="shared" si="12"/>
        <v>114.28571428571432</v>
      </c>
      <c r="AE19">
        <f t="shared" si="13"/>
        <v>2141.4213562373097</v>
      </c>
    </row>
    <row r="20" spans="5:31">
      <c r="J20">
        <f t="shared" si="14"/>
        <v>0.89999999999999991</v>
      </c>
      <c r="K20">
        <f t="shared" si="18"/>
        <v>2.045558902718227</v>
      </c>
      <c r="L20">
        <f t="shared" si="0"/>
        <v>2</v>
      </c>
      <c r="M20">
        <f t="shared" si="19"/>
        <v>4.5456864504849488</v>
      </c>
      <c r="N20">
        <f t="shared" si="1"/>
        <v>0.47982245866230011</v>
      </c>
      <c r="O20">
        <f t="shared" si="2"/>
        <v>0.50507627227610541</v>
      </c>
      <c r="P20">
        <f t="shared" si="3"/>
        <v>2.8606421338016665</v>
      </c>
      <c r="Q20">
        <f t="shared" si="4"/>
        <v>19.967784990944523</v>
      </c>
      <c r="R20">
        <f t="shared" si="5"/>
        <v>4.7982245866230011</v>
      </c>
      <c r="U20">
        <f t="shared" si="15"/>
        <v>1.0227794513591135</v>
      </c>
      <c r="V20">
        <f t="shared" si="16"/>
        <v>2.2728432252424744</v>
      </c>
      <c r="W20">
        <f t="shared" si="6"/>
        <v>2.3991122933115006</v>
      </c>
      <c r="X20">
        <f t="shared" si="7"/>
        <v>0.23991122933115006</v>
      </c>
      <c r="Y20">
        <f t="shared" si="8"/>
        <v>0.2525381361380527</v>
      </c>
      <c r="Z20">
        <f t="shared" si="9"/>
        <v>4.5677609315351404</v>
      </c>
      <c r="AA20">
        <f t="shared" si="10"/>
        <v>21.009776070764797</v>
      </c>
      <c r="AB20">
        <f t="shared" si="17"/>
        <v>0.89999999999999991</v>
      </c>
      <c r="AC20">
        <f t="shared" si="11"/>
        <v>1996.7784990944524</v>
      </c>
      <c r="AD20">
        <f t="shared" si="12"/>
        <v>144.64285714285717</v>
      </c>
      <c r="AE20">
        <f t="shared" si="13"/>
        <v>2141.4213562373097</v>
      </c>
    </row>
    <row r="21" spans="5:31">
      <c r="J21">
        <f t="shared" si="14"/>
        <v>0.99999999999999989</v>
      </c>
      <c r="K21">
        <f t="shared" si="18"/>
        <v>2.5253813613805272</v>
      </c>
      <c r="L21">
        <f t="shared" si="0"/>
        <v>2</v>
      </c>
      <c r="M21">
        <f t="shared" si="19"/>
        <v>5.0507627227610543</v>
      </c>
      <c r="N21">
        <f t="shared" si="1"/>
        <v>0.53033008588991071</v>
      </c>
      <c r="O21">
        <f t="shared" si="2"/>
        <v>0.50507627227610541</v>
      </c>
      <c r="P21">
        <f t="shared" si="3"/>
        <v>3.199927848087381</v>
      </c>
      <c r="Q21">
        <f t="shared" si="4"/>
        <v>19.628499276658808</v>
      </c>
      <c r="R21">
        <f t="shared" si="5"/>
        <v>5.3033008588991066</v>
      </c>
      <c r="U21">
        <f t="shared" si="15"/>
        <v>1.2626906806902636</v>
      </c>
      <c r="V21">
        <f t="shared" si="16"/>
        <v>2.5253813613805272</v>
      </c>
      <c r="W21">
        <f t="shared" si="6"/>
        <v>2.6516504294495533</v>
      </c>
      <c r="X21">
        <f t="shared" si="7"/>
        <v>0.26516504294495535</v>
      </c>
      <c r="Y21">
        <f t="shared" si="8"/>
        <v>0.2525381361380527</v>
      </c>
      <c r="Z21">
        <f t="shared" si="9"/>
        <v>5.1057473476790465</v>
      </c>
      <c r="AA21">
        <f t="shared" si="10"/>
        <v>20.235007343362106</v>
      </c>
      <c r="AB21">
        <f t="shared" si="17"/>
        <v>0.99999999999999989</v>
      </c>
      <c r="AC21">
        <f t="shared" si="11"/>
        <v>1962.8499276658808</v>
      </c>
      <c r="AD21">
        <f t="shared" si="12"/>
        <v>178.57142857142861</v>
      </c>
      <c r="AE21">
        <f t="shared" si="13"/>
        <v>2141.4213562373093</v>
      </c>
    </row>
    <row r="22" spans="5:31">
      <c r="J22">
        <f t="shared" si="14"/>
        <v>1.0999999999999999</v>
      </c>
      <c r="K22">
        <f t="shared" si="18"/>
        <v>3.0557114472704381</v>
      </c>
      <c r="L22">
        <f t="shared" si="0"/>
        <v>2</v>
      </c>
      <c r="M22">
        <f t="shared" si="19"/>
        <v>5.5558389950371598</v>
      </c>
      <c r="N22">
        <f t="shared" si="1"/>
        <v>0.58083771311752119</v>
      </c>
      <c r="O22">
        <f t="shared" si="2"/>
        <v>0.50507627227610541</v>
      </c>
      <c r="P22">
        <f t="shared" si="3"/>
        <v>3.5749278480873814</v>
      </c>
      <c r="Q22">
        <f t="shared" si="4"/>
        <v>19.253499276658808</v>
      </c>
      <c r="R22">
        <f t="shared" si="5"/>
        <v>5.8083771311752121</v>
      </c>
      <c r="U22">
        <f t="shared" si="15"/>
        <v>1.527855723635219</v>
      </c>
      <c r="V22">
        <f t="shared" si="16"/>
        <v>2.7779194975185799</v>
      </c>
      <c r="W22">
        <f t="shared" si="6"/>
        <v>2.9041885655876061</v>
      </c>
      <c r="X22">
        <f t="shared" si="7"/>
        <v>0.2904188565587606</v>
      </c>
      <c r="Y22">
        <f t="shared" si="8"/>
        <v>0.2525381361380527</v>
      </c>
      <c r="Z22">
        <f t="shared" si="9"/>
        <v>5.5730842359994384</v>
      </c>
      <c r="AA22">
        <f t="shared" si="10"/>
        <v>19.339354092751112</v>
      </c>
      <c r="AB22">
        <f t="shared" si="17"/>
        <v>1.0999999999999999</v>
      </c>
      <c r="AC22">
        <f t="shared" si="11"/>
        <v>1925.3499276658808</v>
      </c>
      <c r="AD22">
        <f t="shared" si="12"/>
        <v>216.07142857142861</v>
      </c>
      <c r="AE22">
        <f t="shared" si="13"/>
        <v>2141.4213562373093</v>
      </c>
    </row>
    <row r="23" spans="5:31">
      <c r="J23">
        <f t="shared" si="14"/>
        <v>1.2</v>
      </c>
      <c r="K23">
        <f t="shared" si="18"/>
        <v>3.6365491603879594</v>
      </c>
      <c r="L23">
        <f t="shared" si="0"/>
        <v>2</v>
      </c>
      <c r="M23">
        <f t="shared" si="19"/>
        <v>6.0609152673132654</v>
      </c>
      <c r="N23">
        <f t="shared" si="1"/>
        <v>0.63134534034513179</v>
      </c>
      <c r="O23">
        <f t="shared" si="2"/>
        <v>0.50507627227610541</v>
      </c>
      <c r="P23">
        <f t="shared" si="3"/>
        <v>3.985642133801667</v>
      </c>
      <c r="Q23">
        <f t="shared" si="4"/>
        <v>18.842784990944523</v>
      </c>
      <c r="R23">
        <f t="shared" si="5"/>
        <v>6.3134534034513177</v>
      </c>
      <c r="U23">
        <f t="shared" si="15"/>
        <v>1.8182745801939797</v>
      </c>
      <c r="V23">
        <f t="shared" si="16"/>
        <v>3.0304576336566327</v>
      </c>
      <c r="W23">
        <f t="shared" si="6"/>
        <v>3.1567267017256588</v>
      </c>
      <c r="X23">
        <f t="shared" si="7"/>
        <v>0.31567267017256589</v>
      </c>
      <c r="Y23">
        <f t="shared" si="8"/>
        <v>0.2525381361380527</v>
      </c>
      <c r="Z23">
        <f t="shared" si="9"/>
        <v>5.9247085945767397</v>
      </c>
      <c r="AA23">
        <f t="shared" si="10"/>
        <v>18.352865343760179</v>
      </c>
      <c r="AB23">
        <f t="shared" si="17"/>
        <v>1.2</v>
      </c>
      <c r="AC23">
        <f t="shared" si="11"/>
        <v>1884.2784990944524</v>
      </c>
      <c r="AD23">
        <f t="shared" si="12"/>
        <v>257.14285714285722</v>
      </c>
      <c r="AE23">
        <f t="shared" si="13"/>
        <v>2141.4213562373097</v>
      </c>
    </row>
    <row r="24" spans="5:31">
      <c r="J24">
        <f t="shared" si="14"/>
        <v>1.3</v>
      </c>
      <c r="K24">
        <f t="shared" si="18"/>
        <v>4.2678945007330915</v>
      </c>
      <c r="L24">
        <f t="shared" si="0"/>
        <v>2</v>
      </c>
      <c r="M24">
        <f t="shared" si="19"/>
        <v>6.5659915395893709</v>
      </c>
      <c r="N24">
        <f t="shared" si="1"/>
        <v>0.68185296757274239</v>
      </c>
      <c r="O24">
        <f t="shared" si="2"/>
        <v>0.50507627227610541</v>
      </c>
      <c r="P24">
        <f t="shared" si="3"/>
        <v>4.4320707052302382</v>
      </c>
      <c r="Q24">
        <f t="shared" si="4"/>
        <v>18.396356419515953</v>
      </c>
      <c r="R24">
        <f t="shared" si="5"/>
        <v>6.8185296757274232</v>
      </c>
      <c r="U24">
        <f t="shared" si="15"/>
        <v>2.1339472503665458</v>
      </c>
      <c r="V24">
        <f t="shared" si="16"/>
        <v>3.2829957697946854</v>
      </c>
      <c r="W24">
        <f t="shared" si="6"/>
        <v>3.4092648378637116</v>
      </c>
      <c r="X24">
        <f t="shared" si="7"/>
        <v>0.34092648378637119</v>
      </c>
      <c r="Y24">
        <f t="shared" si="8"/>
        <v>0.2525381361380527</v>
      </c>
      <c r="Z24">
        <f t="shared" si="9"/>
        <v>6.1232250667598827</v>
      </c>
      <c r="AA24">
        <f t="shared" si="10"/>
        <v>17.328650034090042</v>
      </c>
      <c r="AB24">
        <f t="shared" si="17"/>
        <v>1.3</v>
      </c>
      <c r="AC24">
        <f t="shared" si="11"/>
        <v>1839.6356419515953</v>
      </c>
      <c r="AD24">
        <f t="shared" si="12"/>
        <v>301.78571428571433</v>
      </c>
      <c r="AE24">
        <f t="shared" si="13"/>
        <v>2141.4213562373097</v>
      </c>
    </row>
    <row r="25" spans="5:31">
      <c r="J25">
        <f t="shared" si="14"/>
        <v>1.4000000000000001</v>
      </c>
      <c r="K25">
        <f t="shared" si="18"/>
        <v>4.9497474683058336</v>
      </c>
      <c r="L25">
        <f t="shared" si="0"/>
        <v>2</v>
      </c>
      <c r="M25">
        <f t="shared" si="19"/>
        <v>7.0710678118654764</v>
      </c>
      <c r="N25">
        <f t="shared" si="1"/>
        <v>0.73236059480035287</v>
      </c>
      <c r="O25">
        <f t="shared" si="2"/>
        <v>0.50507627227610541</v>
      </c>
      <c r="P25">
        <f t="shared" si="3"/>
        <v>4.9142135623730958</v>
      </c>
      <c r="Q25">
        <f t="shared" si="4"/>
        <v>17.914213562373096</v>
      </c>
      <c r="R25">
        <f t="shared" si="5"/>
        <v>7.3236059480035287</v>
      </c>
      <c r="U25">
        <f t="shared" si="15"/>
        <v>2.4748737341529168</v>
      </c>
      <c r="V25">
        <f t="shared" si="16"/>
        <v>3.5355339059327382</v>
      </c>
      <c r="W25">
        <f t="shared" si="6"/>
        <v>3.6618029740017644</v>
      </c>
      <c r="X25">
        <f t="shared" si="7"/>
        <v>0.36618029740017644</v>
      </c>
      <c r="Y25">
        <f t="shared" si="8"/>
        <v>0.2525381361380527</v>
      </c>
      <c r="Z25">
        <f t="shared" si="9"/>
        <v>6.1510352963970618</v>
      </c>
      <c r="AA25">
        <f t="shared" si="10"/>
        <v>16.34250366603537</v>
      </c>
      <c r="AB25">
        <f t="shared" si="17"/>
        <v>1.4000000000000001</v>
      </c>
      <c r="AC25">
        <f t="shared" si="11"/>
        <v>1791.4213562373095</v>
      </c>
      <c r="AD25">
        <f t="shared" si="12"/>
        <v>350.00000000000011</v>
      </c>
      <c r="AE25">
        <f t="shared" si="13"/>
        <v>2141.4213562373097</v>
      </c>
    </row>
    <row r="26" spans="5:31">
      <c r="J26">
        <f t="shared" si="14"/>
        <v>1.5000000000000002</v>
      </c>
      <c r="K26">
        <f t="shared" si="18"/>
        <v>5.6821080631061864</v>
      </c>
      <c r="L26">
        <f t="shared" si="0"/>
        <v>2</v>
      </c>
      <c r="M26">
        <f t="shared" si="19"/>
        <v>7.5761440841415819</v>
      </c>
      <c r="N26">
        <f t="shared" si="1"/>
        <v>0.78286822202796347</v>
      </c>
      <c r="O26">
        <f t="shared" si="2"/>
        <v>0.50507627227610541</v>
      </c>
      <c r="P26">
        <f t="shared" si="3"/>
        <v>5.432070705230239</v>
      </c>
      <c r="Q26">
        <f t="shared" si="4"/>
        <v>17.396356419515953</v>
      </c>
      <c r="R26">
        <f t="shared" si="5"/>
        <v>7.8286822202796342</v>
      </c>
      <c r="U26">
        <f t="shared" si="15"/>
        <v>2.8410540315530932</v>
      </c>
      <c r="V26">
        <f t="shared" si="16"/>
        <v>3.788072042070791</v>
      </c>
      <c r="W26">
        <f t="shared" si="6"/>
        <v>3.9143411101398171</v>
      </c>
      <c r="X26">
        <f t="shared" si="7"/>
        <v>0.39143411101398173</v>
      </c>
      <c r="Y26">
        <f t="shared" si="8"/>
        <v>0.2525381361380527</v>
      </c>
      <c r="Z26">
        <f t="shared" si="9"/>
        <v>6.0241401633397125</v>
      </c>
      <c r="AA26">
        <f t="shared" si="10"/>
        <v>15.48600206579674</v>
      </c>
      <c r="AB26">
        <f t="shared" si="17"/>
        <v>1.5000000000000002</v>
      </c>
      <c r="AC26">
        <f t="shared" si="11"/>
        <v>1739.6356419515953</v>
      </c>
      <c r="AD26">
        <f t="shared" si="12"/>
        <v>401.78571428571439</v>
      </c>
      <c r="AE26">
        <f t="shared" si="13"/>
        <v>2141.4213562373097</v>
      </c>
    </row>
    <row r="27" spans="5:31">
      <c r="J27">
        <f t="shared" si="14"/>
        <v>1.6000000000000003</v>
      </c>
      <c r="K27">
        <f t="shared" si="18"/>
        <v>6.4649762851341501</v>
      </c>
      <c r="L27">
        <f t="shared" si="0"/>
        <v>2</v>
      </c>
      <c r="M27">
        <f t="shared" si="19"/>
        <v>8.0812203564176865</v>
      </c>
      <c r="N27">
        <f t="shared" si="1"/>
        <v>0.83337584925557406</v>
      </c>
      <c r="O27">
        <f t="shared" si="2"/>
        <v>0.50507627227610541</v>
      </c>
      <c r="P27">
        <f t="shared" si="3"/>
        <v>5.9856421338016679</v>
      </c>
      <c r="Q27">
        <f t="shared" si="4"/>
        <v>16.842784990944523</v>
      </c>
      <c r="R27">
        <f t="shared" si="5"/>
        <v>8.3337584925557397</v>
      </c>
      <c r="U27">
        <f t="shared" si="15"/>
        <v>3.2324881425670751</v>
      </c>
      <c r="V27">
        <f t="shared" si="16"/>
        <v>4.0406101782088433</v>
      </c>
      <c r="W27">
        <f t="shared" si="6"/>
        <v>4.1668792462778699</v>
      </c>
      <c r="X27">
        <f t="shared" si="7"/>
        <v>0.41668792462778703</v>
      </c>
      <c r="Y27">
        <f t="shared" si="8"/>
        <v>0.2525381361380527</v>
      </c>
      <c r="Z27">
        <f t="shared" si="9"/>
        <v>5.8041013783290785</v>
      </c>
      <c r="AA27">
        <f t="shared" si="10"/>
        <v>14.851041294054172</v>
      </c>
      <c r="AB27">
        <f t="shared" si="17"/>
        <v>1.6000000000000003</v>
      </c>
      <c r="AC27">
        <f t="shared" si="11"/>
        <v>1684.2784990944524</v>
      </c>
      <c r="AD27">
        <f t="shared" si="12"/>
        <v>457.14285714285728</v>
      </c>
      <c r="AE27">
        <f t="shared" si="13"/>
        <v>2141.4213562373097</v>
      </c>
    </row>
    <row r="28" spans="5:31">
      <c r="J28">
        <f t="shared" si="14"/>
        <v>1.7000000000000004</v>
      </c>
      <c r="K28">
        <f t="shared" si="18"/>
        <v>7.2983521343897237</v>
      </c>
      <c r="L28">
        <f t="shared" si="0"/>
        <v>2</v>
      </c>
      <c r="M28">
        <f t="shared" si="19"/>
        <v>8.5862966286937912</v>
      </c>
      <c r="N28">
        <f t="shared" si="1"/>
        <v>0.88388347648318444</v>
      </c>
      <c r="O28">
        <f t="shared" si="2"/>
        <v>0.50507627227610541</v>
      </c>
      <c r="P28">
        <f t="shared" si="3"/>
        <v>6.5749278480873814</v>
      </c>
      <c r="Q28">
        <f t="shared" si="4"/>
        <v>16.253499276658808</v>
      </c>
      <c r="R28">
        <f t="shared" si="5"/>
        <v>8.8388347648318444</v>
      </c>
      <c r="U28">
        <f t="shared" si="15"/>
        <v>3.6491760671948619</v>
      </c>
      <c r="V28">
        <f t="shared" si="16"/>
        <v>4.2931483143468956</v>
      </c>
      <c r="W28">
        <f t="shared" si="6"/>
        <v>4.4194173824159222</v>
      </c>
      <c r="X28">
        <f t="shared" si="7"/>
        <v>0.44194173824159222</v>
      </c>
      <c r="Y28">
        <f t="shared" si="8"/>
        <v>0.2525381361380527</v>
      </c>
      <c r="Z28">
        <f t="shared" si="9"/>
        <v>5.6027943261227984</v>
      </c>
      <c r="AA28">
        <f t="shared" si="10"/>
        <v>14.505655915406795</v>
      </c>
      <c r="AB28">
        <f t="shared" si="17"/>
        <v>1.7000000000000004</v>
      </c>
      <c r="AC28">
        <f t="shared" si="11"/>
        <v>1625.3499276658808</v>
      </c>
      <c r="AD28">
        <f t="shared" si="12"/>
        <v>516.07142857142856</v>
      </c>
      <c r="AE28">
        <f t="shared" si="13"/>
        <v>2141.4213562373093</v>
      </c>
    </row>
    <row r="29" spans="5:31">
      <c r="J29">
        <f t="shared" si="14"/>
        <v>1.8000000000000005</v>
      </c>
      <c r="K29">
        <f t="shared" si="18"/>
        <v>8.1822356108729082</v>
      </c>
      <c r="L29">
        <f t="shared" si="0"/>
        <v>2</v>
      </c>
      <c r="M29">
        <f t="shared" si="19"/>
        <v>9.0913729009698958</v>
      </c>
      <c r="N29">
        <f t="shared" si="1"/>
        <v>0.93439110371079492</v>
      </c>
      <c r="O29">
        <f t="shared" si="2"/>
        <v>0.50507627227610541</v>
      </c>
      <c r="P29">
        <f t="shared" si="3"/>
        <v>7.1999278480873814</v>
      </c>
      <c r="Q29">
        <f t="shared" si="4"/>
        <v>15.628499276658809</v>
      </c>
      <c r="R29">
        <f t="shared" si="5"/>
        <v>9.343911037107949</v>
      </c>
      <c r="U29">
        <f t="shared" si="15"/>
        <v>4.0911178054364541</v>
      </c>
      <c r="V29">
        <f t="shared" si="16"/>
        <v>4.5456864504849479</v>
      </c>
      <c r="W29">
        <f t="shared" si="6"/>
        <v>4.6719555185539745</v>
      </c>
      <c r="X29">
        <f t="shared" si="7"/>
        <v>0.46719555185539746</v>
      </c>
      <c r="Y29">
        <f t="shared" si="8"/>
        <v>0.2525381361380527</v>
      </c>
      <c r="Z29">
        <f t="shared" si="9"/>
        <v>5.5736494441791447</v>
      </c>
      <c r="AA29">
        <f t="shared" si="10"/>
        <v>14.464360731217727</v>
      </c>
      <c r="AB29">
        <f t="shared" si="17"/>
        <v>1.8000000000000005</v>
      </c>
      <c r="AC29">
        <f t="shared" si="11"/>
        <v>1562.8499276658808</v>
      </c>
      <c r="AD29">
        <f t="shared" si="12"/>
        <v>578.57142857142844</v>
      </c>
      <c r="AE29">
        <f t="shared" si="13"/>
        <v>2141.4213562373093</v>
      </c>
    </row>
    <row r="30" spans="5:31">
      <c r="J30">
        <f t="shared" si="14"/>
        <v>1.9000000000000006</v>
      </c>
      <c r="K30">
        <f t="shared" si="18"/>
        <v>9.1166267145837026</v>
      </c>
      <c r="L30">
        <f t="shared" si="0"/>
        <v>2</v>
      </c>
      <c r="M30">
        <f t="shared" si="19"/>
        <v>9.5964491732460004</v>
      </c>
      <c r="N30">
        <f t="shared" si="1"/>
        <v>0.98489873093840541</v>
      </c>
      <c r="O30">
        <f t="shared" si="2"/>
        <v>0.50507627227610541</v>
      </c>
      <c r="P30">
        <f t="shared" si="3"/>
        <v>7.860642133801667</v>
      </c>
      <c r="Q30">
        <f t="shared" si="4"/>
        <v>14.967784990944523</v>
      </c>
      <c r="R30">
        <f t="shared" si="5"/>
        <v>9.8489873093840536</v>
      </c>
      <c r="U30">
        <f t="shared" si="15"/>
        <v>4.5583133572918513</v>
      </c>
      <c r="V30">
        <f t="shared" si="16"/>
        <v>4.7982245866230002</v>
      </c>
      <c r="W30">
        <f t="shared" si="6"/>
        <v>4.9244936546920268</v>
      </c>
      <c r="X30">
        <f t="shared" si="7"/>
        <v>0.4924493654692027</v>
      </c>
      <c r="Y30">
        <f t="shared" si="8"/>
        <v>0.2525381361380527</v>
      </c>
      <c r="Z30">
        <f t="shared" si="9"/>
        <v>5.8843345057252003</v>
      </c>
      <c r="AA30">
        <f t="shared" si="10"/>
        <v>14.660851514101788</v>
      </c>
      <c r="AB30">
        <f t="shared" si="17"/>
        <v>1.9000000000000006</v>
      </c>
      <c r="AC30">
        <f t="shared" si="11"/>
        <v>1496.7784990944524</v>
      </c>
      <c r="AD30">
        <f t="shared" si="12"/>
        <v>644.64285714285688</v>
      </c>
      <c r="AE30">
        <f t="shared" si="13"/>
        <v>2141.4213562373093</v>
      </c>
    </row>
    <row r="31" spans="5:31">
      <c r="J31">
        <f t="shared" si="14"/>
        <v>2.0000000000000004</v>
      </c>
      <c r="K31">
        <f t="shared" si="18"/>
        <v>10.101525445522109</v>
      </c>
      <c r="L31">
        <f t="shared" si="0"/>
        <v>2</v>
      </c>
      <c r="M31">
        <f t="shared" si="19"/>
        <v>10.101525445522105</v>
      </c>
      <c r="N31">
        <f t="shared" si="1"/>
        <v>1.0354063581660158</v>
      </c>
      <c r="O31">
        <f t="shared" si="2"/>
        <v>0.50507627227610541</v>
      </c>
      <c r="P31">
        <f t="shared" si="3"/>
        <v>8.5570707052302382</v>
      </c>
      <c r="Q31">
        <f t="shared" si="4"/>
        <v>14.271356419515952</v>
      </c>
      <c r="R31">
        <f t="shared" si="5"/>
        <v>10.354063581660158</v>
      </c>
      <c r="U31">
        <f t="shared" si="15"/>
        <v>5.0507627227610543</v>
      </c>
      <c r="V31">
        <f t="shared" si="16"/>
        <v>5.0507627227610525</v>
      </c>
      <c r="W31">
        <f t="shared" si="6"/>
        <v>5.1770317908300791</v>
      </c>
      <c r="X31">
        <f t="shared" si="7"/>
        <v>0.51770317908300789</v>
      </c>
      <c r="Y31">
        <f t="shared" si="8"/>
        <v>0.2525381361380527</v>
      </c>
      <c r="Z31">
        <f t="shared" si="9"/>
        <v>6.670479196115477</v>
      </c>
      <c r="AA31">
        <f t="shared" si="10"/>
        <v>14.935263399247365</v>
      </c>
      <c r="AB31">
        <f t="shared" si="17"/>
        <v>2.0000000000000004</v>
      </c>
      <c r="AC31">
        <f t="shared" si="11"/>
        <v>1427.1356419515951</v>
      </c>
      <c r="AD31">
        <f t="shared" si="12"/>
        <v>714.28571428571388</v>
      </c>
      <c r="AE31">
        <f t="shared" si="13"/>
        <v>2141.4213562373088</v>
      </c>
    </row>
    <row r="32" spans="5:31">
      <c r="E32">
        <v>27</v>
      </c>
      <c r="F32">
        <f>11+E32</f>
        <v>38</v>
      </c>
      <c r="J32">
        <f t="shared" si="14"/>
        <v>2.1000000000000005</v>
      </c>
      <c r="K32">
        <f t="shared" si="18"/>
        <v>11.136931803688125</v>
      </c>
      <c r="L32">
        <f t="shared" si="0"/>
        <v>2</v>
      </c>
      <c r="M32">
        <f t="shared" si="19"/>
        <v>10.60660171779821</v>
      </c>
      <c r="N32">
        <f t="shared" si="1"/>
        <v>1.0859139853936264</v>
      </c>
      <c r="O32">
        <f t="shared" si="2"/>
        <v>0.50507627227610541</v>
      </c>
      <c r="P32">
        <f t="shared" si="3"/>
        <v>9.2892135623730958</v>
      </c>
      <c r="Q32">
        <f t="shared" si="4"/>
        <v>13.539213562373096</v>
      </c>
      <c r="R32">
        <f t="shared" si="5"/>
        <v>10.859139853936263</v>
      </c>
      <c r="U32">
        <f t="shared" si="15"/>
        <v>5.5684659018440623</v>
      </c>
      <c r="V32">
        <f t="shared" si="16"/>
        <v>5.3033008588991049</v>
      </c>
      <c r="W32">
        <f t="shared" si="6"/>
        <v>5.4295699269681315</v>
      </c>
      <c r="X32">
        <f t="shared" si="7"/>
        <v>0.54295699269681319</v>
      </c>
      <c r="Y32">
        <f t="shared" si="8"/>
        <v>0.2525381361380527</v>
      </c>
      <c r="Z32">
        <f t="shared" si="9"/>
        <v>7.978402530861552</v>
      </c>
      <c r="AA32">
        <f t="shared" si="10"/>
        <v>15.049767910838467</v>
      </c>
      <c r="AB32">
        <f t="shared" si="17"/>
        <v>2.1000000000000005</v>
      </c>
      <c r="AC32">
        <f t="shared" si="11"/>
        <v>1353.9213562373095</v>
      </c>
      <c r="AD32">
        <f t="shared" si="12"/>
        <v>787.49999999999955</v>
      </c>
      <c r="AE32">
        <f t="shared" si="13"/>
        <v>2141.4213562373088</v>
      </c>
    </row>
    <row r="33" spans="3:31">
      <c r="J33">
        <f t="shared" si="14"/>
        <v>2.2000000000000006</v>
      </c>
      <c r="K33">
        <f t="shared" si="18"/>
        <v>12.222845789081751</v>
      </c>
      <c r="L33">
        <f t="shared" si="0"/>
        <v>2</v>
      </c>
      <c r="M33">
        <f t="shared" si="19"/>
        <v>11.111677990074314</v>
      </c>
      <c r="N33">
        <f t="shared" si="1"/>
        <v>1.1364216126212368</v>
      </c>
      <c r="O33">
        <f t="shared" si="2"/>
        <v>0.50507627227610541</v>
      </c>
      <c r="P33">
        <f t="shared" si="3"/>
        <v>10.057070705230238</v>
      </c>
      <c r="Q33">
        <f t="shared" si="4"/>
        <v>12.771356419515953</v>
      </c>
      <c r="R33">
        <f t="shared" si="5"/>
        <v>11.364216126212368</v>
      </c>
      <c r="U33">
        <f t="shared" si="15"/>
        <v>6.1114228945408753</v>
      </c>
      <c r="V33">
        <f t="shared" si="16"/>
        <v>5.5558389950371572</v>
      </c>
      <c r="W33">
        <f t="shared" si="6"/>
        <v>5.6821080631061838</v>
      </c>
      <c r="X33">
        <f t="shared" si="7"/>
        <v>0.56821080631061838</v>
      </c>
      <c r="Y33">
        <f t="shared" si="8"/>
        <v>0.2525381361380527</v>
      </c>
      <c r="Z33">
        <f t="shared" si="9"/>
        <v>9.7152325202921119</v>
      </c>
      <c r="AA33">
        <f t="shared" si="10"/>
        <v>14.741926554100917</v>
      </c>
      <c r="AB33">
        <f t="shared" si="17"/>
        <v>2.2000000000000006</v>
      </c>
      <c r="AC33">
        <f t="shared" si="11"/>
        <v>1277.1356419515953</v>
      </c>
      <c r="AD33">
        <f t="shared" si="12"/>
        <v>864.28571428571365</v>
      </c>
      <c r="AE33">
        <f t="shared" si="13"/>
        <v>2141.4213562373088</v>
      </c>
    </row>
    <row r="34" spans="3:31">
      <c r="G34" t="str">
        <f>ADDRESS(F32,16)</f>
        <v>$P$38</v>
      </c>
      <c r="H34" t="str">
        <f>ADDRESS(F32,17)</f>
        <v>$Q$38</v>
      </c>
      <c r="J34">
        <f t="shared" si="14"/>
        <v>2.3000000000000007</v>
      </c>
      <c r="K34">
        <f t="shared" si="18"/>
        <v>13.359267401702986</v>
      </c>
      <c r="L34">
        <f t="shared" si="0"/>
        <v>2</v>
      </c>
      <c r="M34">
        <f t="shared" si="19"/>
        <v>11.616754262350419</v>
      </c>
      <c r="N34">
        <f t="shared" si="1"/>
        <v>1.1869292398488474</v>
      </c>
      <c r="O34">
        <f t="shared" si="2"/>
        <v>0.50507627227610541</v>
      </c>
      <c r="P34">
        <f t="shared" si="3"/>
        <v>10.860642133801665</v>
      </c>
      <c r="Q34">
        <f t="shared" si="4"/>
        <v>11.967784990944526</v>
      </c>
      <c r="R34">
        <f t="shared" si="5"/>
        <v>11.869292398488472</v>
      </c>
      <c r="U34">
        <f t="shared" si="15"/>
        <v>6.6796337008514932</v>
      </c>
      <c r="V34">
        <f t="shared" si="16"/>
        <v>5.8083771311752095</v>
      </c>
      <c r="W34">
        <f t="shared" si="6"/>
        <v>5.9346461992442361</v>
      </c>
      <c r="X34">
        <f t="shared" si="7"/>
        <v>0.59346461992442368</v>
      </c>
      <c r="Y34">
        <f t="shared" si="8"/>
        <v>0.2525381361380527</v>
      </c>
      <c r="Z34">
        <f t="shared" si="9"/>
        <v>11.632931427981847</v>
      </c>
      <c r="AA34">
        <f t="shared" si="10"/>
        <v>13.812661476266696</v>
      </c>
      <c r="AB34">
        <f t="shared" si="17"/>
        <v>2.3000000000000007</v>
      </c>
      <c r="AC34">
        <f t="shared" si="11"/>
        <v>1196.7784990944526</v>
      </c>
      <c r="AD34">
        <f t="shared" si="12"/>
        <v>944.64285714285643</v>
      </c>
      <c r="AE34">
        <f t="shared" si="13"/>
        <v>2141.4213562373088</v>
      </c>
    </row>
    <row r="35" spans="3:31">
      <c r="G35" t="str">
        <f>ADDRESS(F32,26)</f>
        <v>$Z$38</v>
      </c>
      <c r="H35" t="str">
        <f>ADDRESS(F32,27)</f>
        <v>$AA$38</v>
      </c>
      <c r="J35">
        <f t="shared" si="14"/>
        <v>2.4000000000000008</v>
      </c>
      <c r="K35">
        <f t="shared" si="18"/>
        <v>14.546196641551834</v>
      </c>
      <c r="L35">
        <f t="shared" si="0"/>
        <v>2</v>
      </c>
      <c r="M35">
        <f t="shared" si="19"/>
        <v>12.121830534626524</v>
      </c>
      <c r="N35">
        <f t="shared" si="1"/>
        <v>1.2374368670764577</v>
      </c>
      <c r="O35">
        <f t="shared" si="2"/>
        <v>0.50507627227610541</v>
      </c>
      <c r="P35">
        <f t="shared" si="3"/>
        <v>11.699927848087381</v>
      </c>
      <c r="Q35">
        <f t="shared" si="4"/>
        <v>11.128499276658811</v>
      </c>
      <c r="R35">
        <f t="shared" si="5"/>
        <v>12.374368670764577</v>
      </c>
      <c r="U35">
        <f t="shared" si="15"/>
        <v>7.273098320775917</v>
      </c>
      <c r="V35">
        <f t="shared" si="16"/>
        <v>6.0609152673132618</v>
      </c>
      <c r="W35">
        <f t="shared" si="6"/>
        <v>6.1871843353822884</v>
      </c>
      <c r="X35">
        <f t="shared" si="7"/>
        <v>0.61871843353822886</v>
      </c>
      <c r="Y35">
        <f t="shared" si="8"/>
        <v>0.2525381361380527</v>
      </c>
      <c r="Z35">
        <f t="shared" si="9"/>
        <v>13.371884341847235</v>
      </c>
      <c r="AA35">
        <f t="shared" si="10"/>
        <v>12.226024439456573</v>
      </c>
      <c r="AB35">
        <f t="shared" si="17"/>
        <v>2.4000000000000008</v>
      </c>
      <c r="AC35">
        <f t="shared" si="11"/>
        <v>1112.8499276658811</v>
      </c>
      <c r="AD35">
        <f t="shared" si="12"/>
        <v>1028.5714285714278</v>
      </c>
      <c r="AE35">
        <f t="shared" si="13"/>
        <v>2141.4213562373088</v>
      </c>
    </row>
    <row r="36" spans="3:31">
      <c r="C36">
        <v>0</v>
      </c>
      <c r="D36">
        <f t="shared" ref="D36:D56" ca="1" si="20">_r*COS(C36)+xs</f>
        <v>16.432070705230235</v>
      </c>
      <c r="E36">
        <f t="shared" ref="E36:E56" ca="1" si="21">_r*SIN(C36)+ys</f>
        <v>8.396356419515957</v>
      </c>
      <c r="G36" t="s">
        <v>29</v>
      </c>
      <c r="H36" t="s">
        <v>30</v>
      </c>
      <c r="J36">
        <f t="shared" si="14"/>
        <v>2.5000000000000009</v>
      </c>
      <c r="K36">
        <f t="shared" si="18"/>
        <v>15.783633508628292</v>
      </c>
      <c r="L36">
        <f t="shared" si="0"/>
        <v>2</v>
      </c>
      <c r="M36">
        <f t="shared" si="19"/>
        <v>12.626906806902628</v>
      </c>
      <c r="N36">
        <f t="shared" si="1"/>
        <v>1.2879444943040683</v>
      </c>
      <c r="O36">
        <f t="shared" si="2"/>
        <v>0.50507627227610541</v>
      </c>
      <c r="P36">
        <f t="shared" si="3"/>
        <v>12.574927848087381</v>
      </c>
      <c r="Q36">
        <f t="shared" si="4"/>
        <v>10.253499276658813</v>
      </c>
      <c r="R36">
        <f t="shared" si="5"/>
        <v>12.879444943040681</v>
      </c>
      <c r="U36">
        <f t="shared" si="15"/>
        <v>7.8918167543141458</v>
      </c>
      <c r="V36">
        <f t="shared" si="16"/>
        <v>6.3134534034513141</v>
      </c>
      <c r="W36">
        <f t="shared" si="6"/>
        <v>6.4397224715203407</v>
      </c>
      <c r="X36">
        <f t="shared" si="7"/>
        <v>0.64397224715203416</v>
      </c>
      <c r="Y36">
        <f t="shared" si="8"/>
        <v>0.2525381361380527</v>
      </c>
      <c r="Z36">
        <f t="shared" si="9"/>
        <v>14.573496522513262</v>
      </c>
      <c r="AA36">
        <f t="shared" si="10"/>
        <v>10.177847088299332</v>
      </c>
      <c r="AB36">
        <f t="shared" si="17"/>
        <v>2.5000000000000009</v>
      </c>
      <c r="AC36">
        <f t="shared" si="11"/>
        <v>1025.3499276658813</v>
      </c>
      <c r="AD36">
        <f t="shared" si="12"/>
        <v>1116.0714285714275</v>
      </c>
      <c r="AE36">
        <f t="shared" si="13"/>
        <v>2141.4213562373088</v>
      </c>
    </row>
    <row r="37" spans="3:31">
      <c r="C37">
        <f>C36+PI()/10</f>
        <v>0.31415926535897931</v>
      </c>
      <c r="D37">
        <f t="shared" ca="1" si="20"/>
        <v>16.334183737820542</v>
      </c>
      <c r="E37">
        <f t="shared" ca="1" si="21"/>
        <v>9.0143904082658519</v>
      </c>
      <c r="G37">
        <f ca="1">INDIRECT(G34)</f>
        <v>14.432070705230235</v>
      </c>
      <c r="H37">
        <f ca="1">INDIRECT(H34)</f>
        <v>8.396356419515957</v>
      </c>
      <c r="J37">
        <f t="shared" si="14"/>
        <v>2.600000000000001</v>
      </c>
      <c r="K37">
        <f t="shared" si="18"/>
        <v>17.071578002932359</v>
      </c>
      <c r="L37">
        <f t="shared" si="0"/>
        <v>2</v>
      </c>
      <c r="M37">
        <f t="shared" si="19"/>
        <v>13.131983079178733</v>
      </c>
      <c r="N37">
        <f t="shared" si="1"/>
        <v>1.3384521215316787</v>
      </c>
      <c r="O37">
        <f t="shared" si="2"/>
        <v>0.50507627227610541</v>
      </c>
      <c r="P37">
        <f t="shared" si="3"/>
        <v>13.485642133801665</v>
      </c>
      <c r="Q37">
        <f t="shared" si="4"/>
        <v>9.3427849909445282</v>
      </c>
      <c r="R37">
        <f t="shared" si="5"/>
        <v>13.384521215316786</v>
      </c>
      <c r="U37">
        <f t="shared" si="15"/>
        <v>8.5357890014661795</v>
      </c>
      <c r="V37">
        <f t="shared" si="16"/>
        <v>6.5659915395893664</v>
      </c>
      <c r="W37">
        <f t="shared" si="6"/>
        <v>6.692260607658393</v>
      </c>
      <c r="X37">
        <f t="shared" si="7"/>
        <v>0.66922606076583935</v>
      </c>
      <c r="Y37">
        <f t="shared" si="8"/>
        <v>0.2525381361380527</v>
      </c>
      <c r="Z37">
        <f t="shared" si="9"/>
        <v>15.03851211239907</v>
      </c>
      <c r="AA37">
        <f t="shared" si="10"/>
        <v>8.0823902791296565</v>
      </c>
      <c r="AB37">
        <f t="shared" si="17"/>
        <v>2.600000000000001</v>
      </c>
      <c r="AC37">
        <f t="shared" si="11"/>
        <v>934.27849909445285</v>
      </c>
      <c r="AD37">
        <f t="shared" si="12"/>
        <v>1207.1428571428557</v>
      </c>
      <c r="AE37">
        <f t="shared" si="13"/>
        <v>2141.4213562373088</v>
      </c>
    </row>
    <row r="38" spans="3:31">
      <c r="C38">
        <f t="shared" ref="C38:C56" si="22">C37+PI()/10</f>
        <v>0.62831853071795862</v>
      </c>
      <c r="D38">
        <f t="shared" ca="1" si="20"/>
        <v>16.050104693980131</v>
      </c>
      <c r="E38">
        <f t="shared" ca="1" si="21"/>
        <v>9.5719269241009037</v>
      </c>
      <c r="G38">
        <f ca="1">INDIRECT(G35)</f>
        <v>14.868067165702829</v>
      </c>
      <c r="H38">
        <f ca="1">INDIRECT(H35)</f>
        <v>6.444458090592196</v>
      </c>
      <c r="J38">
        <f t="shared" si="14"/>
        <v>2.7000000000000011</v>
      </c>
      <c r="K38">
        <f t="shared" si="18"/>
        <v>18.410030124464036</v>
      </c>
      <c r="L38">
        <f t="shared" si="0"/>
        <v>2</v>
      </c>
      <c r="M38">
        <f t="shared" si="19"/>
        <v>13.637059351454837</v>
      </c>
      <c r="N38">
        <f t="shared" si="1"/>
        <v>1.3889597487592891</v>
      </c>
      <c r="O38">
        <f t="shared" si="2"/>
        <v>0.50507627227610541</v>
      </c>
      <c r="P38">
        <f t="shared" si="3"/>
        <v>14.432070705230235</v>
      </c>
      <c r="Q38">
        <f t="shared" si="4"/>
        <v>8.396356419515957</v>
      </c>
      <c r="R38">
        <f t="shared" si="5"/>
        <v>13.889597487592891</v>
      </c>
      <c r="U38">
        <f t="shared" si="15"/>
        <v>9.2050150622320182</v>
      </c>
      <c r="V38">
        <f t="shared" si="16"/>
        <v>6.8185296757274187</v>
      </c>
      <c r="W38">
        <f t="shared" si="6"/>
        <v>6.9447987437964454</v>
      </c>
      <c r="X38">
        <f t="shared" si="7"/>
        <v>0.69447987437964454</v>
      </c>
      <c r="Y38">
        <f t="shared" si="8"/>
        <v>0.2525381361380527</v>
      </c>
      <c r="Z38">
        <f t="shared" si="9"/>
        <v>14.868067165702829</v>
      </c>
      <c r="AA38">
        <f t="shared" si="10"/>
        <v>6.444458090592196</v>
      </c>
      <c r="AB38">
        <f t="shared" si="17"/>
        <v>2.7000000000000011</v>
      </c>
      <c r="AC38">
        <f t="shared" si="11"/>
        <v>839.63564195159574</v>
      </c>
      <c r="AD38">
        <f t="shared" si="12"/>
        <v>1301.7857142857129</v>
      </c>
      <c r="AE38">
        <f t="shared" si="13"/>
        <v>2141.4213562373088</v>
      </c>
    </row>
    <row r="39" spans="3:31">
      <c r="C39">
        <f t="shared" si="22"/>
        <v>0.94247779607693793</v>
      </c>
      <c r="D39">
        <f t="shared" ca="1" si="20"/>
        <v>15.607641209815181</v>
      </c>
      <c r="E39">
        <f t="shared" ca="1" si="21"/>
        <v>10.014390408265852</v>
      </c>
      <c r="J39">
        <f t="shared" si="14"/>
        <v>2.8000000000000012</v>
      </c>
      <c r="K39">
        <f t="shared" si="18"/>
        <v>19.798989873223327</v>
      </c>
      <c r="L39">
        <f t="shared" si="0"/>
        <v>2</v>
      </c>
      <c r="M39">
        <f t="shared" si="19"/>
        <v>14.142135623730942</v>
      </c>
      <c r="N39">
        <f t="shared" si="1"/>
        <v>1.4394673759868997</v>
      </c>
      <c r="O39">
        <f t="shared" si="2"/>
        <v>0.50507627227610541</v>
      </c>
      <c r="P39">
        <f t="shared" si="3"/>
        <v>15.414213562373092</v>
      </c>
      <c r="Q39">
        <f t="shared" si="4"/>
        <v>7.4142135623730994</v>
      </c>
      <c r="R39">
        <f t="shared" si="5"/>
        <v>14.394673759868995</v>
      </c>
      <c r="U39">
        <f t="shared" si="15"/>
        <v>9.8994949366116636</v>
      </c>
      <c r="V39">
        <f t="shared" si="16"/>
        <v>7.0710678118654711</v>
      </c>
      <c r="W39">
        <f t="shared" si="6"/>
        <v>7.1973368799344977</v>
      </c>
      <c r="X39">
        <f t="shared" si="7"/>
        <v>0.71973368799344983</v>
      </c>
      <c r="Y39">
        <f t="shared" si="8"/>
        <v>0.2525381361380527</v>
      </c>
      <c r="Z39">
        <f t="shared" si="9"/>
        <v>14.500040087289493</v>
      </c>
      <c r="AA39">
        <f t="shared" si="10"/>
        <v>5.6353693147073356</v>
      </c>
      <c r="AB39">
        <f t="shared" si="17"/>
        <v>2.8000000000000012</v>
      </c>
      <c r="AC39">
        <f t="shared" si="11"/>
        <v>741.42135623730996</v>
      </c>
      <c r="AD39">
        <f t="shared" si="12"/>
        <v>1399.9999999999984</v>
      </c>
      <c r="AE39">
        <f t="shared" si="13"/>
        <v>2141.4213562373084</v>
      </c>
    </row>
    <row r="40" spans="3:31">
      <c r="C40">
        <f t="shared" si="22"/>
        <v>1.2566370614359172</v>
      </c>
      <c r="D40">
        <f t="shared" ca="1" si="20"/>
        <v>15.05010469398013</v>
      </c>
      <c r="E40">
        <f t="shared" ca="1" si="21"/>
        <v>10.298469452106264</v>
      </c>
      <c r="J40">
        <f t="shared" si="14"/>
        <v>2.9000000000000012</v>
      </c>
      <c r="K40">
        <f t="shared" si="18"/>
        <v>21.238457249210228</v>
      </c>
      <c r="L40">
        <f t="shared" si="0"/>
        <v>2</v>
      </c>
      <c r="M40">
        <f t="shared" si="19"/>
        <v>14.647211896007047</v>
      </c>
      <c r="N40">
        <f t="shared" si="1"/>
        <v>1.48997500321451</v>
      </c>
      <c r="O40">
        <f t="shared" si="2"/>
        <v>0.50507627227610541</v>
      </c>
      <c r="P40">
        <f t="shared" si="3"/>
        <v>16.432070705230238</v>
      </c>
      <c r="Q40">
        <f t="shared" si="4"/>
        <v>6.396356419515957</v>
      </c>
      <c r="R40">
        <f t="shared" si="5"/>
        <v>14.8997500321451</v>
      </c>
      <c r="U40">
        <f t="shared" si="15"/>
        <v>10.619228624605114</v>
      </c>
      <c r="V40">
        <f t="shared" si="16"/>
        <v>7.3236059480035234</v>
      </c>
      <c r="W40">
        <f t="shared" si="6"/>
        <v>7.44987501607255</v>
      </c>
      <c r="X40">
        <f t="shared" si="7"/>
        <v>0.74498750160725502</v>
      </c>
      <c r="Y40">
        <f t="shared" si="8"/>
        <v>0.2525381361380527</v>
      </c>
      <c r="Z40">
        <f t="shared" si="9"/>
        <v>14.572042904829942</v>
      </c>
      <c r="AA40">
        <f t="shared" si="10"/>
        <v>5.6613077260690305</v>
      </c>
      <c r="AB40">
        <f t="shared" si="17"/>
        <v>2.9000000000000012</v>
      </c>
      <c r="AC40">
        <f t="shared" si="11"/>
        <v>639.63564195159574</v>
      </c>
      <c r="AD40">
        <f t="shared" si="12"/>
        <v>1501.7857142857124</v>
      </c>
      <c r="AE40">
        <f t="shared" si="13"/>
        <v>2141.4213562373079</v>
      </c>
    </row>
    <row r="41" spans="3:31">
      <c r="C41">
        <f t="shared" si="22"/>
        <v>1.5707963267948966</v>
      </c>
      <c r="D41">
        <f t="shared" ca="1" si="20"/>
        <v>14.432070705230235</v>
      </c>
      <c r="E41">
        <f t="shared" ca="1" si="21"/>
        <v>10.396356419515957</v>
      </c>
      <c r="J41">
        <f t="shared" si="14"/>
        <v>3.0000000000000013</v>
      </c>
      <c r="K41">
        <f t="shared" si="18"/>
        <v>22.728432252424739</v>
      </c>
      <c r="L41">
        <f t="shared" si="0"/>
        <v>2</v>
      </c>
      <c r="M41">
        <f t="shared" si="19"/>
        <v>15.152288168283151</v>
      </c>
      <c r="N41">
        <f t="shared" si="1"/>
        <v>1.5404826304421206</v>
      </c>
      <c r="O41">
        <f t="shared" si="2"/>
        <v>0.50507627227610541</v>
      </c>
      <c r="P41">
        <f t="shared" si="3"/>
        <v>17.485642133801665</v>
      </c>
      <c r="Q41">
        <f t="shared" si="4"/>
        <v>5.3427849909445264</v>
      </c>
      <c r="R41">
        <f t="shared" si="5"/>
        <v>15.404826304421205</v>
      </c>
      <c r="U41">
        <f t="shared" si="15"/>
        <v>11.364216126212369</v>
      </c>
      <c r="V41">
        <f t="shared" si="16"/>
        <v>7.5761440841415757</v>
      </c>
      <c r="W41">
        <f t="shared" si="6"/>
        <v>7.7024131522106023</v>
      </c>
      <c r="X41">
        <f t="shared" si="7"/>
        <v>0.77024131522106032</v>
      </c>
      <c r="Y41">
        <f t="shared" si="8"/>
        <v>0.2525381361380527</v>
      </c>
      <c r="Z41">
        <f t="shared" si="9"/>
        <v>15.620006898456545</v>
      </c>
      <c r="AA41">
        <f t="shared" si="10"/>
        <v>6.0634826866802305</v>
      </c>
      <c r="AB41">
        <f t="shared" si="17"/>
        <v>3.0000000000000013</v>
      </c>
      <c r="AC41">
        <f t="shared" si="11"/>
        <v>534.27849909445263</v>
      </c>
      <c r="AD41">
        <f t="shared" si="12"/>
        <v>1607.1428571428551</v>
      </c>
      <c r="AE41">
        <f t="shared" si="13"/>
        <v>2141.4213562373079</v>
      </c>
    </row>
    <row r="42" spans="3:31">
      <c r="C42">
        <f t="shared" si="22"/>
        <v>1.8849555921538759</v>
      </c>
      <c r="D42">
        <f t="shared" ca="1" si="20"/>
        <v>13.81403671648034</v>
      </c>
      <c r="E42">
        <f t="shared" ca="1" si="21"/>
        <v>10.298469452106264</v>
      </c>
      <c r="J42">
        <f t="shared" si="14"/>
        <v>3.1000000000000014</v>
      </c>
      <c r="K42">
        <f t="shared" si="18"/>
        <v>24.268914882866859</v>
      </c>
      <c r="L42">
        <f t="shared" si="0"/>
        <v>2</v>
      </c>
      <c r="M42">
        <f t="shared" si="19"/>
        <v>15.657364440559256</v>
      </c>
      <c r="N42">
        <f t="shared" si="1"/>
        <v>1.590990257669731</v>
      </c>
      <c r="O42">
        <f t="shared" si="2"/>
        <v>0.50507627227610541</v>
      </c>
      <c r="P42">
        <f t="shared" si="3"/>
        <v>18.574927848087381</v>
      </c>
      <c r="Q42">
        <f t="shared" si="4"/>
        <v>4.2534992766588147</v>
      </c>
      <c r="R42">
        <f t="shared" si="5"/>
        <v>15.909902576697309</v>
      </c>
      <c r="U42">
        <f t="shared" si="15"/>
        <v>12.13445744143343</v>
      </c>
      <c r="V42">
        <f t="shared" si="16"/>
        <v>7.828682220279628</v>
      </c>
      <c r="W42">
        <f t="shared" si="6"/>
        <v>7.9549512883486546</v>
      </c>
      <c r="X42">
        <f t="shared" si="7"/>
        <v>0.79549512883486551</v>
      </c>
      <c r="Y42">
        <f t="shared" si="8"/>
        <v>0.2525381361380527</v>
      </c>
      <c r="Z42">
        <f t="shared" si="9"/>
        <v>17.737709753868092</v>
      </c>
      <c r="AA42">
        <f t="shared" si="10"/>
        <v>6.0698323580928948</v>
      </c>
      <c r="AB42">
        <f t="shared" si="17"/>
        <v>3.1000000000000014</v>
      </c>
      <c r="AC42">
        <f t="shared" si="11"/>
        <v>425.34992766588147</v>
      </c>
      <c r="AD42">
        <f t="shared" si="12"/>
        <v>1716.0714285714262</v>
      </c>
      <c r="AE42">
        <f t="shared" si="13"/>
        <v>2141.4213562373075</v>
      </c>
    </row>
    <row r="43" spans="3:31">
      <c r="C43">
        <f t="shared" si="22"/>
        <v>2.1991148575128552</v>
      </c>
      <c r="D43">
        <f t="shared" ca="1" si="20"/>
        <v>13.256500200645288</v>
      </c>
      <c r="E43">
        <f t="shared" ca="1" si="21"/>
        <v>10.014390408265852</v>
      </c>
      <c r="J43">
        <f t="shared" si="14"/>
        <v>3.2000000000000015</v>
      </c>
      <c r="K43">
        <f t="shared" si="18"/>
        <v>25.85990514053659</v>
      </c>
      <c r="L43">
        <f t="shared" si="0"/>
        <v>2</v>
      </c>
      <c r="M43">
        <f t="shared" si="19"/>
        <v>16.162440712835362</v>
      </c>
      <c r="N43">
        <f t="shared" si="1"/>
        <v>1.6414978848973416</v>
      </c>
      <c r="O43">
        <f t="shared" si="2"/>
        <v>0.50507627227610541</v>
      </c>
      <c r="P43">
        <f t="shared" si="3"/>
        <v>19.699927848087381</v>
      </c>
      <c r="Q43">
        <f t="shared" si="4"/>
        <v>3.1284992766588147</v>
      </c>
      <c r="R43">
        <f t="shared" si="5"/>
        <v>16.414978848973416</v>
      </c>
      <c r="U43">
        <f t="shared" si="15"/>
        <v>12.929952570268295</v>
      </c>
      <c r="V43">
        <f t="shared" si="16"/>
        <v>8.0812203564176812</v>
      </c>
      <c r="W43">
        <f t="shared" si="6"/>
        <v>8.2074894244867078</v>
      </c>
      <c r="X43">
        <f t="shared" si="7"/>
        <v>0.8207489424486708</v>
      </c>
      <c r="Y43">
        <f t="shared" si="8"/>
        <v>0.2525381361380527</v>
      </c>
      <c r="Z43">
        <f t="shared" si="9"/>
        <v>20.411176462798714</v>
      </c>
      <c r="AA43">
        <f t="shared" si="10"/>
        <v>4.9977572599428788</v>
      </c>
      <c r="AB43">
        <f t="shared" si="17"/>
        <v>3.2000000000000015</v>
      </c>
      <c r="AC43">
        <f t="shared" si="11"/>
        <v>312.84992766588147</v>
      </c>
      <c r="AD43">
        <f t="shared" si="12"/>
        <v>1828.5714285714262</v>
      </c>
      <c r="AE43">
        <f t="shared" si="13"/>
        <v>2141.4213562373075</v>
      </c>
    </row>
    <row r="44" spans="3:31">
      <c r="C44">
        <f t="shared" si="22"/>
        <v>2.5132741228718345</v>
      </c>
      <c r="D44">
        <f t="shared" ca="1" si="20"/>
        <v>12.81403671648034</v>
      </c>
      <c r="E44">
        <f t="shared" ca="1" si="21"/>
        <v>9.5719269241009037</v>
      </c>
      <c r="J44">
        <f t="shared" si="14"/>
        <v>3.3000000000000016</v>
      </c>
      <c r="K44">
        <f t="shared" ref="K44" si="23">K43+N43</f>
        <v>27.50140302543393</v>
      </c>
      <c r="L44">
        <f t="shared" si="0"/>
        <v>2</v>
      </c>
      <c r="M44">
        <f t="shared" ref="M44" si="24">M43+O43</f>
        <v>16.667516985111469</v>
      </c>
      <c r="N44">
        <f t="shared" ref="N44" si="25">R44*dt</f>
        <v>1.6920055121249522</v>
      </c>
      <c r="O44">
        <f t="shared" si="2"/>
        <v>0.50507627227610541</v>
      </c>
      <c r="P44">
        <f t="shared" ref="P44" si="26">K44*COS(-alfa)-L44*SIN(-alfa)</f>
        <v>20.860642133801662</v>
      </c>
      <c r="Q44">
        <f t="shared" ref="Q44" si="27">K44*SIN(-alfa)+L44*COS(-alfa)+h</f>
        <v>1.96778499094453</v>
      </c>
      <c r="R44">
        <f t="shared" ref="R44" si="28">M44+ak*dt/2</f>
        <v>16.920055121249522</v>
      </c>
      <c r="U44">
        <f t="shared" ref="U44" si="29">U43+X43</f>
        <v>13.750701512716965</v>
      </c>
      <c r="V44">
        <f t="shared" ref="V44" si="30">V43+Y43</f>
        <v>8.3337584925557344</v>
      </c>
      <c r="W44">
        <f t="shared" si="6"/>
        <v>8.460027560624761</v>
      </c>
      <c r="X44">
        <f t="shared" si="7"/>
        <v>0.8460027560624761</v>
      </c>
      <c r="Y44">
        <f t="shared" si="8"/>
        <v>0.2525381361380527</v>
      </c>
      <c r="Z44">
        <f t="shared" ref="Z44" si="31">_r*COS(PI()/2-U44)+P44</f>
        <v>22.713136299183173</v>
      </c>
      <c r="AA44">
        <f t="shared" ref="AA44" si="32">_r*SIN(PI()/2-U44)+Q44</f>
        <v>2.7216187705189534</v>
      </c>
      <c r="AB44">
        <f t="shared" ref="AB44" si="33">AB43+dt</f>
        <v>3.3000000000000016</v>
      </c>
      <c r="AC44">
        <f t="shared" ref="AC44" si="34">m*g*Q44</f>
        <v>196.778499094453</v>
      </c>
      <c r="AD44">
        <f t="shared" ref="AD44" si="35">m*M44^2/2+I*V44^2/2</f>
        <v>1944.6428571428551</v>
      </c>
      <c r="AE44">
        <f t="shared" ref="AE44" si="36">AC44+AD44</f>
        <v>2141.4213562373079</v>
      </c>
    </row>
    <row r="45" spans="3:31">
      <c r="C45">
        <f t="shared" si="22"/>
        <v>2.8274333882308138</v>
      </c>
      <c r="D45">
        <f t="shared" ca="1" si="20"/>
        <v>12.529957672639927</v>
      </c>
      <c r="E45">
        <f t="shared" ca="1" si="21"/>
        <v>9.0143904082658519</v>
      </c>
    </row>
    <row r="46" spans="3:31">
      <c r="C46">
        <f t="shared" si="22"/>
        <v>3.1415926535897931</v>
      </c>
      <c r="D46">
        <f t="shared" ca="1" si="20"/>
        <v>12.432070705230235</v>
      </c>
      <c r="E46">
        <f t="shared" ca="1" si="21"/>
        <v>8.396356419515957</v>
      </c>
    </row>
    <row r="47" spans="3:31">
      <c r="C47">
        <f t="shared" si="22"/>
        <v>3.4557519189487724</v>
      </c>
      <c r="D47">
        <f t="shared" ca="1" si="20"/>
        <v>12.529957672639927</v>
      </c>
      <c r="E47">
        <f t="shared" ca="1" si="21"/>
        <v>7.7783224307660621</v>
      </c>
    </row>
    <row r="48" spans="3:31">
      <c r="C48">
        <f t="shared" si="22"/>
        <v>3.7699111843077517</v>
      </c>
      <c r="D48">
        <f t="shared" ca="1" si="20"/>
        <v>12.81403671648034</v>
      </c>
      <c r="E48">
        <f t="shared" ca="1" si="21"/>
        <v>7.2207859149310112</v>
      </c>
    </row>
    <row r="49" spans="2:35">
      <c r="C49">
        <f t="shared" si="22"/>
        <v>4.0840704496667311</v>
      </c>
      <c r="D49">
        <f t="shared" ca="1" si="20"/>
        <v>13.256500200645288</v>
      </c>
      <c r="E49">
        <f t="shared" ca="1" si="21"/>
        <v>6.7783224307660621</v>
      </c>
    </row>
    <row r="50" spans="2:35">
      <c r="C50">
        <f t="shared" si="22"/>
        <v>4.3982297150257104</v>
      </c>
      <c r="D50">
        <f t="shared" ca="1" si="20"/>
        <v>13.81403671648034</v>
      </c>
      <c r="E50">
        <f t="shared" ca="1" si="21"/>
        <v>6.4942433869256497</v>
      </c>
    </row>
    <row r="51" spans="2:35">
      <c r="C51">
        <f t="shared" si="22"/>
        <v>4.7123889803846897</v>
      </c>
      <c r="D51">
        <f t="shared" ca="1" si="20"/>
        <v>14.432070705230235</v>
      </c>
      <c r="E51">
        <f t="shared" ca="1" si="21"/>
        <v>6.396356419515957</v>
      </c>
    </row>
    <row r="52" spans="2:35">
      <c r="C52">
        <f t="shared" si="22"/>
        <v>5.026548245743669</v>
      </c>
      <c r="D52">
        <f t="shared" ca="1" si="20"/>
        <v>15.05010469398013</v>
      </c>
      <c r="E52">
        <f t="shared" ca="1" si="21"/>
        <v>6.4942433869256497</v>
      </c>
    </row>
    <row r="53" spans="2:35">
      <c r="C53">
        <f t="shared" si="22"/>
        <v>5.3407075111026483</v>
      </c>
      <c r="D53">
        <f t="shared" ca="1" si="20"/>
        <v>15.607641209815181</v>
      </c>
      <c r="E53">
        <f t="shared" ca="1" si="21"/>
        <v>6.7783224307660621</v>
      </c>
    </row>
    <row r="54" spans="2:35">
      <c r="C54">
        <f t="shared" si="22"/>
        <v>5.6548667764616276</v>
      </c>
      <c r="D54">
        <f t="shared" ca="1" si="20"/>
        <v>16.050104693980128</v>
      </c>
      <c r="E54">
        <f t="shared" ca="1" si="21"/>
        <v>7.2207859149310103</v>
      </c>
    </row>
    <row r="55" spans="2:35">
      <c r="C55">
        <f t="shared" si="22"/>
        <v>5.9690260418206069</v>
      </c>
      <c r="D55">
        <f t="shared" ca="1" si="20"/>
        <v>16.334183737820542</v>
      </c>
      <c r="E55">
        <f t="shared" ca="1" si="21"/>
        <v>7.7783224307660621</v>
      </c>
    </row>
    <row r="56" spans="2:35">
      <c r="C56">
        <f t="shared" si="22"/>
        <v>6.2831853071795862</v>
      </c>
      <c r="D56">
        <f t="shared" ca="1" si="20"/>
        <v>16.432070705230235</v>
      </c>
      <c r="E56">
        <f t="shared" ca="1" si="21"/>
        <v>8.396356419515957</v>
      </c>
    </row>
    <row r="61" spans="2:35">
      <c r="V61" s="2"/>
    </row>
    <row r="62" spans="2:35">
      <c r="B62" s="1"/>
    </row>
    <row r="64" spans="2:35">
      <c r="B64" s="1" t="s">
        <v>31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  <c r="AG64" s="5"/>
      <c r="AH64" s="5"/>
      <c r="AI64" s="5"/>
    </row>
    <row r="65" spans="3:31"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31">
      <c r="C66" t="s">
        <v>32</v>
      </c>
      <c r="D66">
        <f>2/3*m*_r^2</f>
        <v>26.666666666666664</v>
      </c>
      <c r="U66" t="s">
        <v>33</v>
      </c>
      <c r="V66">
        <f>as/_r</f>
        <v>2.1213203435596424</v>
      </c>
    </row>
    <row r="67" spans="3:31">
      <c r="C67" t="s">
        <v>34</v>
      </c>
      <c r="D67">
        <f>g*SIN(alfa)/(1+(2/3))</f>
        <v>4.2426406871192848</v>
      </c>
    </row>
    <row r="69" spans="3:31">
      <c r="J69" t="s">
        <v>11</v>
      </c>
      <c r="K69" t="s">
        <v>12</v>
      </c>
      <c r="L69" t="s">
        <v>13</v>
      </c>
      <c r="M69" t="s">
        <v>14</v>
      </c>
      <c r="N69" t="s">
        <v>15</v>
      </c>
      <c r="O69" t="s">
        <v>16</v>
      </c>
      <c r="P69" t="s">
        <v>17</v>
      </c>
      <c r="Q69" t="s">
        <v>18</v>
      </c>
      <c r="R69" t="s">
        <v>19</v>
      </c>
      <c r="U69" t="s">
        <v>20</v>
      </c>
      <c r="V69" t="s">
        <v>21</v>
      </c>
      <c r="W69" t="s">
        <v>22</v>
      </c>
      <c r="X69" t="s">
        <v>23</v>
      </c>
      <c r="Y69" t="s">
        <v>24</v>
      </c>
      <c r="Z69" t="s">
        <v>2</v>
      </c>
      <c r="AA69" t="s">
        <v>25</v>
      </c>
      <c r="AB69" t="s">
        <v>11</v>
      </c>
      <c r="AC69" t="s">
        <v>26</v>
      </c>
      <c r="AD69" t="s">
        <v>27</v>
      </c>
      <c r="AE69" t="s">
        <v>28</v>
      </c>
    </row>
    <row r="70" spans="3:31">
      <c r="J70">
        <v>0</v>
      </c>
      <c r="K70">
        <v>0</v>
      </c>
      <c r="L70">
        <f t="shared" ref="L70:L103" si="37">_r</f>
        <v>2</v>
      </c>
      <c r="M70">
        <v>0</v>
      </c>
      <c r="N70">
        <f t="shared" ref="N70:N102" si="38">R70*dt</f>
        <v>2.1213203435596427E-2</v>
      </c>
      <c r="O70">
        <f t="shared" ref="O70:O103" si="39">as*dt</f>
        <v>0.42426406871192851</v>
      </c>
      <c r="P70">
        <f t="shared" ref="P70:P102" si="40">K70*COS(-alfa)-L70*SIN(-alfa)</f>
        <v>1.4142135623730949</v>
      </c>
      <c r="Q70">
        <f t="shared" ref="Q70:Q102" si="41">K70*SIN(-alfa)+L70*COS(-alfa)+h</f>
        <v>21.414213562373096</v>
      </c>
      <c r="R70">
        <f t="shared" ref="R70:R102" si="42">M70+as*dt/2</f>
        <v>0.21213203435596426</v>
      </c>
      <c r="U70">
        <v>0</v>
      </c>
      <c r="V70">
        <v>0</v>
      </c>
      <c r="W70">
        <f>V70+epsS*dt/2</f>
        <v>0.10606601717798213</v>
      </c>
      <c r="X70">
        <f t="shared" ref="X70:X103" si="43">W70*dt</f>
        <v>1.0606601717798213E-2</v>
      </c>
      <c r="Y70">
        <f t="shared" ref="Y70:Y103" si="44">epsS*dt</f>
        <v>0.21213203435596426</v>
      </c>
      <c r="Z70">
        <f t="shared" ref="Z70:Z102" si="45">_r*COS(PI()/2-U70)+P70</f>
        <v>1.4142135623730951</v>
      </c>
      <c r="AA70">
        <f t="shared" ref="AA70:AA102" si="46">_r*SIN(PI()/2-U70)+Q70</f>
        <v>23.414213562373096</v>
      </c>
      <c r="AB70">
        <v>0</v>
      </c>
      <c r="AC70">
        <f t="shared" ref="AC70:AC102" si="47">m*g*Q70</f>
        <v>2141.4213562373097</v>
      </c>
      <c r="AD70">
        <f>m*M70^2/2+Is*V70^2/2</f>
        <v>0</v>
      </c>
      <c r="AE70">
        <f t="shared" ref="AE70:AE102" si="48">AC70+AD70</f>
        <v>2141.4213562373097</v>
      </c>
    </row>
    <row r="71" spans="3:31">
      <c r="J71">
        <f t="shared" ref="J71:J103" si="49">J70+dt</f>
        <v>0.1</v>
      </c>
      <c r="K71">
        <f>K70+N70</f>
        <v>2.1213203435596427E-2</v>
      </c>
      <c r="L71">
        <f>_r</f>
        <v>2</v>
      </c>
      <c r="M71">
        <f>M70+O70</f>
        <v>0.42426406871192851</v>
      </c>
      <c r="N71">
        <f t="shared" si="38"/>
        <v>6.3639610306789274E-2</v>
      </c>
      <c r="O71">
        <f t="shared" si="39"/>
        <v>0.42426406871192851</v>
      </c>
      <c r="P71">
        <f t="shared" si="40"/>
        <v>1.4292135623730948</v>
      </c>
      <c r="Q71">
        <f t="shared" si="41"/>
        <v>21.399213562373095</v>
      </c>
      <c r="R71">
        <f t="shared" si="42"/>
        <v>0.63639610306789274</v>
      </c>
      <c r="U71">
        <f t="shared" ref="U71:U102" si="50">U70+X70</f>
        <v>1.0606601717798213E-2</v>
      </c>
      <c r="V71">
        <f t="shared" ref="V71:V102" si="51">V70+Y70</f>
        <v>0.21213203435596426</v>
      </c>
      <c r="W71">
        <f t="shared" ref="W71:W103" si="52">V71+epsS*dt/2</f>
        <v>0.31819805153394637</v>
      </c>
      <c r="X71">
        <f t="shared" si="43"/>
        <v>3.1819805153394637E-2</v>
      </c>
      <c r="Y71">
        <f t="shared" si="44"/>
        <v>0.21213203435596426</v>
      </c>
      <c r="Z71">
        <f t="shared" si="45"/>
        <v>1.4504263680633642</v>
      </c>
      <c r="AA71">
        <f t="shared" si="46"/>
        <v>23.399101063427779</v>
      </c>
      <c r="AB71">
        <f t="shared" ref="AB71:AB102" si="53">AB70+dt</f>
        <v>0.1</v>
      </c>
      <c r="AC71">
        <f t="shared" si="47"/>
        <v>2139.9213562373097</v>
      </c>
      <c r="AD71">
        <f>m*M71^2/2+Is*V71^2/2</f>
        <v>1.5</v>
      </c>
      <c r="AE71">
        <f t="shared" si="48"/>
        <v>2141.4213562373097</v>
      </c>
    </row>
    <row r="72" spans="3:31">
      <c r="J72">
        <f t="shared" si="49"/>
        <v>0.2</v>
      </c>
      <c r="K72">
        <f t="shared" ref="K72:K102" si="54">K71+N71</f>
        <v>8.4852813742385708E-2</v>
      </c>
      <c r="L72">
        <f t="shared" si="37"/>
        <v>2</v>
      </c>
      <c r="M72">
        <f t="shared" ref="M72:M102" si="55">M71+O71</f>
        <v>0.84852813742385702</v>
      </c>
      <c r="N72">
        <f t="shared" si="38"/>
        <v>0.10606601717798213</v>
      </c>
      <c r="O72">
        <f t="shared" si="39"/>
        <v>0.42426406871192851</v>
      </c>
      <c r="P72">
        <f t="shared" si="40"/>
        <v>1.474213562373095</v>
      </c>
      <c r="Q72">
        <f t="shared" si="41"/>
        <v>21.354213562373094</v>
      </c>
      <c r="R72">
        <f t="shared" si="42"/>
        <v>1.0606601717798212</v>
      </c>
      <c r="U72">
        <f t="shared" si="50"/>
        <v>4.2426406871192854E-2</v>
      </c>
      <c r="V72">
        <f t="shared" si="51"/>
        <v>0.42426406871192851</v>
      </c>
      <c r="W72">
        <f t="shared" si="52"/>
        <v>0.5303300858899106</v>
      </c>
      <c r="X72">
        <f t="shared" si="43"/>
        <v>5.3033008588991064E-2</v>
      </c>
      <c r="Y72">
        <f t="shared" si="44"/>
        <v>0.21213203435596426</v>
      </c>
      <c r="Z72">
        <f t="shared" si="45"/>
        <v>1.5590409225622859</v>
      </c>
      <c r="AA72">
        <f t="shared" si="46"/>
        <v>23.352413832356895</v>
      </c>
      <c r="AB72">
        <f t="shared" si="53"/>
        <v>0.2</v>
      </c>
      <c r="AC72">
        <f t="shared" si="47"/>
        <v>2135.4213562373093</v>
      </c>
      <c r="AD72">
        <f>m*M72^2/2+Is*V72^2/2</f>
        <v>6</v>
      </c>
      <c r="AE72">
        <f t="shared" si="48"/>
        <v>2141.4213562373093</v>
      </c>
    </row>
    <row r="73" spans="3:31">
      <c r="J73">
        <f t="shared" si="49"/>
        <v>0.30000000000000004</v>
      </c>
      <c r="K73">
        <f t="shared" si="54"/>
        <v>0.19091883092036782</v>
      </c>
      <c r="L73">
        <f t="shared" si="37"/>
        <v>2</v>
      </c>
      <c r="M73">
        <f t="shared" si="55"/>
        <v>1.2727922061357855</v>
      </c>
      <c r="N73">
        <f t="shared" si="38"/>
        <v>0.14849242404917498</v>
      </c>
      <c r="O73">
        <f t="shared" si="39"/>
        <v>0.42426406871192851</v>
      </c>
      <c r="P73">
        <f t="shared" si="40"/>
        <v>1.5492135623730949</v>
      </c>
      <c r="Q73">
        <f t="shared" si="41"/>
        <v>21.279213562373094</v>
      </c>
      <c r="R73">
        <f t="shared" si="42"/>
        <v>1.4849242404917498</v>
      </c>
      <c r="U73">
        <f t="shared" si="50"/>
        <v>9.5459415460183911E-2</v>
      </c>
      <c r="V73">
        <f t="shared" si="51"/>
        <v>0.63639610306789274</v>
      </c>
      <c r="W73">
        <f t="shared" si="52"/>
        <v>0.74246212024587488</v>
      </c>
      <c r="X73">
        <f t="shared" si="43"/>
        <v>7.4246212024587491E-2</v>
      </c>
      <c r="Y73">
        <f t="shared" si="44"/>
        <v>0.21213203435596426</v>
      </c>
      <c r="Z73">
        <f t="shared" si="45"/>
        <v>1.7398425674024449</v>
      </c>
      <c r="AA73">
        <f t="shared" si="46"/>
        <v>23.270107980076233</v>
      </c>
      <c r="AB73">
        <f t="shared" si="53"/>
        <v>0.30000000000000004</v>
      </c>
      <c r="AC73">
        <f t="shared" si="47"/>
        <v>2127.9213562373093</v>
      </c>
      <c r="AD73">
        <f>m*M73^2/2+Is*V73^2/2</f>
        <v>13.5</v>
      </c>
      <c r="AE73">
        <f t="shared" si="48"/>
        <v>2141.4213562373093</v>
      </c>
    </row>
    <row r="74" spans="3:31">
      <c r="J74">
        <f t="shared" si="49"/>
        <v>0.4</v>
      </c>
      <c r="K74">
        <f t="shared" si="54"/>
        <v>0.33941125496954283</v>
      </c>
      <c r="L74">
        <f t="shared" si="37"/>
        <v>2</v>
      </c>
      <c r="M74">
        <f t="shared" si="55"/>
        <v>1.697056274847714</v>
      </c>
      <c r="N74">
        <f t="shared" si="38"/>
        <v>0.19091883092036785</v>
      </c>
      <c r="O74">
        <f t="shared" si="39"/>
        <v>0.42426406871192851</v>
      </c>
      <c r="P74">
        <f t="shared" si="40"/>
        <v>1.6542135623730949</v>
      </c>
      <c r="Q74">
        <f t="shared" si="41"/>
        <v>21.174213562373094</v>
      </c>
      <c r="R74">
        <f t="shared" si="42"/>
        <v>1.9091883092036783</v>
      </c>
      <c r="U74">
        <f t="shared" si="50"/>
        <v>0.16970562748477142</v>
      </c>
      <c r="V74">
        <f t="shared" si="51"/>
        <v>0.84852813742385702</v>
      </c>
      <c r="W74">
        <f t="shared" si="52"/>
        <v>0.95459415460183916</v>
      </c>
      <c r="X74">
        <f t="shared" si="43"/>
        <v>9.5459415460183925E-2</v>
      </c>
      <c r="Y74">
        <f t="shared" si="44"/>
        <v>0.21213203435596426</v>
      </c>
      <c r="Z74">
        <f t="shared" si="45"/>
        <v>1.9919979877213287</v>
      </c>
      <c r="AA74">
        <f t="shared" si="46"/>
        <v>23.145482616052007</v>
      </c>
      <c r="AB74">
        <f t="shared" si="53"/>
        <v>0.4</v>
      </c>
      <c r="AC74">
        <f t="shared" si="47"/>
        <v>2117.4213562373093</v>
      </c>
      <c r="AD74">
        <f>m*M74^2/2+Is*V74^2/2</f>
        <v>24</v>
      </c>
      <c r="AE74">
        <f t="shared" si="48"/>
        <v>2141.4213562373093</v>
      </c>
    </row>
    <row r="75" spans="3:31">
      <c r="J75">
        <f t="shared" si="49"/>
        <v>0.5</v>
      </c>
      <c r="K75">
        <f t="shared" si="54"/>
        <v>0.53033008588991071</v>
      </c>
      <c r="L75">
        <f t="shared" si="37"/>
        <v>2</v>
      </c>
      <c r="M75">
        <f t="shared" si="55"/>
        <v>2.1213203435596424</v>
      </c>
      <c r="N75">
        <f t="shared" si="38"/>
        <v>0.23334523779156069</v>
      </c>
      <c r="O75">
        <f t="shared" si="39"/>
        <v>0.42426406871192851</v>
      </c>
      <c r="P75">
        <f t="shared" si="40"/>
        <v>1.7892135623730949</v>
      </c>
      <c r="Q75">
        <f t="shared" si="41"/>
        <v>21.039213562373096</v>
      </c>
      <c r="R75">
        <f t="shared" si="42"/>
        <v>2.3334523779156067</v>
      </c>
      <c r="U75">
        <f t="shared" si="50"/>
        <v>0.26516504294495535</v>
      </c>
      <c r="V75">
        <f t="shared" si="51"/>
        <v>1.0606601717798212</v>
      </c>
      <c r="W75">
        <f t="shared" si="52"/>
        <v>1.1667261889578033</v>
      </c>
      <c r="X75">
        <f t="shared" si="43"/>
        <v>0.11667261889578034</v>
      </c>
      <c r="Y75">
        <f t="shared" si="44"/>
        <v>0.21213203435596426</v>
      </c>
      <c r="Z75">
        <f t="shared" si="45"/>
        <v>2.313350654953505</v>
      </c>
      <c r="AA75">
        <f t="shared" si="46"/>
        <v>22.969312085293975</v>
      </c>
      <c r="AB75">
        <f t="shared" si="53"/>
        <v>0.5</v>
      </c>
      <c r="AC75">
        <f t="shared" si="47"/>
        <v>2103.9213562373097</v>
      </c>
      <c r="AD75">
        <f>m*M75^2/2+Is*V75^2/2</f>
        <v>37.499999999999993</v>
      </c>
      <c r="AE75">
        <f t="shared" si="48"/>
        <v>2141.4213562373097</v>
      </c>
    </row>
    <row r="76" spans="3:31">
      <c r="J76">
        <f t="shared" si="49"/>
        <v>0.6</v>
      </c>
      <c r="K76">
        <f t="shared" si="54"/>
        <v>0.7636753236814714</v>
      </c>
      <c r="L76">
        <f t="shared" si="37"/>
        <v>2</v>
      </c>
      <c r="M76">
        <f t="shared" si="55"/>
        <v>2.545584412271571</v>
      </c>
      <c r="N76">
        <f t="shared" si="38"/>
        <v>0.27577164466275356</v>
      </c>
      <c r="O76">
        <f t="shared" si="39"/>
        <v>0.42426406871192851</v>
      </c>
      <c r="P76">
        <f t="shared" si="40"/>
        <v>1.954213562373095</v>
      </c>
      <c r="Q76">
        <f t="shared" si="41"/>
        <v>20.874213562373097</v>
      </c>
      <c r="R76">
        <f t="shared" si="42"/>
        <v>2.7577164466275352</v>
      </c>
      <c r="U76">
        <f t="shared" si="50"/>
        <v>0.3818376618407357</v>
      </c>
      <c r="V76">
        <f t="shared" si="51"/>
        <v>1.2727922061357855</v>
      </c>
      <c r="W76">
        <f t="shared" si="52"/>
        <v>1.3788582233137676</v>
      </c>
      <c r="X76">
        <f t="shared" si="43"/>
        <v>0.13788582233137678</v>
      </c>
      <c r="Y76">
        <f t="shared" si="44"/>
        <v>0.21213203435596426</v>
      </c>
      <c r="Z76">
        <f t="shared" si="45"/>
        <v>2.6994663898068501</v>
      </c>
      <c r="AA76">
        <f t="shared" si="46"/>
        <v>22.730176445407668</v>
      </c>
      <c r="AB76">
        <f t="shared" si="53"/>
        <v>0.6</v>
      </c>
      <c r="AC76">
        <f t="shared" si="47"/>
        <v>2087.4213562373097</v>
      </c>
      <c r="AD76">
        <f>m*M76^2/2+Is*V76^2/2</f>
        <v>54</v>
      </c>
      <c r="AE76">
        <f t="shared" si="48"/>
        <v>2141.4213562373097</v>
      </c>
    </row>
    <row r="77" spans="3:31">
      <c r="J77">
        <f t="shared" si="49"/>
        <v>0.7</v>
      </c>
      <c r="K77">
        <f t="shared" si="54"/>
        <v>1.0394469683442249</v>
      </c>
      <c r="L77">
        <f t="shared" si="37"/>
        <v>2</v>
      </c>
      <c r="M77">
        <f t="shared" si="55"/>
        <v>2.9698484809834995</v>
      </c>
      <c r="N77">
        <f t="shared" si="38"/>
        <v>0.31819805153394642</v>
      </c>
      <c r="O77">
        <f t="shared" si="39"/>
        <v>0.42426406871192851</v>
      </c>
      <c r="P77">
        <f t="shared" si="40"/>
        <v>2.1492135623730952</v>
      </c>
      <c r="Q77">
        <f t="shared" si="41"/>
        <v>20.679213562373096</v>
      </c>
      <c r="R77">
        <f t="shared" si="42"/>
        <v>3.1819805153394638</v>
      </c>
      <c r="U77">
        <f t="shared" si="50"/>
        <v>0.51972348417211245</v>
      </c>
      <c r="V77">
        <f t="shared" si="51"/>
        <v>1.4849242404917498</v>
      </c>
      <c r="W77">
        <f t="shared" si="52"/>
        <v>1.5909902576697319</v>
      </c>
      <c r="X77">
        <f t="shared" si="43"/>
        <v>0.15909902576697321</v>
      </c>
      <c r="Y77">
        <f t="shared" si="44"/>
        <v>0.21213203435596426</v>
      </c>
      <c r="Z77">
        <f t="shared" si="45"/>
        <v>3.1424938685968811</v>
      </c>
      <c r="AA77">
        <f t="shared" si="46"/>
        <v>22.415126645815924</v>
      </c>
      <c r="AB77">
        <f t="shared" si="53"/>
        <v>0.7</v>
      </c>
      <c r="AC77">
        <f t="shared" si="47"/>
        <v>2067.9213562373097</v>
      </c>
      <c r="AD77">
        <f>m*M77^2/2+Is*V77^2/2</f>
        <v>73.5</v>
      </c>
      <c r="AE77">
        <f t="shared" si="48"/>
        <v>2141.4213562373097</v>
      </c>
    </row>
    <row r="78" spans="3:31">
      <c r="J78">
        <f t="shared" si="49"/>
        <v>0.79999999999999993</v>
      </c>
      <c r="K78">
        <f t="shared" si="54"/>
        <v>1.3576450198781713</v>
      </c>
      <c r="L78">
        <f t="shared" si="37"/>
        <v>2</v>
      </c>
      <c r="M78">
        <f t="shared" si="55"/>
        <v>3.3941125496954281</v>
      </c>
      <c r="N78">
        <f t="shared" si="38"/>
        <v>0.36062445840513924</v>
      </c>
      <c r="O78">
        <f t="shared" si="39"/>
        <v>0.42426406871192851</v>
      </c>
      <c r="P78">
        <f t="shared" si="40"/>
        <v>2.3742135623730949</v>
      </c>
      <c r="Q78">
        <f t="shared" si="41"/>
        <v>20.454213562373095</v>
      </c>
      <c r="R78">
        <f t="shared" si="42"/>
        <v>3.6062445840513924</v>
      </c>
      <c r="U78">
        <f t="shared" si="50"/>
        <v>0.67882250993908566</v>
      </c>
      <c r="V78">
        <f t="shared" si="51"/>
        <v>1.697056274847714</v>
      </c>
      <c r="W78">
        <f t="shared" si="52"/>
        <v>1.8031222920256962</v>
      </c>
      <c r="X78">
        <f t="shared" si="43"/>
        <v>0.18031222920256962</v>
      </c>
      <c r="Y78">
        <f t="shared" si="44"/>
        <v>0.21213203435596426</v>
      </c>
      <c r="Z78">
        <f t="shared" si="45"/>
        <v>3.6299675707266053</v>
      </c>
      <c r="AA78">
        <f t="shared" si="46"/>
        <v>22.010838716513966</v>
      </c>
      <c r="AB78">
        <f t="shared" si="53"/>
        <v>0.79999999999999993</v>
      </c>
      <c r="AC78">
        <f t="shared" si="47"/>
        <v>2045.4213562373095</v>
      </c>
      <c r="AD78">
        <f>m*M78^2/2+Is*V78^2/2</f>
        <v>96</v>
      </c>
      <c r="AE78">
        <f t="shared" si="48"/>
        <v>2141.4213562373097</v>
      </c>
    </row>
    <row r="79" spans="3:31">
      <c r="J79">
        <f t="shared" si="49"/>
        <v>0.89999999999999991</v>
      </c>
      <c r="K79">
        <f t="shared" si="54"/>
        <v>1.7182694782833106</v>
      </c>
      <c r="L79">
        <f t="shared" si="37"/>
        <v>2</v>
      </c>
      <c r="M79">
        <f t="shared" si="55"/>
        <v>3.8183766184073566</v>
      </c>
      <c r="N79">
        <f t="shared" si="38"/>
        <v>0.4030508652763321</v>
      </c>
      <c r="O79">
        <f t="shared" si="39"/>
        <v>0.42426406871192851</v>
      </c>
      <c r="P79">
        <f t="shared" si="40"/>
        <v>2.6292135623730948</v>
      </c>
      <c r="Q79">
        <f t="shared" si="41"/>
        <v>20.199213562373096</v>
      </c>
      <c r="R79">
        <f t="shared" si="42"/>
        <v>4.0305086527633209</v>
      </c>
      <c r="U79">
        <f t="shared" si="50"/>
        <v>0.85913473914165528</v>
      </c>
      <c r="V79">
        <f t="shared" si="51"/>
        <v>1.9091883092036783</v>
      </c>
      <c r="W79">
        <f t="shared" si="52"/>
        <v>2.0152543263816605</v>
      </c>
      <c r="X79">
        <f t="shared" si="43"/>
        <v>0.20152543263816605</v>
      </c>
      <c r="Y79">
        <f t="shared" si="44"/>
        <v>0.21213203435596426</v>
      </c>
      <c r="Z79">
        <f t="shared" si="45"/>
        <v>4.1437690637183211</v>
      </c>
      <c r="AA79">
        <f t="shared" si="46"/>
        <v>21.505399473086005</v>
      </c>
      <c r="AB79">
        <f t="shared" si="53"/>
        <v>0.89999999999999991</v>
      </c>
      <c r="AC79">
        <f t="shared" si="47"/>
        <v>2019.9213562373095</v>
      </c>
      <c r="AD79">
        <f>m*M79^2/2+Is*V79^2/2</f>
        <v>121.5</v>
      </c>
      <c r="AE79">
        <f t="shared" si="48"/>
        <v>2141.4213562373097</v>
      </c>
    </row>
    <row r="80" spans="3:31">
      <c r="J80">
        <f t="shared" si="49"/>
        <v>0.99999999999999989</v>
      </c>
      <c r="K80">
        <f t="shared" si="54"/>
        <v>2.1213203435596428</v>
      </c>
      <c r="L80">
        <f t="shared" si="37"/>
        <v>2</v>
      </c>
      <c r="M80">
        <f t="shared" si="55"/>
        <v>4.2426406871192848</v>
      </c>
      <c r="N80">
        <f t="shared" si="38"/>
        <v>0.44547727214752486</v>
      </c>
      <c r="O80">
        <f t="shared" si="39"/>
        <v>0.42426406871192851</v>
      </c>
      <c r="P80">
        <f t="shared" si="40"/>
        <v>2.9142135623730949</v>
      </c>
      <c r="Q80">
        <f t="shared" si="41"/>
        <v>19.914213562373096</v>
      </c>
      <c r="R80">
        <f t="shared" si="42"/>
        <v>4.4547727214752486</v>
      </c>
      <c r="U80">
        <f t="shared" si="50"/>
        <v>1.0606601717798214</v>
      </c>
      <c r="V80">
        <f t="shared" si="51"/>
        <v>2.1213203435596424</v>
      </c>
      <c r="W80">
        <f t="shared" si="52"/>
        <v>2.2273863607376243</v>
      </c>
      <c r="X80">
        <f t="shared" si="43"/>
        <v>0.22273863607376243</v>
      </c>
      <c r="Y80">
        <f t="shared" si="44"/>
        <v>0.21213203435596426</v>
      </c>
      <c r="Z80">
        <f t="shared" si="45"/>
        <v>4.6595696259250889</v>
      </c>
      <c r="AA80">
        <f t="shared" si="46"/>
        <v>20.890805704171445</v>
      </c>
      <c r="AB80">
        <f t="shared" si="53"/>
        <v>0.99999999999999989</v>
      </c>
      <c r="AC80">
        <f t="shared" si="47"/>
        <v>1991.4213562373095</v>
      </c>
      <c r="AD80">
        <f>m*M80^2/2+Is*V80^2/2</f>
        <v>149.99999999999997</v>
      </c>
      <c r="AE80">
        <f t="shared" si="48"/>
        <v>2141.4213562373093</v>
      </c>
    </row>
    <row r="81" spans="3:31">
      <c r="J81">
        <f t="shared" si="49"/>
        <v>1.0999999999999999</v>
      </c>
      <c r="K81">
        <f t="shared" si="54"/>
        <v>2.5667976157071677</v>
      </c>
      <c r="L81">
        <f t="shared" si="37"/>
        <v>2</v>
      </c>
      <c r="M81">
        <f t="shared" si="55"/>
        <v>4.6669047558312133</v>
      </c>
      <c r="N81">
        <f t="shared" si="38"/>
        <v>0.48790367901871773</v>
      </c>
      <c r="O81">
        <f t="shared" si="39"/>
        <v>0.42426406871192851</v>
      </c>
      <c r="P81">
        <f t="shared" si="40"/>
        <v>3.2292135623730953</v>
      </c>
      <c r="Q81">
        <f t="shared" si="41"/>
        <v>19.599213562373095</v>
      </c>
      <c r="R81">
        <f t="shared" si="42"/>
        <v>4.8790367901871772</v>
      </c>
      <c r="U81">
        <f t="shared" si="50"/>
        <v>1.2833988078535838</v>
      </c>
      <c r="V81">
        <f t="shared" si="51"/>
        <v>2.3334523779156067</v>
      </c>
      <c r="W81">
        <f t="shared" si="52"/>
        <v>2.4395183950935886</v>
      </c>
      <c r="X81">
        <f t="shared" si="43"/>
        <v>0.24395183950935886</v>
      </c>
      <c r="Y81">
        <f t="shared" si="44"/>
        <v>0.21213203435596426</v>
      </c>
      <c r="Z81">
        <f t="shared" si="45"/>
        <v>5.1471831921238183</v>
      </c>
      <c r="AA81">
        <f t="shared" si="46"/>
        <v>20.166128458414711</v>
      </c>
      <c r="AB81">
        <f t="shared" si="53"/>
        <v>1.0999999999999999</v>
      </c>
      <c r="AC81">
        <f t="shared" si="47"/>
        <v>1959.9213562373095</v>
      </c>
      <c r="AD81">
        <f>m*M81^2/2+Is*V81^2/2</f>
        <v>181.49999999999997</v>
      </c>
      <c r="AE81">
        <f t="shared" si="48"/>
        <v>2141.4213562373093</v>
      </c>
    </row>
    <row r="82" spans="3:31">
      <c r="J82">
        <f t="shared" si="49"/>
        <v>1.2</v>
      </c>
      <c r="K82">
        <f t="shared" si="54"/>
        <v>3.0547012947258856</v>
      </c>
      <c r="L82">
        <f t="shared" si="37"/>
        <v>2</v>
      </c>
      <c r="M82">
        <f t="shared" si="55"/>
        <v>5.0911688245431419</v>
      </c>
      <c r="N82">
        <f t="shared" si="38"/>
        <v>0.5303300858899106</v>
      </c>
      <c r="O82">
        <f t="shared" si="39"/>
        <v>0.42426406871192851</v>
      </c>
      <c r="P82">
        <f t="shared" si="40"/>
        <v>3.5742135623730951</v>
      </c>
      <c r="Q82">
        <f t="shared" si="41"/>
        <v>19.254213562373096</v>
      </c>
      <c r="R82">
        <f t="shared" si="42"/>
        <v>5.3033008588991057</v>
      </c>
      <c r="U82">
        <f t="shared" si="50"/>
        <v>1.5273506473629428</v>
      </c>
      <c r="V82">
        <f t="shared" si="51"/>
        <v>2.545584412271571</v>
      </c>
      <c r="W82">
        <f t="shared" si="52"/>
        <v>2.6516504294495529</v>
      </c>
      <c r="X82">
        <f t="shared" si="43"/>
        <v>0.2651650429449553</v>
      </c>
      <c r="Y82">
        <f t="shared" si="44"/>
        <v>0.21213203435596426</v>
      </c>
      <c r="Z82">
        <f t="shared" si="45"/>
        <v>5.572326332189645</v>
      </c>
      <c r="AA82">
        <f t="shared" si="46"/>
        <v>19.341077588851455</v>
      </c>
      <c r="AB82">
        <f t="shared" si="53"/>
        <v>1.2</v>
      </c>
      <c r="AC82">
        <f t="shared" si="47"/>
        <v>1925.4213562373095</v>
      </c>
      <c r="AD82">
        <f>m*M82^2/2+Is*V82^2/2</f>
        <v>216</v>
      </c>
      <c r="AE82">
        <f t="shared" si="48"/>
        <v>2141.4213562373097</v>
      </c>
    </row>
    <row r="83" spans="3:31">
      <c r="J83">
        <f t="shared" si="49"/>
        <v>1.3</v>
      </c>
      <c r="K83">
        <f t="shared" si="54"/>
        <v>3.5850313806157961</v>
      </c>
      <c r="L83">
        <f t="shared" si="37"/>
        <v>2</v>
      </c>
      <c r="M83">
        <f t="shared" si="55"/>
        <v>5.5154328932550705</v>
      </c>
      <c r="N83">
        <f t="shared" si="38"/>
        <v>0.57275649276110341</v>
      </c>
      <c r="O83">
        <f t="shared" si="39"/>
        <v>0.42426406871192851</v>
      </c>
      <c r="P83">
        <f t="shared" si="40"/>
        <v>3.9492135623730951</v>
      </c>
      <c r="Q83">
        <f t="shared" si="41"/>
        <v>18.879213562373096</v>
      </c>
      <c r="R83">
        <f t="shared" si="42"/>
        <v>5.7275649276110343</v>
      </c>
      <c r="U83">
        <f t="shared" si="50"/>
        <v>1.792515690307898</v>
      </c>
      <c r="V83">
        <f t="shared" si="51"/>
        <v>2.7577164466275352</v>
      </c>
      <c r="W83">
        <f t="shared" si="52"/>
        <v>2.8637824638055172</v>
      </c>
      <c r="X83">
        <f t="shared" si="43"/>
        <v>0.2863782463805517</v>
      </c>
      <c r="Y83">
        <f t="shared" si="44"/>
        <v>0.21213203435596426</v>
      </c>
      <c r="Z83">
        <f t="shared" si="45"/>
        <v>5.9002551443433262</v>
      </c>
      <c r="AA83">
        <f t="shared" si="46"/>
        <v>18.439399118063797</v>
      </c>
      <c r="AB83">
        <f t="shared" si="53"/>
        <v>1.3</v>
      </c>
      <c r="AC83">
        <f t="shared" si="47"/>
        <v>1887.9213562373095</v>
      </c>
      <c r="AD83">
        <f>m*M83^2/2+Is*V83^2/2</f>
        <v>253.5</v>
      </c>
      <c r="AE83">
        <f t="shared" si="48"/>
        <v>2141.4213562373097</v>
      </c>
    </row>
    <row r="84" spans="3:31">
      <c r="J84">
        <f t="shared" si="49"/>
        <v>1.4000000000000001</v>
      </c>
      <c r="K84">
        <f t="shared" si="54"/>
        <v>4.1577878733768996</v>
      </c>
      <c r="L84">
        <f t="shared" si="37"/>
        <v>2</v>
      </c>
      <c r="M84">
        <f t="shared" si="55"/>
        <v>5.939696961966999</v>
      </c>
      <c r="N84">
        <f t="shared" si="38"/>
        <v>0.61518289963229633</v>
      </c>
      <c r="O84">
        <f t="shared" si="39"/>
        <v>0.42426406871192851</v>
      </c>
      <c r="P84">
        <f t="shared" si="40"/>
        <v>4.3542135623730953</v>
      </c>
      <c r="Q84">
        <f t="shared" si="41"/>
        <v>18.474213562373095</v>
      </c>
      <c r="R84">
        <f t="shared" si="42"/>
        <v>6.1518289963229629</v>
      </c>
      <c r="U84">
        <f t="shared" si="50"/>
        <v>2.0788939366884498</v>
      </c>
      <c r="V84">
        <f t="shared" si="51"/>
        <v>2.9698484809834995</v>
      </c>
      <c r="W84">
        <f t="shared" si="52"/>
        <v>3.0759144981614814</v>
      </c>
      <c r="X84">
        <f t="shared" si="43"/>
        <v>0.30759144981614817</v>
      </c>
      <c r="Y84">
        <f t="shared" si="44"/>
        <v>0.21213203435596426</v>
      </c>
      <c r="Z84">
        <f t="shared" si="45"/>
        <v>6.101556825135245</v>
      </c>
      <c r="AA84">
        <f t="shared" si="46"/>
        <v>17.501181434393899</v>
      </c>
      <c r="AB84">
        <f t="shared" si="53"/>
        <v>1.4000000000000001</v>
      </c>
      <c r="AC84">
        <f t="shared" si="47"/>
        <v>1847.4213562373095</v>
      </c>
      <c r="AD84">
        <f>m*M84^2/2+Is*V84^2/2</f>
        <v>294</v>
      </c>
      <c r="AE84">
        <f t="shared" si="48"/>
        <v>2141.4213562373097</v>
      </c>
    </row>
    <row r="85" spans="3:31">
      <c r="J85">
        <f t="shared" si="49"/>
        <v>1.5000000000000002</v>
      </c>
      <c r="K85">
        <f t="shared" si="54"/>
        <v>4.7729707730091961</v>
      </c>
      <c r="L85">
        <f t="shared" si="37"/>
        <v>2</v>
      </c>
      <c r="M85">
        <f t="shared" si="55"/>
        <v>6.3639610306789276</v>
      </c>
      <c r="N85">
        <f t="shared" si="38"/>
        <v>0.65760930650348914</v>
      </c>
      <c r="O85">
        <f t="shared" si="39"/>
        <v>0.42426406871192851</v>
      </c>
      <c r="P85">
        <f t="shared" si="40"/>
        <v>4.7892135623730958</v>
      </c>
      <c r="Q85">
        <f t="shared" si="41"/>
        <v>18.039213562373096</v>
      </c>
      <c r="R85">
        <f t="shared" si="42"/>
        <v>6.5760930650348914</v>
      </c>
      <c r="U85">
        <f t="shared" si="50"/>
        <v>2.3864853865045981</v>
      </c>
      <c r="V85">
        <f t="shared" si="51"/>
        <v>3.1819805153394638</v>
      </c>
      <c r="W85">
        <f t="shared" si="52"/>
        <v>3.2880465325174457</v>
      </c>
      <c r="X85">
        <f t="shared" si="43"/>
        <v>0.32880465325174457</v>
      </c>
      <c r="Y85">
        <f t="shared" si="44"/>
        <v>0.21213203435596426</v>
      </c>
      <c r="Z85">
        <f t="shared" si="45"/>
        <v>6.1599471309339542</v>
      </c>
      <c r="AA85">
        <f t="shared" si="46"/>
        <v>16.582817502223104</v>
      </c>
      <c r="AB85">
        <f t="shared" si="53"/>
        <v>1.5000000000000002</v>
      </c>
      <c r="AC85">
        <f t="shared" si="47"/>
        <v>1803.9213562373095</v>
      </c>
      <c r="AD85">
        <f>m*M85^2/2+Is*V85^2/2</f>
        <v>337.5</v>
      </c>
      <c r="AE85">
        <f t="shared" si="48"/>
        <v>2141.4213562373097</v>
      </c>
    </row>
    <row r="86" spans="3:31">
      <c r="J86">
        <f t="shared" si="49"/>
        <v>1.6000000000000003</v>
      </c>
      <c r="K86">
        <f t="shared" si="54"/>
        <v>5.4305800795126853</v>
      </c>
      <c r="L86">
        <f t="shared" si="37"/>
        <v>2</v>
      </c>
      <c r="M86">
        <f t="shared" si="55"/>
        <v>6.7882250993908562</v>
      </c>
      <c r="N86">
        <f t="shared" si="38"/>
        <v>0.70003571337468207</v>
      </c>
      <c r="O86">
        <f t="shared" si="39"/>
        <v>0.42426406871192851</v>
      </c>
      <c r="P86">
        <f t="shared" si="40"/>
        <v>5.2542135623730957</v>
      </c>
      <c r="Q86">
        <f t="shared" si="41"/>
        <v>17.574213562373096</v>
      </c>
      <c r="R86">
        <f t="shared" si="42"/>
        <v>7.00035713374682</v>
      </c>
      <c r="U86">
        <f t="shared" si="50"/>
        <v>2.7152900397563426</v>
      </c>
      <c r="V86">
        <f t="shared" si="51"/>
        <v>3.3941125496954281</v>
      </c>
      <c r="W86">
        <f t="shared" si="52"/>
        <v>3.50017856687341</v>
      </c>
      <c r="X86">
        <f t="shared" si="43"/>
        <v>0.35001785668734103</v>
      </c>
      <c r="Y86">
        <f t="shared" si="44"/>
        <v>0.21213203435596426</v>
      </c>
      <c r="Z86">
        <f t="shared" si="45"/>
        <v>6.0812278888744817</v>
      </c>
      <c r="AA86">
        <f t="shared" si="46"/>
        <v>15.753211831522338</v>
      </c>
      <c r="AB86">
        <f t="shared" si="53"/>
        <v>1.6000000000000003</v>
      </c>
      <c r="AC86">
        <f t="shared" si="47"/>
        <v>1757.4213562373095</v>
      </c>
      <c r="AD86">
        <f>m*M86^2/2+Is*V86^2/2</f>
        <v>384</v>
      </c>
      <c r="AE86">
        <f t="shared" si="48"/>
        <v>2141.4213562373097</v>
      </c>
    </row>
    <row r="87" spans="3:31">
      <c r="J87">
        <f t="shared" si="49"/>
        <v>1.7000000000000004</v>
      </c>
      <c r="K87">
        <f t="shared" si="54"/>
        <v>6.130615792887367</v>
      </c>
      <c r="L87">
        <f t="shared" si="37"/>
        <v>2</v>
      </c>
      <c r="M87">
        <f t="shared" si="55"/>
        <v>7.2124891681027847</v>
      </c>
      <c r="N87">
        <f t="shared" si="38"/>
        <v>0.74246212024587488</v>
      </c>
      <c r="O87">
        <f t="shared" si="39"/>
        <v>0.42426406871192851</v>
      </c>
      <c r="P87">
        <f t="shared" si="40"/>
        <v>5.7492135623730949</v>
      </c>
      <c r="Q87">
        <f t="shared" si="41"/>
        <v>17.079213562373095</v>
      </c>
      <c r="R87">
        <f t="shared" si="42"/>
        <v>7.4246212024587486</v>
      </c>
      <c r="U87">
        <f t="shared" si="50"/>
        <v>3.0653078964436835</v>
      </c>
      <c r="V87">
        <f t="shared" si="51"/>
        <v>3.6062445840513924</v>
      </c>
      <c r="W87">
        <f t="shared" si="52"/>
        <v>3.7123106012293743</v>
      </c>
      <c r="X87">
        <f t="shared" si="43"/>
        <v>0.37123106012293744</v>
      </c>
      <c r="Y87">
        <f t="shared" si="44"/>
        <v>0.21213203435596426</v>
      </c>
      <c r="Z87">
        <f t="shared" si="45"/>
        <v>5.9016351434548469</v>
      </c>
      <c r="AA87">
        <f t="shared" si="46"/>
        <v>15.085030105010022</v>
      </c>
      <c r="AB87">
        <f t="shared" si="53"/>
        <v>1.7000000000000004</v>
      </c>
      <c r="AC87">
        <f t="shared" si="47"/>
        <v>1707.9213562373095</v>
      </c>
      <c r="AD87">
        <f>m*M87^2/2+Is*V87^2/2</f>
        <v>433.5</v>
      </c>
      <c r="AE87">
        <f t="shared" si="48"/>
        <v>2141.4213562373097</v>
      </c>
    </row>
    <row r="88" spans="3:31">
      <c r="J88">
        <f t="shared" si="49"/>
        <v>1.8000000000000005</v>
      </c>
      <c r="K88">
        <f t="shared" si="54"/>
        <v>6.8730779131332422</v>
      </c>
      <c r="L88">
        <f t="shared" si="37"/>
        <v>2</v>
      </c>
      <c r="M88">
        <f t="shared" si="55"/>
        <v>7.6367532368147133</v>
      </c>
      <c r="N88">
        <f t="shared" si="38"/>
        <v>0.7848885271170678</v>
      </c>
      <c r="O88">
        <f t="shared" si="39"/>
        <v>0.42426406871192851</v>
      </c>
      <c r="P88">
        <f t="shared" si="40"/>
        <v>6.2742135623730952</v>
      </c>
      <c r="Q88">
        <f t="shared" si="41"/>
        <v>16.554213562373096</v>
      </c>
      <c r="R88">
        <f t="shared" si="42"/>
        <v>7.8488852711706771</v>
      </c>
      <c r="U88">
        <f t="shared" si="50"/>
        <v>3.4365389565666211</v>
      </c>
      <c r="V88">
        <f t="shared" si="51"/>
        <v>3.8183766184073566</v>
      </c>
      <c r="W88">
        <f t="shared" si="52"/>
        <v>3.9244426355853386</v>
      </c>
      <c r="X88">
        <f t="shared" si="43"/>
        <v>0.3924442635585339</v>
      </c>
      <c r="Y88">
        <f t="shared" si="44"/>
        <v>0.21213203435596426</v>
      </c>
      <c r="Z88">
        <f t="shared" si="45"/>
        <v>5.6928366178176857</v>
      </c>
      <c r="AA88">
        <f t="shared" si="46"/>
        <v>14.64057805676096</v>
      </c>
      <c r="AB88">
        <f t="shared" si="53"/>
        <v>1.8000000000000005</v>
      </c>
      <c r="AC88">
        <f t="shared" si="47"/>
        <v>1655.4213562373097</v>
      </c>
      <c r="AD88">
        <f>m*M88^2/2+Is*V88^2/2</f>
        <v>486</v>
      </c>
      <c r="AE88">
        <f t="shared" si="48"/>
        <v>2141.4213562373097</v>
      </c>
    </row>
    <row r="89" spans="3:31">
      <c r="J89">
        <f t="shared" si="49"/>
        <v>1.9000000000000006</v>
      </c>
      <c r="K89">
        <f t="shared" si="54"/>
        <v>7.65796644025031</v>
      </c>
      <c r="L89">
        <f t="shared" si="37"/>
        <v>2</v>
      </c>
      <c r="M89">
        <f t="shared" si="55"/>
        <v>8.0610173055266419</v>
      </c>
      <c r="N89">
        <f t="shared" si="38"/>
        <v>0.82731493398826061</v>
      </c>
      <c r="O89">
        <f t="shared" si="39"/>
        <v>0.42426406871192851</v>
      </c>
      <c r="P89">
        <f t="shared" si="40"/>
        <v>6.8292135623730958</v>
      </c>
      <c r="Q89">
        <f t="shared" si="41"/>
        <v>15.999213562373095</v>
      </c>
      <c r="R89">
        <f t="shared" si="42"/>
        <v>8.2731493398826057</v>
      </c>
      <c r="U89">
        <f t="shared" si="50"/>
        <v>3.828983220125155</v>
      </c>
      <c r="V89">
        <f t="shared" si="51"/>
        <v>4.0305086527633209</v>
      </c>
      <c r="W89">
        <f t="shared" si="52"/>
        <v>4.1365746699413029</v>
      </c>
      <c r="X89">
        <f t="shared" si="43"/>
        <v>0.41365746699413031</v>
      </c>
      <c r="Y89">
        <f t="shared" si="44"/>
        <v>0.21213203435596426</v>
      </c>
      <c r="Z89">
        <f t="shared" si="45"/>
        <v>5.5601685579535749</v>
      </c>
      <c r="AA89">
        <f t="shared" si="46"/>
        <v>14.453404784820755</v>
      </c>
      <c r="AB89">
        <f t="shared" si="53"/>
        <v>1.9000000000000006</v>
      </c>
      <c r="AC89">
        <f t="shared" si="47"/>
        <v>1599.9213562373095</v>
      </c>
      <c r="AD89">
        <f>m*M89^2/2+Is*V89^2/2</f>
        <v>541.5</v>
      </c>
      <c r="AE89">
        <f t="shared" si="48"/>
        <v>2141.4213562373097</v>
      </c>
    </row>
    <row r="90" spans="3:31">
      <c r="J90">
        <f t="shared" si="49"/>
        <v>2.0000000000000004</v>
      </c>
      <c r="K90">
        <f t="shared" si="54"/>
        <v>8.4852813742385713</v>
      </c>
      <c r="L90">
        <f t="shared" si="37"/>
        <v>2</v>
      </c>
      <c r="M90">
        <f t="shared" si="55"/>
        <v>8.4852813742385695</v>
      </c>
      <c r="N90">
        <f t="shared" si="38"/>
        <v>0.86974134085945343</v>
      </c>
      <c r="O90">
        <f t="shared" si="39"/>
        <v>0.42426406871192851</v>
      </c>
      <c r="P90">
        <f t="shared" si="40"/>
        <v>7.4142135623730958</v>
      </c>
      <c r="Q90">
        <f t="shared" si="41"/>
        <v>15.414213562373096</v>
      </c>
      <c r="R90">
        <f t="shared" si="42"/>
        <v>8.6974134085945334</v>
      </c>
      <c r="U90">
        <f t="shared" si="50"/>
        <v>4.2426406871192857</v>
      </c>
      <c r="V90">
        <f t="shared" si="51"/>
        <v>4.2426406871192848</v>
      </c>
      <c r="W90">
        <f t="shared" si="52"/>
        <v>4.3487067042972667</v>
      </c>
      <c r="X90">
        <f t="shared" si="43"/>
        <v>0.43487067042972671</v>
      </c>
      <c r="Y90">
        <f t="shared" si="44"/>
        <v>0.21213203435596426</v>
      </c>
      <c r="Z90">
        <f t="shared" si="45"/>
        <v>5.6308490534152238</v>
      </c>
      <c r="AA90">
        <f t="shared" si="46"/>
        <v>14.508889847788392</v>
      </c>
      <c r="AB90">
        <f t="shared" si="53"/>
        <v>2.0000000000000004</v>
      </c>
      <c r="AC90">
        <f t="shared" si="47"/>
        <v>1541.4213562373095</v>
      </c>
      <c r="AD90">
        <f>m*M90^2/2+Is*V90^2/2</f>
        <v>599.99999999999989</v>
      </c>
      <c r="AE90">
        <f t="shared" si="48"/>
        <v>2141.4213562373093</v>
      </c>
    </row>
    <row r="91" spans="3:31">
      <c r="E91">
        <v>27</v>
      </c>
      <c r="F91">
        <f>11+E91</f>
        <v>38</v>
      </c>
      <c r="J91">
        <f t="shared" si="49"/>
        <v>2.1000000000000005</v>
      </c>
      <c r="K91">
        <f t="shared" si="54"/>
        <v>9.3550227150980252</v>
      </c>
      <c r="L91">
        <f t="shared" si="37"/>
        <v>2</v>
      </c>
      <c r="M91">
        <f t="shared" si="55"/>
        <v>8.9095454429504972</v>
      </c>
      <c r="N91">
        <f t="shared" si="38"/>
        <v>0.91216774773064613</v>
      </c>
      <c r="O91">
        <f t="shared" si="39"/>
        <v>0.42426406871192851</v>
      </c>
      <c r="P91">
        <f t="shared" si="40"/>
        <v>8.029213562373096</v>
      </c>
      <c r="Q91">
        <f t="shared" si="41"/>
        <v>14.799213562373094</v>
      </c>
      <c r="R91">
        <f t="shared" si="42"/>
        <v>9.1216774773064611</v>
      </c>
      <c r="U91">
        <f t="shared" si="50"/>
        <v>4.6775113575490126</v>
      </c>
      <c r="V91">
        <f t="shared" si="51"/>
        <v>4.4547727214752486</v>
      </c>
      <c r="W91">
        <f t="shared" si="52"/>
        <v>4.5608387386532305</v>
      </c>
      <c r="X91">
        <f t="shared" si="43"/>
        <v>0.45608387386532306</v>
      </c>
      <c r="Y91">
        <f t="shared" si="44"/>
        <v>0.21213203435596426</v>
      </c>
      <c r="Z91">
        <f t="shared" si="45"/>
        <v>6.0304298876405023</v>
      </c>
      <c r="AA91">
        <f t="shared" si="46"/>
        <v>14.729472458119792</v>
      </c>
      <c r="AB91">
        <f t="shared" si="53"/>
        <v>2.1000000000000005</v>
      </c>
      <c r="AC91">
        <f t="shared" si="47"/>
        <v>1479.9213562373093</v>
      </c>
      <c r="AD91">
        <f>m*M91^2/2+Is*V91^2/2</f>
        <v>661.49999999999977</v>
      </c>
      <c r="AE91">
        <f t="shared" si="48"/>
        <v>2141.4213562373088</v>
      </c>
    </row>
    <row r="92" spans="3:31">
      <c r="J92">
        <f t="shared" si="49"/>
        <v>2.2000000000000006</v>
      </c>
      <c r="K92">
        <f t="shared" si="54"/>
        <v>10.267190462828671</v>
      </c>
      <c r="L92">
        <f t="shared" si="37"/>
        <v>2</v>
      </c>
      <c r="M92">
        <f t="shared" si="55"/>
        <v>9.3338095116624249</v>
      </c>
      <c r="N92">
        <f t="shared" si="38"/>
        <v>0.95459415460183894</v>
      </c>
      <c r="O92">
        <f t="shared" si="39"/>
        <v>0.42426406871192851</v>
      </c>
      <c r="P92">
        <f t="shared" si="40"/>
        <v>8.6742135623730956</v>
      </c>
      <c r="Q92">
        <f t="shared" si="41"/>
        <v>14.154213562373094</v>
      </c>
      <c r="R92">
        <f t="shared" si="42"/>
        <v>9.5459415460183887</v>
      </c>
      <c r="U92">
        <f t="shared" si="50"/>
        <v>5.1335952314143354</v>
      </c>
      <c r="V92">
        <f t="shared" si="51"/>
        <v>4.6669047558312124</v>
      </c>
      <c r="W92">
        <f t="shared" si="52"/>
        <v>4.7729707730091944</v>
      </c>
      <c r="X92">
        <f t="shared" si="43"/>
        <v>0.47729707730091947</v>
      </c>
      <c r="Y92">
        <f t="shared" si="44"/>
        <v>0.21213203435596426</v>
      </c>
      <c r="Z92">
        <f t="shared" si="45"/>
        <v>6.8490207330248056</v>
      </c>
      <c r="AA92">
        <f t="shared" si="46"/>
        <v>14.971936703598525</v>
      </c>
      <c r="AB92">
        <f t="shared" si="53"/>
        <v>2.2000000000000006</v>
      </c>
      <c r="AC92">
        <f t="shared" si="47"/>
        <v>1415.4213562373095</v>
      </c>
      <c r="AD92">
        <f>m*M92^2/2+Is*V92^2/2</f>
        <v>725.99999999999955</v>
      </c>
      <c r="AE92">
        <f t="shared" si="48"/>
        <v>2141.4213562373088</v>
      </c>
    </row>
    <row r="93" spans="3:31">
      <c r="G93" t="str">
        <f>ADDRESS(F91,16)</f>
        <v>$P$38</v>
      </c>
      <c r="H93" t="str">
        <f>ADDRESS(F91,17)</f>
        <v>$Q$38</v>
      </c>
      <c r="J93">
        <f t="shared" si="49"/>
        <v>2.3000000000000007</v>
      </c>
      <c r="K93">
        <f t="shared" si="54"/>
        <v>11.22178461743051</v>
      </c>
      <c r="L93">
        <f t="shared" si="37"/>
        <v>2</v>
      </c>
      <c r="M93">
        <f t="shared" si="55"/>
        <v>9.7580735803743526</v>
      </c>
      <c r="N93">
        <f t="shared" si="38"/>
        <v>0.99702056147303164</v>
      </c>
      <c r="O93">
        <f t="shared" si="39"/>
        <v>0.42426406871192851</v>
      </c>
      <c r="P93">
        <f t="shared" si="40"/>
        <v>9.3492135623730963</v>
      </c>
      <c r="Q93">
        <f t="shared" si="41"/>
        <v>13.479213562373095</v>
      </c>
      <c r="R93">
        <f t="shared" si="42"/>
        <v>9.9702056147303164</v>
      </c>
      <c r="U93">
        <f t="shared" si="50"/>
        <v>5.6108923087152549</v>
      </c>
      <c r="V93">
        <f t="shared" si="51"/>
        <v>4.8790367901871763</v>
      </c>
      <c r="W93">
        <f t="shared" si="52"/>
        <v>4.9851028073651582</v>
      </c>
      <c r="X93">
        <f t="shared" si="43"/>
        <v>0.49851028073651582</v>
      </c>
      <c r="Y93">
        <f t="shared" si="44"/>
        <v>0.21213203435596426</v>
      </c>
      <c r="Z93">
        <f t="shared" si="45"/>
        <v>8.1036502527423497</v>
      </c>
      <c r="AA93">
        <f t="shared" si="46"/>
        <v>15.044004935592447</v>
      </c>
      <c r="AB93">
        <f t="shared" si="53"/>
        <v>2.3000000000000007</v>
      </c>
      <c r="AC93">
        <f t="shared" si="47"/>
        <v>1347.9213562373095</v>
      </c>
      <c r="AD93">
        <f>m*M93^2/2+Is*V93^2/2</f>
        <v>793.49999999999955</v>
      </c>
      <c r="AE93">
        <f t="shared" si="48"/>
        <v>2141.4213562373088</v>
      </c>
    </row>
    <row r="94" spans="3:31">
      <c r="G94" t="str">
        <f>ADDRESS(F91,26)</f>
        <v>$Z$38</v>
      </c>
      <c r="H94" t="str">
        <f>ADDRESS(F91,27)</f>
        <v>$AA$38</v>
      </c>
      <c r="J94">
        <f t="shared" si="49"/>
        <v>2.4000000000000008</v>
      </c>
      <c r="K94">
        <f t="shared" si="54"/>
        <v>12.218805178903541</v>
      </c>
      <c r="L94">
        <f t="shared" si="37"/>
        <v>2</v>
      </c>
      <c r="M94">
        <f t="shared" si="55"/>
        <v>10.18233764908628</v>
      </c>
      <c r="N94">
        <f t="shared" si="38"/>
        <v>1.0394469683442245</v>
      </c>
      <c r="O94">
        <f t="shared" si="39"/>
        <v>0.42426406871192851</v>
      </c>
      <c r="P94">
        <f t="shared" si="40"/>
        <v>10.054213562373096</v>
      </c>
      <c r="Q94">
        <f t="shared" si="41"/>
        <v>12.774213562373095</v>
      </c>
      <c r="R94">
        <f t="shared" si="42"/>
        <v>10.394469683442244</v>
      </c>
      <c r="U94">
        <f t="shared" si="50"/>
        <v>6.1094025894517703</v>
      </c>
      <c r="V94">
        <f t="shared" si="51"/>
        <v>5.0911688245431401</v>
      </c>
      <c r="W94">
        <f t="shared" si="52"/>
        <v>5.197234841721122</v>
      </c>
      <c r="X94">
        <f t="shared" si="43"/>
        <v>0.51972348417211223</v>
      </c>
      <c r="Y94">
        <f t="shared" si="44"/>
        <v>0.21213203435596426</v>
      </c>
      <c r="Z94">
        <f t="shared" si="45"/>
        <v>9.7083949249006078</v>
      </c>
      <c r="AA94">
        <f t="shared" si="46"/>
        <v>14.744089058432852</v>
      </c>
      <c r="AB94">
        <f t="shared" si="53"/>
        <v>2.4000000000000008</v>
      </c>
      <c r="AC94">
        <f t="shared" si="47"/>
        <v>1277.4213562373095</v>
      </c>
      <c r="AD94">
        <f>m*M94^2/2+Is*V94^2/2</f>
        <v>863.99999999999932</v>
      </c>
      <c r="AE94">
        <f t="shared" si="48"/>
        <v>2141.4213562373088</v>
      </c>
    </row>
    <row r="95" spans="3:31">
      <c r="C95">
        <v>0</v>
      </c>
      <c r="D95">
        <f t="shared" ref="D95:D119" ca="1" si="56">_r*COS(C95)+xs</f>
        <v>16.432070705230235</v>
      </c>
      <c r="E95">
        <f t="shared" ref="E95:E119" ca="1" si="57">_r*SIN(C95)+ys</f>
        <v>8.396356419515957</v>
      </c>
      <c r="G95" t="s">
        <v>29</v>
      </c>
      <c r="H95" t="s">
        <v>30</v>
      </c>
      <c r="J95">
        <f t="shared" si="49"/>
        <v>2.5000000000000009</v>
      </c>
      <c r="K95">
        <f t="shared" si="54"/>
        <v>13.258252147247765</v>
      </c>
      <c r="L95">
        <f t="shared" si="37"/>
        <v>2</v>
      </c>
      <c r="M95">
        <f t="shared" si="55"/>
        <v>10.606601717798208</v>
      </c>
      <c r="N95">
        <f t="shared" si="38"/>
        <v>1.0818733752154173</v>
      </c>
      <c r="O95">
        <f t="shared" si="39"/>
        <v>0.42426406871192851</v>
      </c>
      <c r="P95">
        <f t="shared" si="40"/>
        <v>10.789213562373096</v>
      </c>
      <c r="Q95">
        <f t="shared" si="41"/>
        <v>12.039213562373096</v>
      </c>
      <c r="R95">
        <f t="shared" si="42"/>
        <v>10.818733752154172</v>
      </c>
      <c r="U95">
        <f t="shared" si="50"/>
        <v>6.6291260736238824</v>
      </c>
      <c r="V95">
        <f t="shared" si="51"/>
        <v>5.303300858899104</v>
      </c>
      <c r="W95">
        <f t="shared" si="52"/>
        <v>5.4093668760770859</v>
      </c>
      <c r="X95">
        <f t="shared" si="43"/>
        <v>0.54093668760770863</v>
      </c>
      <c r="Y95">
        <f t="shared" si="44"/>
        <v>0.21213203435596426</v>
      </c>
      <c r="Z95">
        <f t="shared" si="45"/>
        <v>11.467377281704145</v>
      </c>
      <c r="AA95">
        <f t="shared" si="46"/>
        <v>13.92072730661816</v>
      </c>
      <c r="AB95">
        <f t="shared" si="53"/>
        <v>2.5000000000000009</v>
      </c>
      <c r="AC95">
        <f t="shared" si="47"/>
        <v>1203.9213562373095</v>
      </c>
      <c r="AD95">
        <f>m*M95^2/2+Is*V95^2/2</f>
        <v>937.4999999999992</v>
      </c>
      <c r="AE95">
        <f t="shared" si="48"/>
        <v>2141.4213562373088</v>
      </c>
    </row>
    <row r="96" spans="3:31">
      <c r="C96">
        <f t="shared" ref="C96:C114" si="58">C95+PI()/10</f>
        <v>0.31415926535897931</v>
      </c>
      <c r="D96">
        <f t="shared" ca="1" si="56"/>
        <v>16.334183737820542</v>
      </c>
      <c r="E96">
        <f t="shared" ca="1" si="57"/>
        <v>9.0143904082658519</v>
      </c>
      <c r="G96">
        <f ca="1">INDIRECT(G93)</f>
        <v>14.432070705230235</v>
      </c>
      <c r="H96">
        <f ca="1">INDIRECT(H93)</f>
        <v>8.396356419515957</v>
      </c>
      <c r="J96">
        <f t="shared" si="49"/>
        <v>2.600000000000001</v>
      </c>
      <c r="K96">
        <f t="shared" si="54"/>
        <v>14.340125522463183</v>
      </c>
      <c r="L96">
        <f t="shared" si="37"/>
        <v>2</v>
      </c>
      <c r="M96">
        <f t="shared" si="55"/>
        <v>11.030865786510136</v>
      </c>
      <c r="N96">
        <f t="shared" si="38"/>
        <v>1.1242997820866101</v>
      </c>
      <c r="O96">
        <f t="shared" si="39"/>
        <v>0.42426406871192851</v>
      </c>
      <c r="P96">
        <f t="shared" si="40"/>
        <v>11.554213562373096</v>
      </c>
      <c r="Q96">
        <f t="shared" si="41"/>
        <v>11.274213562373097</v>
      </c>
      <c r="R96">
        <f t="shared" si="42"/>
        <v>11.242997820866099</v>
      </c>
      <c r="U96">
        <f t="shared" si="50"/>
        <v>7.1700627612315913</v>
      </c>
      <c r="V96">
        <f t="shared" si="51"/>
        <v>5.5154328932550678</v>
      </c>
      <c r="W96">
        <f t="shared" si="52"/>
        <v>5.6214989104330497</v>
      </c>
      <c r="X96">
        <f t="shared" si="43"/>
        <v>0.56214989104330504</v>
      </c>
      <c r="Y96">
        <f t="shared" si="44"/>
        <v>0.21213203435596426</v>
      </c>
      <c r="Z96">
        <f t="shared" si="45"/>
        <v>13.104418751196768</v>
      </c>
      <c r="AA96">
        <f t="shared" si="46"/>
        <v>12.537884355160589</v>
      </c>
      <c r="AB96">
        <f t="shared" si="53"/>
        <v>2.600000000000001</v>
      </c>
      <c r="AC96">
        <f t="shared" si="47"/>
        <v>1127.4213562373097</v>
      </c>
      <c r="AD96">
        <f>m*M96^2/2+Is*V96^2/2</f>
        <v>1013.999999999999</v>
      </c>
      <c r="AE96">
        <f t="shared" si="48"/>
        <v>2141.4213562373088</v>
      </c>
    </row>
    <row r="97" spans="3:31">
      <c r="C97">
        <f t="shared" si="58"/>
        <v>0.62831853071795862</v>
      </c>
      <c r="D97">
        <f t="shared" ca="1" si="56"/>
        <v>16.050104693980131</v>
      </c>
      <c r="E97">
        <f t="shared" ca="1" si="57"/>
        <v>9.5719269241009037</v>
      </c>
      <c r="G97">
        <f ca="1">INDIRECT(G94)</f>
        <v>14.868067165702829</v>
      </c>
      <c r="H97">
        <f ca="1">INDIRECT(H94)</f>
        <v>6.444458090592196</v>
      </c>
      <c r="J97">
        <f t="shared" si="49"/>
        <v>2.7000000000000011</v>
      </c>
      <c r="K97">
        <f t="shared" si="54"/>
        <v>15.464425304549792</v>
      </c>
      <c r="L97">
        <f t="shared" si="37"/>
        <v>2</v>
      </c>
      <c r="M97">
        <f t="shared" si="55"/>
        <v>11.455129855222063</v>
      </c>
      <c r="N97">
        <f t="shared" si="38"/>
        <v>1.1667261889578027</v>
      </c>
      <c r="O97">
        <f t="shared" si="39"/>
        <v>0.42426406871192851</v>
      </c>
      <c r="P97">
        <f t="shared" si="40"/>
        <v>12.349213562373095</v>
      </c>
      <c r="Q97">
        <f t="shared" si="41"/>
        <v>10.479213562373099</v>
      </c>
      <c r="R97">
        <f t="shared" si="42"/>
        <v>11.667261889578027</v>
      </c>
      <c r="U97">
        <f t="shared" si="50"/>
        <v>7.732212652274896</v>
      </c>
      <c r="V97">
        <f t="shared" si="51"/>
        <v>5.7275649276110316</v>
      </c>
      <c r="W97">
        <f t="shared" si="52"/>
        <v>5.8336309447890136</v>
      </c>
      <c r="X97">
        <f t="shared" si="43"/>
        <v>0.58336309447890133</v>
      </c>
      <c r="Y97">
        <f t="shared" si="44"/>
        <v>0.21213203435596426</v>
      </c>
      <c r="Z97">
        <f t="shared" si="45"/>
        <v>14.334404190102365</v>
      </c>
      <c r="AA97">
        <f t="shared" si="46"/>
        <v>10.722150121120157</v>
      </c>
      <c r="AB97">
        <f t="shared" si="53"/>
        <v>2.7000000000000011</v>
      </c>
      <c r="AC97">
        <f t="shared" si="47"/>
        <v>1047.92135623731</v>
      </c>
      <c r="AD97">
        <f>m*M97^2/2+Is*V97^2/2</f>
        <v>1093.4999999999986</v>
      </c>
      <c r="AE97">
        <f t="shared" si="48"/>
        <v>2141.4213562373088</v>
      </c>
    </row>
    <row r="98" spans="3:31">
      <c r="C98">
        <f t="shared" si="58"/>
        <v>0.94247779607693793</v>
      </c>
      <c r="D98">
        <f t="shared" ca="1" si="56"/>
        <v>15.607641209815181</v>
      </c>
      <c r="E98">
        <f t="shared" ca="1" si="57"/>
        <v>10.014390408265852</v>
      </c>
      <c r="J98">
        <f t="shared" si="49"/>
        <v>2.8000000000000012</v>
      </c>
      <c r="K98">
        <f t="shared" si="54"/>
        <v>16.631151493507595</v>
      </c>
      <c r="L98">
        <f t="shared" si="37"/>
        <v>2</v>
      </c>
      <c r="M98">
        <f t="shared" si="55"/>
        <v>11.879393923933991</v>
      </c>
      <c r="N98">
        <f t="shared" si="38"/>
        <v>1.2091525958289955</v>
      </c>
      <c r="O98">
        <f t="shared" si="39"/>
        <v>0.42426406871192851</v>
      </c>
      <c r="P98">
        <f t="shared" si="40"/>
        <v>13.174213562373094</v>
      </c>
      <c r="Q98">
        <f t="shared" si="41"/>
        <v>9.6542135623730996</v>
      </c>
      <c r="R98">
        <f t="shared" si="42"/>
        <v>12.091525958289955</v>
      </c>
      <c r="U98">
        <f t="shared" si="50"/>
        <v>8.3155757467537974</v>
      </c>
      <c r="V98">
        <f t="shared" si="51"/>
        <v>5.9396969619669955</v>
      </c>
      <c r="W98">
        <f t="shared" si="52"/>
        <v>6.0457629791449774</v>
      </c>
      <c r="X98">
        <f t="shared" si="43"/>
        <v>0.60457629791449774</v>
      </c>
      <c r="Y98">
        <f t="shared" si="44"/>
        <v>0.21213203435596426</v>
      </c>
      <c r="Z98">
        <f t="shared" si="45"/>
        <v>14.964900874278143</v>
      </c>
      <c r="AA98">
        <f t="shared" si="46"/>
        <v>8.7634616603362474</v>
      </c>
      <c r="AB98">
        <f t="shared" si="53"/>
        <v>2.8000000000000012</v>
      </c>
      <c r="AC98">
        <f t="shared" si="47"/>
        <v>965.42135623730996</v>
      </c>
      <c r="AD98">
        <f>m*M98^2/2+Is*V98^2/2</f>
        <v>1175.9999999999986</v>
      </c>
      <c r="AE98">
        <f t="shared" si="48"/>
        <v>2141.4213562373088</v>
      </c>
    </row>
    <row r="99" spans="3:31">
      <c r="C99">
        <f t="shared" si="58"/>
        <v>1.2566370614359172</v>
      </c>
      <c r="D99">
        <f t="shared" ca="1" si="56"/>
        <v>15.05010469398013</v>
      </c>
      <c r="E99">
        <f t="shared" ca="1" si="57"/>
        <v>10.298469452106264</v>
      </c>
      <c r="J99">
        <f t="shared" si="49"/>
        <v>2.9000000000000012</v>
      </c>
      <c r="K99">
        <f t="shared" si="54"/>
        <v>17.840304089336591</v>
      </c>
      <c r="L99">
        <f t="shared" si="37"/>
        <v>2</v>
      </c>
      <c r="M99">
        <f t="shared" si="55"/>
        <v>12.303657992645919</v>
      </c>
      <c r="N99">
        <f t="shared" si="38"/>
        <v>1.2515790027001883</v>
      </c>
      <c r="O99">
        <f t="shared" si="39"/>
        <v>0.42426406871192851</v>
      </c>
      <c r="P99">
        <f t="shared" si="40"/>
        <v>14.029213562373094</v>
      </c>
      <c r="Q99">
        <f t="shared" si="41"/>
        <v>8.7992135623730992</v>
      </c>
      <c r="R99">
        <f t="shared" si="42"/>
        <v>12.515790027001882</v>
      </c>
      <c r="U99">
        <f t="shared" si="50"/>
        <v>8.9201520446682956</v>
      </c>
      <c r="V99">
        <f t="shared" si="51"/>
        <v>6.1518289963229593</v>
      </c>
      <c r="W99">
        <f t="shared" si="52"/>
        <v>6.2578950135009412</v>
      </c>
      <c r="X99">
        <f t="shared" si="43"/>
        <v>0.62578950135009415</v>
      </c>
      <c r="Y99">
        <f t="shared" si="44"/>
        <v>0.21213203435596426</v>
      </c>
      <c r="Z99">
        <f t="shared" si="45"/>
        <v>14.996173597973621</v>
      </c>
      <c r="AA99">
        <f t="shared" si="46"/>
        <v>7.0485027668527689</v>
      </c>
      <c r="AB99">
        <f t="shared" si="53"/>
        <v>2.9000000000000012</v>
      </c>
      <c r="AC99">
        <f t="shared" si="47"/>
        <v>879.92135623730996</v>
      </c>
      <c r="AD99">
        <f>m*M99^2/2+Is*V99^2/2</f>
        <v>1261.4999999999982</v>
      </c>
      <c r="AE99">
        <f t="shared" si="48"/>
        <v>2141.4213562373079</v>
      </c>
    </row>
    <row r="100" spans="3:31">
      <c r="C100">
        <f t="shared" si="58"/>
        <v>1.5707963267948966</v>
      </c>
      <c r="D100">
        <f t="shared" ca="1" si="56"/>
        <v>14.432070705230235</v>
      </c>
      <c r="E100">
        <f t="shared" ca="1" si="57"/>
        <v>10.396356419515957</v>
      </c>
      <c r="J100">
        <f t="shared" si="49"/>
        <v>3.0000000000000013</v>
      </c>
      <c r="K100">
        <f t="shared" si="54"/>
        <v>19.091883092036781</v>
      </c>
      <c r="L100">
        <f t="shared" si="37"/>
        <v>2</v>
      </c>
      <c r="M100">
        <f t="shared" si="55"/>
        <v>12.727922061357846</v>
      </c>
      <c r="N100">
        <f t="shared" si="38"/>
        <v>1.2940054095713811</v>
      </c>
      <c r="O100">
        <f t="shared" si="39"/>
        <v>0.42426406871192851</v>
      </c>
      <c r="P100">
        <f t="shared" si="40"/>
        <v>14.914213562373096</v>
      </c>
      <c r="Q100">
        <f t="shared" si="41"/>
        <v>7.9142135623730994</v>
      </c>
      <c r="R100">
        <f t="shared" si="42"/>
        <v>12.94005409571381</v>
      </c>
      <c r="U100">
        <f t="shared" si="50"/>
        <v>9.5459415460183905</v>
      </c>
      <c r="V100">
        <f t="shared" si="51"/>
        <v>6.3639610306789232</v>
      </c>
      <c r="W100">
        <f t="shared" si="52"/>
        <v>6.4700270478569051</v>
      </c>
      <c r="X100">
        <f t="shared" si="43"/>
        <v>0.64700270478569055</v>
      </c>
      <c r="Y100">
        <f t="shared" si="44"/>
        <v>0.21213203435596426</v>
      </c>
      <c r="Z100">
        <f t="shared" si="45"/>
        <v>14.672478875431084</v>
      </c>
      <c r="AA100">
        <f t="shared" si="46"/>
        <v>5.9288762255134291</v>
      </c>
      <c r="AB100">
        <f t="shared" si="53"/>
        <v>3.0000000000000013</v>
      </c>
      <c r="AC100">
        <f t="shared" si="47"/>
        <v>791.42135623730996</v>
      </c>
      <c r="AD100">
        <f>m*M100^2/2+Is*V100^2/2</f>
        <v>1349.9999999999982</v>
      </c>
      <c r="AE100">
        <f t="shared" si="48"/>
        <v>2141.4213562373079</v>
      </c>
    </row>
    <row r="101" spans="3:31">
      <c r="C101">
        <f t="shared" si="58"/>
        <v>1.8849555921538759</v>
      </c>
      <c r="D101">
        <f t="shared" ca="1" si="56"/>
        <v>13.81403671648034</v>
      </c>
      <c r="E101">
        <f t="shared" ca="1" si="57"/>
        <v>10.298469452106264</v>
      </c>
      <c r="J101">
        <f t="shared" si="49"/>
        <v>3.1000000000000014</v>
      </c>
      <c r="K101">
        <f t="shared" si="54"/>
        <v>20.385888501608161</v>
      </c>
      <c r="L101">
        <f t="shared" si="37"/>
        <v>2</v>
      </c>
      <c r="M101">
        <f t="shared" si="55"/>
        <v>13.152186130069774</v>
      </c>
      <c r="N101">
        <f t="shared" si="38"/>
        <v>1.3364318164425739</v>
      </c>
      <c r="O101">
        <f t="shared" si="39"/>
        <v>0.42426406871192851</v>
      </c>
      <c r="P101">
        <f t="shared" si="40"/>
        <v>15.829213562373091</v>
      </c>
      <c r="Q101">
        <f t="shared" si="41"/>
        <v>6.9992135623731002</v>
      </c>
      <c r="R101">
        <f t="shared" si="42"/>
        <v>13.364318164425738</v>
      </c>
      <c r="U101">
        <f t="shared" si="50"/>
        <v>10.19294425080408</v>
      </c>
      <c r="V101">
        <f t="shared" si="51"/>
        <v>6.576093065034887</v>
      </c>
      <c r="W101">
        <f t="shared" si="52"/>
        <v>6.6821590822128689</v>
      </c>
      <c r="X101">
        <f t="shared" si="43"/>
        <v>0.66821590822128696</v>
      </c>
      <c r="Y101">
        <f t="shared" si="44"/>
        <v>0.21213203435596426</v>
      </c>
      <c r="Z101">
        <f t="shared" si="45"/>
        <v>14.439578304289672</v>
      </c>
      <c r="AA101">
        <f t="shared" si="46"/>
        <v>5.5608416183018079</v>
      </c>
      <c r="AB101">
        <f t="shared" si="53"/>
        <v>3.1000000000000014</v>
      </c>
      <c r="AC101">
        <f t="shared" si="47"/>
        <v>699.92135623730996</v>
      </c>
      <c r="AD101">
        <f>m*M101^2/2+Is*V101^2/2</f>
        <v>1441.4999999999977</v>
      </c>
      <c r="AE101">
        <f t="shared" si="48"/>
        <v>2141.4213562373079</v>
      </c>
    </row>
    <row r="102" spans="3:31">
      <c r="C102">
        <f t="shared" si="58"/>
        <v>2.1991148575128552</v>
      </c>
      <c r="D102">
        <f t="shared" ca="1" si="56"/>
        <v>13.256500200645288</v>
      </c>
      <c r="E102">
        <f t="shared" ca="1" si="57"/>
        <v>10.014390408265852</v>
      </c>
      <c r="J102">
        <f t="shared" si="49"/>
        <v>3.2000000000000015</v>
      </c>
      <c r="K102">
        <f t="shared" si="54"/>
        <v>21.722320318050734</v>
      </c>
      <c r="L102">
        <f t="shared" si="37"/>
        <v>2</v>
      </c>
      <c r="M102">
        <f t="shared" si="55"/>
        <v>13.576450198781702</v>
      </c>
      <c r="N102">
        <f t="shared" si="38"/>
        <v>1.3788582233137667</v>
      </c>
      <c r="O102">
        <f t="shared" si="39"/>
        <v>0.42426406871192851</v>
      </c>
      <c r="P102">
        <f t="shared" si="40"/>
        <v>16.774213562373092</v>
      </c>
      <c r="Q102">
        <f t="shared" si="41"/>
        <v>6.0542135623731017</v>
      </c>
      <c r="R102">
        <f t="shared" si="42"/>
        <v>13.788582233137666</v>
      </c>
      <c r="U102">
        <f t="shared" si="50"/>
        <v>10.861160159025367</v>
      </c>
      <c r="V102">
        <f t="shared" si="51"/>
        <v>6.7882250993908508</v>
      </c>
      <c r="W102">
        <f t="shared" si="52"/>
        <v>6.8942911165688328</v>
      </c>
      <c r="X102">
        <f t="shared" si="43"/>
        <v>0.68942911165688336</v>
      </c>
      <c r="Y102">
        <f t="shared" si="44"/>
        <v>0.21213203435596426</v>
      </c>
      <c r="Z102">
        <f t="shared" si="45"/>
        <v>14.792253534850984</v>
      </c>
      <c r="AA102">
        <f t="shared" si="46"/>
        <v>5.786194068110901</v>
      </c>
      <c r="AB102">
        <f t="shared" si="53"/>
        <v>3.2000000000000015</v>
      </c>
      <c r="AC102">
        <f t="shared" si="47"/>
        <v>605.42135623731019</v>
      </c>
      <c r="AD102">
        <f>m*M102^2/2+Is*V102^2/2</f>
        <v>1535.9999999999975</v>
      </c>
      <c r="AE102">
        <f t="shared" si="48"/>
        <v>2141.4213562373079</v>
      </c>
    </row>
    <row r="103" spans="3:31">
      <c r="C103">
        <f t="shared" si="58"/>
        <v>2.5132741228718345</v>
      </c>
      <c r="D103">
        <f t="shared" ca="1" si="56"/>
        <v>12.81403671648034</v>
      </c>
      <c r="E103">
        <f t="shared" ca="1" si="57"/>
        <v>9.5719269241009037</v>
      </c>
      <c r="J103">
        <f t="shared" si="49"/>
        <v>3.3000000000000016</v>
      </c>
      <c r="K103">
        <f t="shared" ref="K103" si="59">K102+N102</f>
        <v>23.101178541364501</v>
      </c>
      <c r="L103">
        <f t="shared" si="37"/>
        <v>2</v>
      </c>
      <c r="M103">
        <f t="shared" ref="M103" si="60">M102+O102</f>
        <v>14.000714267493629</v>
      </c>
      <c r="N103">
        <f t="shared" ref="N103" si="61">R103*dt</f>
        <v>1.4212846301849593</v>
      </c>
      <c r="O103">
        <f t="shared" si="39"/>
        <v>0.42426406871192851</v>
      </c>
      <c r="P103">
        <f t="shared" ref="P103" si="62">K103*COS(-alfa)-L103*SIN(-alfa)</f>
        <v>17.749213562373093</v>
      </c>
      <c r="Q103">
        <f t="shared" ref="Q103" si="63">K103*SIN(-alfa)+L103*COS(-alfa)+h</f>
        <v>5.0792135623731021</v>
      </c>
      <c r="R103">
        <f t="shared" ref="R103" si="64">M103+as*dt/2</f>
        <v>14.212846301849593</v>
      </c>
      <c r="U103">
        <f t="shared" ref="U103" si="65">U102+X102</f>
        <v>11.55058927068225</v>
      </c>
      <c r="V103">
        <f t="shared" ref="V103" si="66">V102+Y102</f>
        <v>7.0003571337468147</v>
      </c>
      <c r="W103">
        <f t="shared" si="52"/>
        <v>7.1064231509247966</v>
      </c>
      <c r="X103">
        <f t="shared" si="43"/>
        <v>0.71064231509247966</v>
      </c>
      <c r="Y103">
        <f t="shared" si="44"/>
        <v>0.21213203435596426</v>
      </c>
      <c r="Z103">
        <f t="shared" ref="Z103" si="67">_r*COS(PI()/2-U103)+P103</f>
        <v>16.049428472531492</v>
      </c>
      <c r="AA103">
        <f t="shared" ref="AA103" si="68">_r*SIN(PI()/2-U103)+Q103</f>
        <v>6.133125630978534</v>
      </c>
      <c r="AB103">
        <f t="shared" ref="AB103" si="69">AB102+dt</f>
        <v>3.3000000000000016</v>
      </c>
      <c r="AC103">
        <f t="shared" ref="AC103" si="70">m*g*Q103</f>
        <v>507.92135623731019</v>
      </c>
      <c r="AD103">
        <f>m*M103^2/2+Is*V103^2/2</f>
        <v>1633.4999999999973</v>
      </c>
      <c r="AE103">
        <f t="shared" ref="AE103" si="71">AC103+AD103</f>
        <v>2141.4213562373075</v>
      </c>
    </row>
    <row r="104" spans="3:31">
      <c r="C104">
        <f t="shared" si="58"/>
        <v>2.8274333882308138</v>
      </c>
      <c r="D104">
        <f t="shared" ca="1" si="56"/>
        <v>12.529957672639927</v>
      </c>
      <c r="E104">
        <f t="shared" ca="1" si="57"/>
        <v>9.0143904082658519</v>
      </c>
    </row>
    <row r="105" spans="3:31">
      <c r="C105">
        <f t="shared" si="58"/>
        <v>3.1415926535897931</v>
      </c>
      <c r="D105">
        <f t="shared" ca="1" si="56"/>
        <v>12.432070705230235</v>
      </c>
      <c r="E105">
        <f t="shared" ca="1" si="57"/>
        <v>8.396356419515957</v>
      </c>
    </row>
    <row r="106" spans="3:31">
      <c r="C106">
        <f t="shared" si="58"/>
        <v>3.4557519189487724</v>
      </c>
      <c r="D106">
        <f t="shared" ca="1" si="56"/>
        <v>12.529957672639927</v>
      </c>
      <c r="E106">
        <f t="shared" ca="1" si="57"/>
        <v>7.7783224307660621</v>
      </c>
    </row>
    <row r="107" spans="3:31">
      <c r="C107">
        <f t="shared" si="58"/>
        <v>3.7699111843077517</v>
      </c>
      <c r="D107">
        <f t="shared" ca="1" si="56"/>
        <v>12.81403671648034</v>
      </c>
      <c r="E107">
        <f t="shared" ca="1" si="57"/>
        <v>7.2207859149310112</v>
      </c>
    </row>
    <row r="108" spans="3:31">
      <c r="C108">
        <f t="shared" si="58"/>
        <v>4.0840704496667311</v>
      </c>
      <c r="D108">
        <f t="shared" ca="1" si="56"/>
        <v>13.256500200645288</v>
      </c>
      <c r="E108">
        <f t="shared" ca="1" si="57"/>
        <v>6.7783224307660621</v>
      </c>
    </row>
    <row r="109" spans="3:31">
      <c r="C109">
        <f t="shared" si="58"/>
        <v>4.3982297150257104</v>
      </c>
      <c r="D109">
        <f t="shared" ca="1" si="56"/>
        <v>13.81403671648034</v>
      </c>
      <c r="E109">
        <f t="shared" ca="1" si="57"/>
        <v>6.4942433869256497</v>
      </c>
    </row>
    <row r="110" spans="3:31">
      <c r="C110">
        <f t="shared" si="58"/>
        <v>4.7123889803846897</v>
      </c>
      <c r="D110">
        <f t="shared" ca="1" si="56"/>
        <v>14.432070705230235</v>
      </c>
      <c r="E110">
        <f t="shared" ca="1" si="57"/>
        <v>6.396356419515957</v>
      </c>
    </row>
    <row r="111" spans="3:31">
      <c r="C111">
        <f t="shared" si="58"/>
        <v>5.026548245743669</v>
      </c>
      <c r="D111">
        <f t="shared" ca="1" si="56"/>
        <v>15.05010469398013</v>
      </c>
      <c r="E111">
        <f t="shared" ca="1" si="57"/>
        <v>6.4942433869256497</v>
      </c>
    </row>
    <row r="112" spans="3:31">
      <c r="C112">
        <f t="shared" si="58"/>
        <v>5.3407075111026483</v>
      </c>
      <c r="D112">
        <f t="shared" ca="1" si="56"/>
        <v>15.607641209815181</v>
      </c>
      <c r="E112">
        <f t="shared" ca="1" si="57"/>
        <v>6.7783224307660621</v>
      </c>
    </row>
    <row r="113" spans="3:5">
      <c r="C113">
        <f t="shared" si="58"/>
        <v>5.6548667764616276</v>
      </c>
      <c r="D113">
        <f t="shared" ca="1" si="56"/>
        <v>16.050104693980128</v>
      </c>
      <c r="E113">
        <f t="shared" ca="1" si="57"/>
        <v>7.2207859149310103</v>
      </c>
    </row>
    <row r="114" spans="3:5">
      <c r="C114">
        <f t="shared" si="58"/>
        <v>5.9690260418206069</v>
      </c>
      <c r="D114">
        <f t="shared" ca="1" si="56"/>
        <v>16.334183737820542</v>
      </c>
      <c r="E114">
        <f t="shared" ca="1" si="57"/>
        <v>7.7783224307660621</v>
      </c>
    </row>
    <row r="115" spans="3:5">
      <c r="C115">
        <f t="shared" ref="C115:C117" si="72">C114+PI()/10</f>
        <v>6.2831853071795862</v>
      </c>
      <c r="D115">
        <f t="shared" ca="1" si="56"/>
        <v>16.432070705230235</v>
      </c>
      <c r="E115">
        <f t="shared" ca="1" si="57"/>
        <v>8.396356419515957</v>
      </c>
    </row>
    <row r="116" spans="3:5">
      <c r="C116">
        <f t="shared" si="72"/>
        <v>6.5973445725385655</v>
      </c>
      <c r="D116">
        <f t="shared" ca="1" si="56"/>
        <v>16.334183737820542</v>
      </c>
      <c r="E116">
        <f t="shared" ca="1" si="57"/>
        <v>9.0143904082658519</v>
      </c>
    </row>
    <row r="117" spans="3:5">
      <c r="C117">
        <f t="shared" si="72"/>
        <v>6.9115038378975449</v>
      </c>
      <c r="D117">
        <f t="shared" ca="1" si="56"/>
        <v>16.050104693980131</v>
      </c>
      <c r="E117">
        <f t="shared" ca="1" si="57"/>
        <v>9.5719269241009037</v>
      </c>
    </row>
    <row r="118" spans="3:5">
      <c r="C118">
        <f t="shared" ref="C118:C119" si="73">C117+PI()/10</f>
        <v>7.2256631032565242</v>
      </c>
      <c r="D118">
        <f t="shared" ca="1" si="56"/>
        <v>15.607641209815181</v>
      </c>
      <c r="E118">
        <f t="shared" ca="1" si="57"/>
        <v>10.014390408265852</v>
      </c>
    </row>
    <row r="119" spans="3:5">
      <c r="C119">
        <f t="shared" si="73"/>
        <v>7.5398223686155035</v>
      </c>
      <c r="D119">
        <f t="shared" ca="1" si="56"/>
        <v>15.05010469398013</v>
      </c>
      <c r="E119">
        <f t="shared" ca="1" si="57"/>
        <v>10.298469452106264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ce0b2e-fedb-42c3-9471-abb28cd3a2be" xsi:nil="true"/>
    <TaxCatchAll xmlns="e672fdff-4dc8-493c-8e79-ab5b65892557" xsi:nil="true"/>
    <lcf76f155ced4ddcb4097134ff3c332f xmlns="d9ce0b2e-fedb-42c3-9471-abb28cd3a2b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A503CF441817F468B21F793BB54F7E4" ma:contentTypeVersion="9" ma:contentTypeDescription="Tạo tài liệu mới." ma:contentTypeScope="" ma:versionID="1eb78ce7d418fd78a10dd76cf2cb9e00">
  <xsd:schema xmlns:xsd="http://www.w3.org/2001/XMLSchema" xmlns:xs="http://www.w3.org/2001/XMLSchema" xmlns:p="http://schemas.microsoft.com/office/2006/metadata/properties" xmlns:ns2="d9ce0b2e-fedb-42c3-9471-abb28cd3a2be" xmlns:ns3="e672fdff-4dc8-493c-8e79-ab5b65892557" targetNamespace="http://schemas.microsoft.com/office/2006/metadata/properties" ma:root="true" ma:fieldsID="90d5c38b4a7e2a425fc1a87aae7ba619" ns2:_="" ns3:_="">
    <xsd:import namespace="d9ce0b2e-fedb-42c3-9471-abb28cd3a2be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e0b2e-fedb-42c3-9471-abb28cd3a2b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Thẻ Hình ảnh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25d848c-26a5-48ea-b820-2b57f81ae411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BAB086-C2B7-4658-A74D-45E9A034E31B}"/>
</file>

<file path=customXml/itemProps2.xml><?xml version="1.0" encoding="utf-8"?>
<ds:datastoreItem xmlns:ds="http://schemas.openxmlformats.org/officeDocument/2006/customXml" ds:itemID="{C86305C1-2C56-4B6A-92BB-7C6B19DB7DF8}"/>
</file>

<file path=customXml/itemProps3.xml><?xml version="1.0" encoding="utf-8"?>
<ds:datastoreItem xmlns:ds="http://schemas.openxmlformats.org/officeDocument/2006/customXml" ds:itemID="{9D9BB562-6407-4048-9782-42C544B24C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Dinhchidung Murawski</cp:lastModifiedBy>
  <cp:revision/>
  <dcterms:created xsi:type="dcterms:W3CDTF">2022-03-29T11:05:44Z</dcterms:created>
  <dcterms:modified xsi:type="dcterms:W3CDTF">2022-04-03T13:41:19Z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0x0101001A503CF441817F468B21F793BB54F7E4</vt:lpwstr>
  </property>
</Properties>
</file>