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52d45937dde91e/University/Semestre 5/Estadistica/New folder/Final/excell/"/>
    </mc:Choice>
  </mc:AlternateContent>
  <xr:revisionPtr revIDLastSave="397" documentId="8_{79899337-4300-4462-8BB5-E2F6553B6D07}" xr6:coauthVersionLast="47" xr6:coauthVersionMax="47" xr10:uidLastSave="{DFDF7665-F31B-40EE-85DB-E1F1366DB286}"/>
  <bookViews>
    <workbookView xWindow="-98" yWindow="-98" windowWidth="20715" windowHeight="13155" xr2:uid="{E84E3385-4409-42EE-9288-58C25A2892A1}"/>
  </bookViews>
  <sheets>
    <sheet name="Sheet5" sheetId="6" r:id="rId1"/>
    <sheet name="Sheet2" sheetId="3" r:id="rId2"/>
    <sheet name="Valor CIF_CE_T_IMPORTACIONES_AN" sheetId="2" r:id="rId3"/>
  </sheets>
  <definedNames>
    <definedName name="ExternalData_1" localSheetId="2" hidden="1">'Valor CIF_CE_T_IMPORTACIONES_AN'!$A$1:$E$200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0" i="3" l="1"/>
  <c r="X30" i="3" s="1"/>
  <c r="X31" i="3" s="1"/>
  <c r="X32" i="3" s="1"/>
  <c r="X33" i="3" s="1"/>
  <c r="V34" i="3"/>
  <c r="W31" i="3" s="1"/>
  <c r="V32" i="3"/>
  <c r="V33" i="3"/>
  <c r="V31" i="3"/>
  <c r="W30" i="3" l="1"/>
  <c r="W33" i="3"/>
  <c r="W32" i="3"/>
  <c r="W34" i="3" l="1"/>
  <c r="Y30" i="3"/>
  <c r="Y31" i="3" s="1"/>
  <c r="Y32" i="3" s="1"/>
  <c r="Y33" i="3" s="1"/>
  <c r="C26" i="3" l="1"/>
  <c r="C27" i="3"/>
  <c r="C28" i="3"/>
  <c r="C29" i="3"/>
  <c r="B29" i="3"/>
  <c r="B28" i="3"/>
  <c r="B27" i="3"/>
  <c r="B26" i="3"/>
  <c r="A32" i="3" l="1"/>
  <c r="B32" i="3" l="1"/>
  <c r="A33" i="3"/>
  <c r="C32" i="3"/>
  <c r="C33" i="3" l="1"/>
  <c r="B33" i="3"/>
  <c r="A34" i="3"/>
  <c r="A35" i="3" l="1"/>
  <c r="C34" i="3"/>
  <c r="B34" i="3"/>
  <c r="C35" i="3" l="1"/>
  <c r="A36" i="3"/>
  <c r="B35" i="3"/>
  <c r="A37" i="3" l="1"/>
  <c r="C36" i="3"/>
  <c r="B36" i="3"/>
  <c r="A38" i="3" l="1"/>
  <c r="C37" i="3"/>
  <c r="B37" i="3"/>
  <c r="A39" i="3" l="1"/>
  <c r="B38" i="3"/>
  <c r="C38" i="3"/>
  <c r="C39" i="3" l="1"/>
  <c r="A40" i="3"/>
  <c r="B39" i="3"/>
  <c r="C40" i="3" l="1"/>
  <c r="A41" i="3"/>
  <c r="B40" i="3"/>
  <c r="A42" i="3" l="1"/>
  <c r="C41" i="3"/>
  <c r="B41" i="3"/>
  <c r="C42" i="3" l="1"/>
  <c r="B4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8C4302-3A03-4E31-BB52-94863DA78B3B}" keepAlive="1" name="Query - Valor CIF_CE_T_IMPORTACIONES_ANUALES_data" description="Connection to the 'Valor CIF_CE_T_IMPORTACIONES_ANUALES_data' query in the workbook." type="5" refreshedVersion="8" background="1" saveData="1">
    <dbPr connection="Provider=Microsoft.Mashup.OleDb.1;Data Source=$Workbook$;Location=&quot;Valor CIF_CE_T_IMPORTACIONES_ANUALES_data&quot;;Extended Properties=&quot;&quot;" command="SELECT * FROM [Valor CIF_CE_T_IMPORTACIONES_ANUALES_data]"/>
  </connection>
</connections>
</file>

<file path=xl/sharedStrings.xml><?xml version="1.0" encoding="utf-8"?>
<sst xmlns="http://schemas.openxmlformats.org/spreadsheetml/2006/main" count="280" uniqueCount="254">
  <si>
    <t>Arancel</t>
  </si>
  <si>
    <t>Año</t>
  </si>
  <si>
    <t>MES</t>
  </si>
  <si>
    <t>Valor CIF</t>
  </si>
  <si>
    <t>Peso neto</t>
  </si>
  <si>
    <t>3214.10.11.00.00</t>
  </si>
  <si>
    <t>6202.19.00.00.00</t>
  </si>
  <si>
    <t>8405.10.90.00.00</t>
  </si>
  <si>
    <t>2106.90.99.00.90</t>
  </si>
  <si>
    <t>3208.90.11.00.00</t>
  </si>
  <si>
    <t>3304.20.10.00.00</t>
  </si>
  <si>
    <t>8544.20.00.00.00</t>
  </si>
  <si>
    <t>3304.99.11.00.00</t>
  </si>
  <si>
    <t>4016.99.90.00.00</t>
  </si>
  <si>
    <t>9015.80.90.00.00</t>
  </si>
  <si>
    <t>9405.10.90.00.90</t>
  </si>
  <si>
    <t>0603.11.00.00.00</t>
  </si>
  <si>
    <t>4016.95.20.00.00</t>
  </si>
  <si>
    <t>6115.95.00.00.00</t>
  </si>
  <si>
    <t>6208.91.00.00.00</t>
  </si>
  <si>
    <t>7307.92.00.00.00</t>
  </si>
  <si>
    <t>7610.10.90.00.00</t>
  </si>
  <si>
    <t>8306.10.00.00.00</t>
  </si>
  <si>
    <t>1905.90.90.00.00</t>
  </si>
  <si>
    <t>3702.39.90.00.00</t>
  </si>
  <si>
    <t>4421.99.99.00.90</t>
  </si>
  <si>
    <t>4804.31.90.00.00</t>
  </si>
  <si>
    <t>4820.40.00.00.00</t>
  </si>
  <si>
    <t>4904.00.00.00.00</t>
  </si>
  <si>
    <t>5901.90.00.00.00</t>
  </si>
  <si>
    <t>6108.92.00.00.00</t>
  </si>
  <si>
    <t>6109.90.00.00.20</t>
  </si>
  <si>
    <t>6203.49.13.00.00</t>
  </si>
  <si>
    <t>6204.12.29.00.00</t>
  </si>
  <si>
    <t>6204.19.10.00.00</t>
  </si>
  <si>
    <t>6205.30.11.00.00</t>
  </si>
  <si>
    <t>6205.30.19.00.00</t>
  </si>
  <si>
    <t>6205.90.29.00.00</t>
  </si>
  <si>
    <t>6307.90.23.00.00</t>
  </si>
  <si>
    <t>6402.91.91.00.00</t>
  </si>
  <si>
    <t>6403.51.40.00.00</t>
  </si>
  <si>
    <t>6404.11.00.00.60</t>
  </si>
  <si>
    <t>7013.10.29.00.00</t>
  </si>
  <si>
    <t>8210.00.90.00.00</t>
  </si>
  <si>
    <t>9208.10.00.00.00</t>
  </si>
  <si>
    <t>9503.00.99.00.10</t>
  </si>
  <si>
    <t>9701.90.10.00.00</t>
  </si>
  <si>
    <t>0406.30.00.00.00</t>
  </si>
  <si>
    <t>0406.90.19.00.00</t>
  </si>
  <si>
    <t>4202.31.19.00.00</t>
  </si>
  <si>
    <t>4420.10.00.00.90</t>
  </si>
  <si>
    <t>4823.90.99.00.90</t>
  </si>
  <si>
    <t>5906.10.00.00.00</t>
  </si>
  <si>
    <t>6704.11.00.00.00</t>
  </si>
  <si>
    <t>7009.92.20.00.00</t>
  </si>
  <si>
    <t>7013.10.90.00.00</t>
  </si>
  <si>
    <t>7215.90.20.00.00</t>
  </si>
  <si>
    <t>8523.29.29.00.00</t>
  </si>
  <si>
    <t>8527.29.90.00.00</t>
  </si>
  <si>
    <t>9209.99.99.00.00</t>
  </si>
  <si>
    <t>9401.30.00.00.00</t>
  </si>
  <si>
    <t>9504.50.00.00.10</t>
  </si>
  <si>
    <t>4819.30.90.00.00</t>
  </si>
  <si>
    <t>6108.91.00.00.00</t>
  </si>
  <si>
    <t>6203.43.19.00.00</t>
  </si>
  <si>
    <t>6211.43.90.00.00</t>
  </si>
  <si>
    <t>6214.40.00.00.00</t>
  </si>
  <si>
    <t>6505.00.32.00.00</t>
  </si>
  <si>
    <t>7010.90.21.00.90</t>
  </si>
  <si>
    <t>7016.90.00.00.00</t>
  </si>
  <si>
    <t>8519.81.12.00.00</t>
  </si>
  <si>
    <t>8708.21.00.00.00</t>
  </si>
  <si>
    <t>9401.20.10.00.00</t>
  </si>
  <si>
    <t>9603.90.99.00.00</t>
  </si>
  <si>
    <t>4009.11.90.00.00</t>
  </si>
  <si>
    <t>4814.90.10.00.00</t>
  </si>
  <si>
    <t>4819.30.12.00.90</t>
  </si>
  <si>
    <t>6203.32.90.00.00</t>
  </si>
  <si>
    <t>6204.23.11.00.00</t>
  </si>
  <si>
    <t>8527.19.90.00.00</t>
  </si>
  <si>
    <t>4009.41.00.00.00</t>
  </si>
  <si>
    <t>6204.23.23.00.00</t>
  </si>
  <si>
    <t>6406.90.92.00.00</t>
  </si>
  <si>
    <t>7606.91.90.00.00</t>
  </si>
  <si>
    <t>3301.90.39.00.00</t>
  </si>
  <si>
    <t>4823.90.91.00.00</t>
  </si>
  <si>
    <t>7314.14.90.00.00</t>
  </si>
  <si>
    <t>9014.80.11.00.00</t>
  </si>
  <si>
    <t>9504.40.10.00.00</t>
  </si>
  <si>
    <t>5810.10.10.00.00</t>
  </si>
  <si>
    <t>9029.10.10.00.00</t>
  </si>
  <si>
    <t>3824.99.10.00.00</t>
  </si>
  <si>
    <t>6204.52.90.00.00</t>
  </si>
  <si>
    <t>7325.99.90.00.00</t>
  </si>
  <si>
    <t>9620.00.90.00.00</t>
  </si>
  <si>
    <t>4602.19.00.00.00</t>
  </si>
  <si>
    <t>7013.10.10.00.00</t>
  </si>
  <si>
    <t>3208.10.19.00.90</t>
  </si>
  <si>
    <t>4811.41.90.00.90</t>
  </si>
  <si>
    <t>4823.69.90.00.00</t>
  </si>
  <si>
    <t>6704.20.00.00.00</t>
  </si>
  <si>
    <t>7321.90.10.00.00</t>
  </si>
  <si>
    <t>9405.99.39.00.00</t>
  </si>
  <si>
    <t>9503.00.92.00.00</t>
  </si>
  <si>
    <t>1704.90.10.00.00</t>
  </si>
  <si>
    <t>6203.49.22.00.00</t>
  </si>
  <si>
    <t>7217.90.00.00.00</t>
  </si>
  <si>
    <t>7323.93.90.00.00</t>
  </si>
  <si>
    <t>8413.20.90.00.00</t>
  </si>
  <si>
    <t>6306.90.90.00.00</t>
  </si>
  <si>
    <t>6404.19.33.00.00</t>
  </si>
  <si>
    <t>6505.00.90.00.00</t>
  </si>
  <si>
    <t>9027.90.20.00.00</t>
  </si>
  <si>
    <t>7117.90.41.00.00</t>
  </si>
  <si>
    <t>9503.00.91.00.00</t>
  </si>
  <si>
    <t>8509.90.00.00.00</t>
  </si>
  <si>
    <t>9608.10.00.00.00</t>
  </si>
  <si>
    <t>8309.90.30.00.00</t>
  </si>
  <si>
    <t>8409.99.10.00.00</t>
  </si>
  <si>
    <t>9506.39.00.00.00</t>
  </si>
  <si>
    <t>6504.00.90.00.00</t>
  </si>
  <si>
    <t>6112.19.00.00.00</t>
  </si>
  <si>
    <t>6211.42.90.00.00</t>
  </si>
  <si>
    <t>3923.30.90.00.90</t>
  </si>
  <si>
    <t>9404.29.00.00.00</t>
  </si>
  <si>
    <t>6402.20.10.00.00</t>
  </si>
  <si>
    <t>7615.10.99.00.00</t>
  </si>
  <si>
    <t>3506.10.00.00.00</t>
  </si>
  <si>
    <t>8526.92.00.00.00</t>
  </si>
  <si>
    <t>8538.10.00.00.00</t>
  </si>
  <si>
    <t>8523.80.99.00.00</t>
  </si>
  <si>
    <t>7326.90.50.00.00</t>
  </si>
  <si>
    <t>8472.90.90.00.00</t>
  </si>
  <si>
    <t>9031.49.10.00.00</t>
  </si>
  <si>
    <t>6302.60.00.00.00</t>
  </si>
  <si>
    <t>8518.40.90.00.00</t>
  </si>
  <si>
    <t>3926.40.00.00.00</t>
  </si>
  <si>
    <t>8303.00.00.00.00</t>
  </si>
  <si>
    <t>8529.10.90.00.00</t>
  </si>
  <si>
    <t>7321.90.90.00.00</t>
  </si>
  <si>
    <t>4911.10.19.00.90</t>
  </si>
  <si>
    <t>7020.00.90.00.90</t>
  </si>
  <si>
    <t>9506.99.99.00.00</t>
  </si>
  <si>
    <t>7307.29.00.00.00</t>
  </si>
  <si>
    <t>9504.50.00.00.90</t>
  </si>
  <si>
    <t>8531.80.90.00.00</t>
  </si>
  <si>
    <t>9402.90.12.00.00</t>
  </si>
  <si>
    <t>9102.99.00.00.00</t>
  </si>
  <si>
    <t>9603.29.00</t>
  </si>
  <si>
    <t>9029.20.90</t>
  </si>
  <si>
    <t>9403.60.90</t>
  </si>
  <si>
    <t>9403.90.00</t>
  </si>
  <si>
    <t>9403.10.19</t>
  </si>
  <si>
    <t>9026.10.00</t>
  </si>
  <si>
    <t>9011.10.00</t>
  </si>
  <si>
    <t>9022.90.90</t>
  </si>
  <si>
    <t>8545.90.00</t>
  </si>
  <si>
    <t>9405.92.00</t>
  </si>
  <si>
    <t>9022.19.00</t>
  </si>
  <si>
    <t>9015.80.90</t>
  </si>
  <si>
    <t>9026.80.00</t>
  </si>
  <si>
    <t>9015.80.10</t>
  </si>
  <si>
    <t>8803.30.00</t>
  </si>
  <si>
    <t>9027.30.00</t>
  </si>
  <si>
    <t>9023.00.00</t>
  </si>
  <si>
    <t>9609.10.10</t>
  </si>
  <si>
    <t>9017.20.00</t>
  </si>
  <si>
    <t>9506.61.00</t>
  </si>
  <si>
    <t>8803.90.00</t>
  </si>
  <si>
    <t>9306.29.10</t>
  </si>
  <si>
    <t>9208.90.20</t>
  </si>
  <si>
    <t>8543.90.10</t>
  </si>
  <si>
    <t>8544.60.92</t>
  </si>
  <si>
    <t>8712.00.30</t>
  </si>
  <si>
    <t>9403.70.11</t>
  </si>
  <si>
    <t>9603.40.90</t>
  </si>
  <si>
    <t>9010.50.90</t>
  </si>
  <si>
    <t>9505.10.10</t>
  </si>
  <si>
    <t>9102.12.00</t>
  </si>
  <si>
    <t>9603.90.91</t>
  </si>
  <si>
    <t>9013.80.10</t>
  </si>
  <si>
    <t>9405.10.51</t>
  </si>
  <si>
    <t>9503.00.30</t>
  </si>
  <si>
    <t>9506.69.10</t>
  </si>
  <si>
    <t>9105.29.00</t>
  </si>
  <si>
    <t>9209.99.10</t>
  </si>
  <si>
    <t>8714.11.00</t>
  </si>
  <si>
    <t>9404.90.20</t>
  </si>
  <si>
    <t>9108.19.00</t>
  </si>
  <si>
    <t>9401.20.30</t>
  </si>
  <si>
    <t>9504.90.19</t>
  </si>
  <si>
    <t>9114.10.00</t>
  </si>
  <si>
    <t>9506.32.00</t>
  </si>
  <si>
    <t>9503.00.60</t>
  </si>
  <si>
    <t>9603.50.10</t>
  </si>
  <si>
    <t>8545.20.00</t>
  </si>
  <si>
    <t>8543.20.00</t>
  </si>
  <si>
    <t>9403.40.90</t>
  </si>
  <si>
    <t>9008.40.00</t>
  </si>
  <si>
    <t>8804.00.00</t>
  </si>
  <si>
    <t>9104.00.00</t>
  </si>
  <si>
    <t>9506.70.00</t>
  </si>
  <si>
    <t>Grand Total</t>
  </si>
  <si>
    <t xml:space="preserve"> Valor CIF</t>
  </si>
  <si>
    <t xml:space="preserve"> Peso neto</t>
  </si>
  <si>
    <t>Media</t>
  </si>
  <si>
    <t>Mediana</t>
  </si>
  <si>
    <t>Varianza</t>
  </si>
  <si>
    <t>Desv. Estandar</t>
  </si>
  <si>
    <t>CIF</t>
  </si>
  <si>
    <t>Peso</t>
  </si>
  <si>
    <t>Tallo</t>
  </si>
  <si>
    <t>Hoja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</si>
  <si>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</si>
  <si>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</si>
  <si>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</si>
  <si>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</si>
  <si>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</si>
  <si>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</si>
  <si>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</si>
  <si>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</si>
  <si>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</si>
  <si>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</si>
  <si>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</si>
  <si>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</si>
  <si>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</si>
  <si>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</si>
  <si>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</si>
  <si>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</si>
  <si>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</si>
  <si>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</si>
  <si>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</si>
  <si>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</si>
  <si>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</si>
  <si>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</si>
  <si>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</si>
  <si>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</si>
  <si>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</si>
  <si>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</si>
  <si>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</si>
  <si>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</si>
  <si>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</si>
  <si>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x</t>
  </si>
  <si>
    <t>f(x) CIF</t>
  </si>
  <si>
    <t>f(x) Peso</t>
  </si>
  <si>
    <t>Rango</t>
  </si>
  <si>
    <t>Frecuencia</t>
  </si>
  <si>
    <t>Frecuencia Relativa</t>
  </si>
  <si>
    <t>Frecuencia acumulativa</t>
  </si>
  <si>
    <t>Frecuencia acumulativa relativa</t>
  </si>
  <si>
    <t>0-500</t>
  </si>
  <si>
    <t>500-1000</t>
  </si>
  <si>
    <t>1000-1500</t>
  </si>
  <si>
    <t>1500-2000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</si>
</sst>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Sheet2!$B$65:$B$84</c:f>
              <c:numCache>
                <c:formatCode>General</c:formatCode>
                <c:ptCount val="20"/>
                <c:pt idx="0">
                  <c:v>280</c:v>
                </c:pt>
                <c:pt idx="1">
                  <c:v>212</c:v>
                </c:pt>
                <c:pt idx="2">
                  <c:v>152</c:v>
                </c:pt>
                <c:pt idx="3">
                  <c:v>1520</c:v>
                </c:pt>
                <c:pt idx="4">
                  <c:v>108</c:v>
                </c:pt>
                <c:pt idx="5">
                  <c:v>1048</c:v>
                </c:pt>
                <c:pt idx="6">
                  <c:v>1524</c:v>
                </c:pt>
                <c:pt idx="7">
                  <c:v>914</c:v>
                </c:pt>
                <c:pt idx="8">
                  <c:v>581</c:v>
                </c:pt>
                <c:pt idx="9">
                  <c:v>1011</c:v>
                </c:pt>
                <c:pt idx="10">
                  <c:v>168</c:v>
                </c:pt>
                <c:pt idx="11">
                  <c:v>915</c:v>
                </c:pt>
                <c:pt idx="12">
                  <c:v>870</c:v>
                </c:pt>
                <c:pt idx="13">
                  <c:v>528</c:v>
                </c:pt>
                <c:pt idx="14">
                  <c:v>89</c:v>
                </c:pt>
                <c:pt idx="15">
                  <c:v>302</c:v>
                </c:pt>
                <c:pt idx="16">
                  <c:v>345</c:v>
                </c:pt>
                <c:pt idx="17">
                  <c:v>145</c:v>
                </c:pt>
                <c:pt idx="18">
                  <c:v>1021</c:v>
                </c:pt>
                <c:pt idx="19">
                  <c:v>305</c:v>
                </c:pt>
              </c:numCache>
            </c:numRef>
          </c:xVal>
          <c:yVal>
            <c:numRef>
              <c:f>Sheet2!$C$65:$C$84</c:f>
              <c:numCache>
                <c:formatCode>General</c:formatCode>
                <c:ptCount val="20"/>
                <c:pt idx="0">
                  <c:v>17</c:v>
                </c:pt>
                <c:pt idx="1">
                  <c:v>24</c:v>
                </c:pt>
                <c:pt idx="2">
                  <c:v>15</c:v>
                </c:pt>
                <c:pt idx="3">
                  <c:v>161</c:v>
                </c:pt>
                <c:pt idx="4">
                  <c:v>18</c:v>
                </c:pt>
                <c:pt idx="5">
                  <c:v>178</c:v>
                </c:pt>
                <c:pt idx="6">
                  <c:v>125</c:v>
                </c:pt>
                <c:pt idx="7">
                  <c:v>7</c:v>
                </c:pt>
                <c:pt idx="8">
                  <c:v>34</c:v>
                </c:pt>
                <c:pt idx="9">
                  <c:v>26</c:v>
                </c:pt>
                <c:pt idx="10">
                  <c:v>33</c:v>
                </c:pt>
                <c:pt idx="11">
                  <c:v>65</c:v>
                </c:pt>
                <c:pt idx="12">
                  <c:v>318</c:v>
                </c:pt>
                <c:pt idx="13">
                  <c:v>18</c:v>
                </c:pt>
                <c:pt idx="14">
                  <c:v>4</c:v>
                </c:pt>
                <c:pt idx="15">
                  <c:v>3</c:v>
                </c:pt>
                <c:pt idx="16">
                  <c:v>7</c:v>
                </c:pt>
                <c:pt idx="17">
                  <c:v>4</c:v>
                </c:pt>
                <c:pt idx="18">
                  <c:v>112</c:v>
                </c:pt>
                <c:pt idx="19">
                  <c:v>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94-4E6D-A6C2-8E4615FAA57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Sheet2!$B$65:$B$84</c:f>
              <c:numCache>
                <c:formatCode>General</c:formatCode>
                <c:ptCount val="20"/>
                <c:pt idx="0">
                  <c:v>280</c:v>
                </c:pt>
                <c:pt idx="1">
                  <c:v>212</c:v>
                </c:pt>
                <c:pt idx="2">
                  <c:v>152</c:v>
                </c:pt>
                <c:pt idx="3">
                  <c:v>1520</c:v>
                </c:pt>
                <c:pt idx="4">
                  <c:v>108</c:v>
                </c:pt>
                <c:pt idx="5">
                  <c:v>1048</c:v>
                </c:pt>
                <c:pt idx="6">
                  <c:v>1524</c:v>
                </c:pt>
                <c:pt idx="7">
                  <c:v>914</c:v>
                </c:pt>
                <c:pt idx="8">
                  <c:v>581</c:v>
                </c:pt>
                <c:pt idx="9">
                  <c:v>1011</c:v>
                </c:pt>
                <c:pt idx="10">
                  <c:v>168</c:v>
                </c:pt>
                <c:pt idx="11">
                  <c:v>915</c:v>
                </c:pt>
                <c:pt idx="12">
                  <c:v>870</c:v>
                </c:pt>
                <c:pt idx="13">
                  <c:v>528</c:v>
                </c:pt>
                <c:pt idx="14">
                  <c:v>89</c:v>
                </c:pt>
                <c:pt idx="15">
                  <c:v>302</c:v>
                </c:pt>
                <c:pt idx="16">
                  <c:v>345</c:v>
                </c:pt>
                <c:pt idx="17">
                  <c:v>145</c:v>
                </c:pt>
                <c:pt idx="18">
                  <c:v>1021</c:v>
                </c:pt>
                <c:pt idx="19">
                  <c:v>305</c:v>
                </c:pt>
              </c:numCache>
            </c:numRef>
          </c:xVal>
          <c:yVal>
            <c:numRef>
              <c:f>Sheet5!$B$25:$B$44</c:f>
              <c:numCache>
                <c:formatCode>General</c:formatCode>
                <c:ptCount val="20"/>
                <c:pt idx="0">
                  <c:v>35.125921317012867</c:v>
                </c:pt>
                <c:pt idx="1">
                  <c:v>28.434907491467278</c:v>
                </c:pt>
                <c:pt idx="2">
                  <c:v>22.5310717630447</c:v>
                </c:pt>
                <c:pt idx="3">
                  <c:v>157.13852637107951</c:v>
                </c:pt>
                <c:pt idx="4">
                  <c:v>18.201592228868144</c:v>
                </c:pt>
                <c:pt idx="5">
                  <c:v>110.69501864082187</c:v>
                </c:pt>
                <c:pt idx="6">
                  <c:v>157.532115419641</c:v>
                </c:pt>
                <c:pt idx="7">
                  <c:v>97.50978551401144</c:v>
                </c:pt>
                <c:pt idx="8">
                  <c:v>64.743497221266125</c:v>
                </c:pt>
                <c:pt idx="9">
                  <c:v>107.05431994162794</c:v>
                </c:pt>
                <c:pt idx="10">
                  <c:v>24.105427957290718</c:v>
                </c:pt>
                <c:pt idx="11">
                  <c:v>97.608182776151807</c:v>
                </c:pt>
                <c:pt idx="12">
                  <c:v>93.180305979834884</c:v>
                </c:pt>
                <c:pt idx="13">
                  <c:v>59.528442327826191</c:v>
                </c:pt>
                <c:pt idx="14">
                  <c:v>16.332044248200994</c:v>
                </c:pt>
                <c:pt idx="15">
                  <c:v>37.290661084101146</c:v>
                </c:pt>
                <c:pt idx="16">
                  <c:v>41.521743356137328</c:v>
                </c:pt>
                <c:pt idx="17">
                  <c:v>21.842290928062063</c:v>
                </c:pt>
                <c:pt idx="18">
                  <c:v>108.03829256303172</c:v>
                </c:pt>
                <c:pt idx="19">
                  <c:v>37.585852870522274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94-4E6D-A6C2-8E4615FAA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7984"/>
        <c:axId val="67432624"/>
      </c:scatterChart>
      <c:valAx>
        <c:axId val="6744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432624"/>
        <c:crosses val="autoZero"/>
        <c:crossBetween val="midCat"/>
      </c:valAx>
      <c:valAx>
        <c:axId val="6743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4479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[Importaciones peso cif.xlsx]Sheet2!PivotTable1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Importaciones de aranceles por valor cif y 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 Valor CIF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Sheet2!$A$4:$A$24</c:f>
              <c:strCache>
                <c:ptCount val="20"/>
                <c:pt idx="0">
                  <c:v>0406.30.00.00.00</c:v>
                </c:pt>
                <c:pt idx="1">
                  <c:v>0406.90.19.00.00</c:v>
                </c:pt>
                <c:pt idx="2">
                  <c:v>0603.11.00.00.00</c:v>
                </c:pt>
                <c:pt idx="3">
                  <c:v>1704.90.10.00.00</c:v>
                </c:pt>
                <c:pt idx="4">
                  <c:v>1905.90.90.00.00</c:v>
                </c:pt>
                <c:pt idx="5">
                  <c:v>2106.90.99.00.90</c:v>
                </c:pt>
                <c:pt idx="6">
                  <c:v>3208.10.19.00.90</c:v>
                </c:pt>
                <c:pt idx="7">
                  <c:v>3208.90.11.00.00</c:v>
                </c:pt>
                <c:pt idx="8">
                  <c:v>3214.10.11.00.00</c:v>
                </c:pt>
                <c:pt idx="9">
                  <c:v>3301.90.39.00.00</c:v>
                </c:pt>
                <c:pt idx="10">
                  <c:v>3702.39.90.00.00</c:v>
                </c:pt>
                <c:pt idx="11">
                  <c:v>3824.99.10.00.00</c:v>
                </c:pt>
                <c:pt idx="12">
                  <c:v>4009.11.90.00.00</c:v>
                </c:pt>
                <c:pt idx="13">
                  <c:v>4009.41.00.00.00</c:v>
                </c:pt>
                <c:pt idx="14">
                  <c:v>4016.95.20.00.00</c:v>
                </c:pt>
                <c:pt idx="15">
                  <c:v>4202.31.19.00.00</c:v>
                </c:pt>
                <c:pt idx="16">
                  <c:v>4420.10.00.00.90</c:v>
                </c:pt>
                <c:pt idx="17">
                  <c:v>4421.99.99.00.90</c:v>
                </c:pt>
                <c:pt idx="18">
                  <c:v>4602.19.00.00.00</c:v>
                </c:pt>
                <c:pt idx="19">
                  <c:v>4804.31.90.00.00</c:v>
                </c:pt>
              </c:strCache>
            </c:strRef>
          </c:cat>
          <c:val>
            <c:numRef>
              <c:f>Sheet2!$B$4:$B$24</c:f>
              <c:numCache>
                <c:formatCode>General</c:formatCode>
                <c:ptCount val="20"/>
                <c:pt idx="0">
                  <c:v>280</c:v>
                </c:pt>
                <c:pt idx="1">
                  <c:v>212</c:v>
                </c:pt>
                <c:pt idx="2">
                  <c:v>152</c:v>
                </c:pt>
                <c:pt idx="3">
                  <c:v>1520</c:v>
                </c:pt>
                <c:pt idx="4">
                  <c:v>108</c:v>
                </c:pt>
                <c:pt idx="5">
                  <c:v>1048</c:v>
                </c:pt>
                <c:pt idx="6">
                  <c:v>1524</c:v>
                </c:pt>
                <c:pt idx="7">
                  <c:v>914</c:v>
                </c:pt>
                <c:pt idx="8">
                  <c:v>581</c:v>
                </c:pt>
                <c:pt idx="9">
                  <c:v>1011</c:v>
                </c:pt>
                <c:pt idx="10">
                  <c:v>168</c:v>
                </c:pt>
                <c:pt idx="11">
                  <c:v>915</c:v>
                </c:pt>
                <c:pt idx="12">
                  <c:v>870</c:v>
                </c:pt>
                <c:pt idx="13">
                  <c:v>528</c:v>
                </c:pt>
                <c:pt idx="14">
                  <c:v>89</c:v>
                </c:pt>
                <c:pt idx="15">
                  <c:v>302</c:v>
                </c:pt>
                <c:pt idx="16">
                  <c:v>345</c:v>
                </c:pt>
                <c:pt idx="17">
                  <c:v>145</c:v>
                </c:pt>
                <c:pt idx="18">
                  <c:v>1021</c:v>
                </c:pt>
                <c:pt idx="19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6-46BC-8750-A586B49408DF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 Peso neto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Sheet2!$A$4:$A$24</c:f>
              <c:strCache>
                <c:ptCount val="20"/>
                <c:pt idx="0">
                  <c:v>0406.30.00.00.00</c:v>
                </c:pt>
                <c:pt idx="1">
                  <c:v>0406.90.19.00.00</c:v>
                </c:pt>
                <c:pt idx="2">
                  <c:v>0603.11.00.00.00</c:v>
                </c:pt>
                <c:pt idx="3">
                  <c:v>1704.90.10.00.00</c:v>
                </c:pt>
                <c:pt idx="4">
                  <c:v>1905.90.90.00.00</c:v>
                </c:pt>
                <c:pt idx="5">
                  <c:v>2106.90.99.00.90</c:v>
                </c:pt>
                <c:pt idx="6">
                  <c:v>3208.10.19.00.90</c:v>
                </c:pt>
                <c:pt idx="7">
                  <c:v>3208.90.11.00.00</c:v>
                </c:pt>
                <c:pt idx="8">
                  <c:v>3214.10.11.00.00</c:v>
                </c:pt>
                <c:pt idx="9">
                  <c:v>3301.90.39.00.00</c:v>
                </c:pt>
                <c:pt idx="10">
                  <c:v>3702.39.90.00.00</c:v>
                </c:pt>
                <c:pt idx="11">
                  <c:v>3824.99.10.00.00</c:v>
                </c:pt>
                <c:pt idx="12">
                  <c:v>4009.11.90.00.00</c:v>
                </c:pt>
                <c:pt idx="13">
                  <c:v>4009.41.00.00.00</c:v>
                </c:pt>
                <c:pt idx="14">
                  <c:v>4016.95.20.00.00</c:v>
                </c:pt>
                <c:pt idx="15">
                  <c:v>4202.31.19.00.00</c:v>
                </c:pt>
                <c:pt idx="16">
                  <c:v>4420.10.00.00.90</c:v>
                </c:pt>
                <c:pt idx="17">
                  <c:v>4421.99.99.00.90</c:v>
                </c:pt>
                <c:pt idx="18">
                  <c:v>4602.19.00.00.00</c:v>
                </c:pt>
                <c:pt idx="19">
                  <c:v>4804.31.90.00.00</c:v>
                </c:pt>
              </c:strCache>
            </c:strRef>
          </c:cat>
          <c:val>
            <c:numRef>
              <c:f>Sheet2!$C$4:$C$24</c:f>
              <c:numCache>
                <c:formatCode>General</c:formatCode>
                <c:ptCount val="20"/>
                <c:pt idx="0">
                  <c:v>17</c:v>
                </c:pt>
                <c:pt idx="1">
                  <c:v>24</c:v>
                </c:pt>
                <c:pt idx="2">
                  <c:v>15</c:v>
                </c:pt>
                <c:pt idx="3">
                  <c:v>161</c:v>
                </c:pt>
                <c:pt idx="4">
                  <c:v>18</c:v>
                </c:pt>
                <c:pt idx="5">
                  <c:v>178</c:v>
                </c:pt>
                <c:pt idx="6">
                  <c:v>125</c:v>
                </c:pt>
                <c:pt idx="7">
                  <c:v>7</c:v>
                </c:pt>
                <c:pt idx="8">
                  <c:v>34</c:v>
                </c:pt>
                <c:pt idx="9">
                  <c:v>26</c:v>
                </c:pt>
                <c:pt idx="10">
                  <c:v>33</c:v>
                </c:pt>
                <c:pt idx="11">
                  <c:v>65</c:v>
                </c:pt>
                <c:pt idx="12">
                  <c:v>318</c:v>
                </c:pt>
                <c:pt idx="13">
                  <c:v>18</c:v>
                </c:pt>
                <c:pt idx="14">
                  <c:v>4</c:v>
                </c:pt>
                <c:pt idx="15">
                  <c:v>3</c:v>
                </c:pt>
                <c:pt idx="16">
                  <c:v>7</c:v>
                </c:pt>
                <c:pt idx="17">
                  <c:v>4</c:v>
                </c:pt>
                <c:pt idx="18">
                  <c:v>112</c:v>
                </c:pt>
                <c:pt idx="19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6-46BC-8750-A586B49408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6352"/>
        <c:axId val="87314432"/>
      </c:barChart>
      <c:catAx>
        <c:axId val="873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4432"/>
        <c:crosses val="autoZero"/>
        <c:auto val="1"/>
        <c:lblAlgn val="ctr"/>
        <c:lblOffset val="100"/>
        <c:noMultiLvlLbl val="0"/>
      </c:catAx>
      <c:valAx>
        <c:axId val="873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Distribucion normal del </a:t>
            </a:r>
            <a:r>
              <a:rPr lang="en-US"/>
              <a:t>CIF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Sheet2!$B$31</c:f>
              <c:strCache>
                <c:ptCount val="1"/>
                <c:pt idx="0">
                  <c:v>f(x) CIF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Sheet2!$A$32:$A$42</c:f>
              <c:numCache>
                <c:formatCode>General</c:formatCode>
                <c:ptCount val="11"/>
                <c:pt idx="0">
                  <c:v>-1724.8810948084251</c:v>
                </c:pt>
                <c:pt idx="1">
                  <c:v>-1259.5248758467401</c:v>
                </c:pt>
                <c:pt idx="2">
                  <c:v>-794.16865688505504</c:v>
                </c:pt>
                <c:pt idx="3">
                  <c:v>-328.81243792337</c:v>
                </c:pt>
                <c:pt idx="4">
                  <c:v>136.54378103831505</c:v>
                </c:pt>
                <c:pt idx="5">
                  <c:v>601.90000000000009</c:v>
                </c:pt>
                <c:pt idx="6">
                  <c:v>1067.2562189616851</c:v>
                </c:pt>
                <c:pt idx="7">
                  <c:v>1532.6124379233702</c:v>
                </c:pt>
                <c:pt idx="8">
                  <c:v>1997.9686568850552</c:v>
                </c:pt>
                <c:pt idx="9">
                  <c:v>2463.3248758467403</c:v>
                </c:pt>
                <c:pt idx="10">
                  <c:v>2928.6810948084253</c:v>
                </c:pt>
              </c:numCache>
            </c:numRef>
          </c:xVal>
          <c:yVal>
            <c:numRef>
              <c:f>Sheet2!$B$32:$B$42</c:f>
              <c:numCache>
                <c:formatCode>General</c:formatCode>
                <c:ptCount val="11"/>
                <c:pt idx="0">
                  <c:v>3.1947988533418661E-9</c:v>
                </c:pt>
                <c:pt idx="1">
                  <c:v>2.8758662786003129E-7</c:v>
                </c:pt>
                <c:pt idx="2">
                  <c:v>9.5235611588611899E-6</c:v>
                </c:pt>
                <c:pt idx="3">
                  <c:v>1.160207263022167E-4</c:v>
                </c:pt>
                <c:pt idx="4">
                  <c:v>5.1996882100132844E-4</c:v>
                </c:pt>
                <c:pt idx="5">
                  <c:v>8.5728365528575754E-4</c:v>
                </c:pt>
                <c:pt idx="6">
                  <c:v>5.1996882100132822E-4</c:v>
                </c:pt>
                <c:pt idx="7">
                  <c:v>1.1602072630221653E-4</c:v>
                </c:pt>
                <c:pt idx="8">
                  <c:v>9.5235611588611899E-6</c:v>
                </c:pt>
                <c:pt idx="9">
                  <c:v>2.8758662786003129E-7</c:v>
                </c:pt>
                <c:pt idx="10">
                  <c:v>3.1947988533418661E-9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5A-4F91-992D-87DD15858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74752"/>
        <c:axId val="101964192"/>
      </c:scatterChart>
      <c:valAx>
        <c:axId val="101974752"/>
        <c:scaling>
          <c:orientation val="minMax"/>
          <c:max val="2929"/>
          <c:min val="-17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4192"/>
        <c:crosses val="autoZero"/>
        <c:crossBetween val="midCat"/>
      </c:valAx>
      <c:valAx>
        <c:axId val="1019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Distribucion normal del 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Sheet2!$C$31</c:f>
              <c:strCache>
                <c:ptCount val="1"/>
                <c:pt idx="0">
                  <c:v>f(x) Peso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Sheet2!$A$32:$A$42</c:f>
              <c:numCache>
                <c:formatCode>General</c:formatCode>
                <c:ptCount val="11"/>
                <c:pt idx="0">
                  <c:v>-1724.8810948084251</c:v>
                </c:pt>
                <c:pt idx="1">
                  <c:v>-1259.5248758467401</c:v>
                </c:pt>
                <c:pt idx="2">
                  <c:v>-794.16865688505504</c:v>
                </c:pt>
                <c:pt idx="3">
                  <c:v>-328.81243792337</c:v>
                </c:pt>
                <c:pt idx="4">
                  <c:v>136.54378103831505</c:v>
                </c:pt>
                <c:pt idx="5">
                  <c:v>601.90000000000009</c:v>
                </c:pt>
                <c:pt idx="6">
                  <c:v>1067.2562189616851</c:v>
                </c:pt>
                <c:pt idx="7">
                  <c:v>1532.6124379233702</c:v>
                </c:pt>
                <c:pt idx="8">
                  <c:v>1997.9686568850552</c:v>
                </c:pt>
                <c:pt idx="9">
                  <c:v>2463.3248758467403</c:v>
                </c:pt>
                <c:pt idx="10">
                  <c:v>2928.6810948084253</c:v>
                </c:pt>
              </c:numCache>
            </c:numRef>
          </c:xVal>
          <c:yVal>
            <c:numRef>
              <c:f>Sheet2!$C$32:$C$42</c:f>
              <c:numCache>
                <c:formatCode>General</c:formatCode>
                <c:ptCount val="11"/>
                <c:pt idx="0">
                  <c:v>1.7898852271597818E-101</c:v>
                </c:pt>
                <c:pt idx="1">
                  <c:v>5.4990308329509659E-57</c:v>
                </c:pt>
                <c:pt idx="2">
                  <c:v>8.8800651851306974E-26</c:v>
                </c:pt>
                <c:pt idx="3">
                  <c:v>7.5372892258954371E-8</c:v>
                </c:pt>
                <c:pt idx="4">
                  <c:v>3.3626621485472524E-3</c:v>
                </c:pt>
                <c:pt idx="5">
                  <c:v>7.8853380732527192E-12</c:v>
                </c:pt>
                <c:pt idx="6">
                  <c:v>9.7191084507298853E-34</c:v>
                </c:pt>
                <c:pt idx="7">
                  <c:v>6.296534197792076E-69</c:v>
                </c:pt>
                <c:pt idx="8">
                  <c:v>2.1441034345702491E-117</c:v>
                </c:pt>
                <c:pt idx="9">
                  <c:v>3.8375931159612989E-179</c:v>
                </c:pt>
                <c:pt idx="10">
                  <c:v>3.6102821834260847E-254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00-45E5-8A1F-6433B2D4B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74752"/>
        <c:axId val="101962752"/>
      </c:scatterChart>
      <c:valAx>
        <c:axId val="101974752"/>
        <c:scaling>
          <c:orientation val="minMax"/>
          <c:max val="2929"/>
          <c:min val="-17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2752"/>
        <c:crosses val="autoZero"/>
        <c:crossBetween val="midCat"/>
      </c:valAx>
      <c:valAx>
        <c:axId val="1019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Sheet2!$U$30:$U$33</c:f>
              <c:strCache>
                <c:ptCount val="4"/>
                <c:pt idx="0">
                  <c:v>0-500</c:v>
                </c:pt>
                <c:pt idx="1">
                  <c:v>500-1000</c:v>
                </c:pt>
                <c:pt idx="2">
                  <c:v>1000-1500</c:v>
                </c:pt>
                <c:pt idx="3">
                  <c:v>1500-2000</c:v>
                </c:pt>
              </c:strCache>
            </c:strRef>
          </c:cat>
          <c:val>
            <c:numRef>
              <c:f>Sheet2!$V$30:$V$33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6-4D2F-AFC1-ACBFC2A8E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8811344"/>
        <c:axId val="1798812784"/>
      </c:barChart>
      <c:catAx>
        <c:axId val="179881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12784"/>
        <c:crosses val="autoZero"/>
        <c:auto val="1"/>
        <c:lblAlgn val="ctr"/>
        <c:lblOffset val="100"/>
        <c:noMultiLvlLbl val="0"/>
      </c:catAx>
      <c:valAx>
        <c:axId val="17988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1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</a:t>
            </a:r>
            <a:r>
              <a:rPr lang="en-US" baseline="0"/>
              <a:t> Relativa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Sheet2!$U$30:$U$33</c:f>
              <c:strCache>
                <c:ptCount val="4"/>
                <c:pt idx="0">
                  <c:v>0-500</c:v>
                </c:pt>
                <c:pt idx="1">
                  <c:v>500-1000</c:v>
                </c:pt>
                <c:pt idx="2">
                  <c:v>1000-1500</c:v>
                </c:pt>
                <c:pt idx="3">
                  <c:v>1500-2000</c:v>
                </c:pt>
              </c:strCache>
            </c:strRef>
          </c:cat>
          <c:val>
            <c:numRef>
              <c:f>Sheet2!$W$30:$W$33</c:f>
              <c:numCache>
                <c:formatCode>General</c:formatCode>
                <c:ptCount val="4"/>
                <c:pt idx="0">
                  <c:v>0.5</c:v>
                </c:pt>
                <c:pt idx="1">
                  <c:v>0.25</c:v>
                </c:pt>
                <c:pt idx="2">
                  <c:v>0.15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4-41DF-9581-BB325D2CB5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9818672"/>
        <c:axId val="1779820112"/>
      </c:barChart>
      <c:catAx>
        <c:axId val="177981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820112"/>
        <c:crosses val="autoZero"/>
        <c:auto val="1"/>
        <c:lblAlgn val="ctr"/>
        <c:lblOffset val="100"/>
        <c:noMultiLvlLbl val="0"/>
      </c:catAx>
      <c:valAx>
        <c:axId val="17798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81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 acumulativa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Sheet2!$U$30:$U$33</c:f>
              <c:strCache>
                <c:ptCount val="4"/>
                <c:pt idx="0">
                  <c:v>0-500</c:v>
                </c:pt>
                <c:pt idx="1">
                  <c:v>500-1000</c:v>
                </c:pt>
                <c:pt idx="2">
                  <c:v>1000-1500</c:v>
                </c:pt>
                <c:pt idx="3">
                  <c:v>1500-2000</c:v>
                </c:pt>
              </c:strCache>
            </c:strRef>
          </c:cat>
          <c:val>
            <c:numRef>
              <c:f>Sheet2!$X$30:$X$33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2-4004-A5F2-065FA5F2A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188896"/>
        <c:axId val="1872189376"/>
      </c:barChart>
      <c:catAx>
        <c:axId val="187218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189376"/>
        <c:crosses val="autoZero"/>
        <c:auto val="1"/>
        <c:lblAlgn val="ctr"/>
        <c:lblOffset val="100"/>
        <c:noMultiLvlLbl val="0"/>
      </c:catAx>
      <c:valAx>
        <c:axId val="18721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18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 relativa acumulativa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Sheet2!$U$30:$U$33</c:f>
              <c:strCache>
                <c:ptCount val="4"/>
                <c:pt idx="0">
                  <c:v>0-500</c:v>
                </c:pt>
                <c:pt idx="1">
                  <c:v>500-1000</c:v>
                </c:pt>
                <c:pt idx="2">
                  <c:v>1000-1500</c:v>
                </c:pt>
                <c:pt idx="3">
                  <c:v>1500-2000</c:v>
                </c:pt>
              </c:strCache>
            </c:strRef>
          </c:cat>
          <c:val>
            <c:numRef>
              <c:f>Sheet2!$Y$30:$Y$33</c:f>
              <c:numCache>
                <c:formatCode>General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B-4CE1-8B43-D4D5E26EA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190576"/>
        <c:axId val="1867188176"/>
      </c:barChart>
      <c:catAx>
        <c:axId val="186719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188176"/>
        <c:crosses val="autoZero"/>
        <c:auto val="1"/>
        <c:lblAlgn val="ctr"/>
        <c:lblOffset val="100"/>
        <c:noMultiLvlLbl val="0"/>
      </c:catAx>
      <c:valAx>
        <c:axId val="18671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19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509588</xdr:colOff>
      <xdr:row>2</xdr:row>
      <xdr:rowOff>14288</xdr:rowOff>
    </xdr:from>
    <xdr:to>
      <xdr:col>15</xdr:col>
      <xdr:colOff>509588</xdr:colOff>
      <xdr:row>12</xdr:row>
      <xdr:rowOff>23813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1B419D3-C3E5-47A1-06E3-75152A737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4</xdr:row>
      <xdr:rowOff>152400</xdr:rowOff>
    </xdr:from>
    <xdr:to>
      <xdr:col>21</xdr:col>
      <xdr:colOff>0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BC7DC6-FA83-7B07-50F8-D2F2F8E63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883443</xdr:colOff>
      <xdr:row>44</xdr:row>
      <xdr:rowOff>133350</xdr:rowOff>
    </xdr:from>
    <xdr:to>
      <xdr:col>13</xdr:col>
      <xdr:colOff>969168</xdr:colOff>
      <xdr:row>59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834C8-EAC6-0F92-7963-40A3CF14B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254793</xdr:colOff>
      <xdr:row>44</xdr:row>
      <xdr:rowOff>138113</xdr:rowOff>
    </xdr:from>
    <xdr:to>
      <xdr:col>9</xdr:col>
      <xdr:colOff>854868</xdr:colOff>
      <xdr:row>59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6F591C-9B94-DB7E-9136-EDD33D925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37</xdr:row>
      <xdr:rowOff>109537</xdr:rowOff>
    </xdr:from>
    <xdr:to>
      <xdr:col>19</xdr:col>
      <xdr:colOff>514350</xdr:colOff>
      <xdr:row>51</xdr:row>
      <xdr:rowOff>185737</xdr:rowOff>
    </xdr:to>
    <xdr:graphicFrame macro="">
      <xdr:nvGraphicFramePr>
        <xdr:cNvPr id="44" name="Chart 5">
          <a:extLst>
            <a:ext uri="{FF2B5EF4-FFF2-40B4-BE49-F238E27FC236}">
              <a16:creationId xmlns:a16="http://schemas.microsoft.com/office/drawing/2014/main" id="{4739130D-B847-3C5C-75C1-8C149DF09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37</xdr:row>
      <xdr:rowOff>109537</xdr:rowOff>
    </xdr:from>
    <xdr:to>
      <xdr:col>24</xdr:col>
      <xdr:colOff>247650</xdr:colOff>
      <xdr:row>51</xdr:row>
      <xdr:rowOff>185737</xdr:rowOff>
    </xdr:to>
    <xdr:graphicFrame macro="">
      <xdr:nvGraphicFramePr>
        <xdr:cNvPr id="132" name="Chart 6">
          <a:extLst>
            <a:ext uri="{FF2B5EF4-FFF2-40B4-BE49-F238E27FC236}">
              <a16:creationId xmlns:a16="http://schemas.microsoft.com/office/drawing/2014/main" id="{F8686FDC-4845-6A08-1054-27429851C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</xdr:colOff>
      <xdr:row>52</xdr:row>
      <xdr:rowOff>176212</xdr:rowOff>
    </xdr:from>
    <xdr:to>
      <xdr:col>19</xdr:col>
      <xdr:colOff>476250</xdr:colOff>
      <xdr:row>67</xdr:row>
      <xdr:rowOff>61912</xdr:rowOff>
    </xdr:to>
    <xdr:graphicFrame macro="">
      <xdr:nvGraphicFramePr>
        <xdr:cNvPr id="97" name="Chart 7">
          <a:extLst>
            <a:ext uri="{FF2B5EF4-FFF2-40B4-BE49-F238E27FC236}">
              <a16:creationId xmlns:a16="http://schemas.microsoft.com/office/drawing/2014/main" id="{2B8ACAD4-F6AA-458B-5E55-78E23A54B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866775</xdr:colOff>
      <xdr:row>52</xdr:row>
      <xdr:rowOff>157162</xdr:rowOff>
    </xdr:from>
    <xdr:to>
      <xdr:col>24</xdr:col>
      <xdr:colOff>295275</xdr:colOff>
      <xdr:row>67</xdr:row>
      <xdr:rowOff>42862</xdr:rowOff>
    </xdr:to>
    <xdr:graphicFrame macro="">
      <xdr:nvGraphicFramePr>
        <xdr:cNvPr id="133" name="Chart 8">
          <a:extLst>
            <a:ext uri="{FF2B5EF4-FFF2-40B4-BE49-F238E27FC236}">
              <a16:creationId xmlns:a16="http://schemas.microsoft.com/office/drawing/2014/main" id="{4600D514-411E-4622-86FB-CBD420DF8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ovan Chris Garcia" refreshedDate="45132.370628472221" createdVersion="8" refreshedVersion="8" minRefreshableVersion="3" recordCount="199" xr:uid="{78546552-E3C3-48CD-A394-F9F320F1792F}">
  <cacheSource type="worksheet">
    <worksheetSource name="Table_Valor_CIF_CE_T_IMPORTACIONES_ANUALES_data"/>
  </cacheSource>
  <cacheFields count="6">
    <cacheField name="Arancel" numFmtId="0">
      <sharedItems count="197">
        <s v="3214.10.11.00.00"/>
        <s v="6202.19.00.00.00"/>
        <s v="8405.10.90.00.00"/>
        <s v="2106.90.99.00.90"/>
        <s v="3208.90.11.00.00"/>
        <s v="3304.20.10.00.00"/>
        <s v="8544.20.00.00.00"/>
        <s v="3304.99.11.00.00"/>
        <s v="4016.99.90.00.00"/>
        <s v="9015.80.90.00.00"/>
        <s v="9405.10.90.00.90"/>
        <s v="0603.11.00.00.00"/>
        <s v="4016.95.20.00.00"/>
        <s v="6115.95.00.00.00"/>
        <s v="6208.91.00.00.00"/>
        <s v="7307.92.00.00.00"/>
        <s v="7610.10.90.00.00"/>
        <s v="8306.10.00.00.00"/>
        <s v="1905.90.90.00.00"/>
        <s v="3702.39.90.00.00"/>
        <s v="4421.99.99.00.90"/>
        <s v="4804.31.90.00.00"/>
        <s v="4820.40.00.00.00"/>
        <s v="4904.00.00.00.00"/>
        <s v="5901.90.00.00.00"/>
        <s v="6108.92.00.00.00"/>
        <s v="6109.90.00.00.20"/>
        <s v="6203.49.13.00.00"/>
        <s v="6204.12.29.00.00"/>
        <s v="6204.19.10.00.00"/>
        <s v="6205.30.11.00.00"/>
        <s v="6205.30.19.00.00"/>
        <s v="6205.90.29.00.00"/>
        <s v="6307.90.23.00.00"/>
        <s v="6402.91.91.00.00"/>
        <s v="6403.51.40.00.00"/>
        <s v="6404.11.00.00.60"/>
        <s v="7013.10.29.00.00"/>
        <s v="8210.00.90.00.00"/>
        <s v="9208.10.00.00.00"/>
        <s v="9503.00.99.00.10"/>
        <s v="9701.90.10.00.00"/>
        <s v="0406.30.00.00.00"/>
        <s v="0406.90.19.00.00"/>
        <s v="4202.31.19.00.00"/>
        <s v="4420.10.00.00.90"/>
        <s v="4823.90.99.00.90"/>
        <s v="5906.10.00.00.00"/>
        <s v="6704.11.00.00.00"/>
        <s v="7009.92.20.00.00"/>
        <s v="7013.10.90.00.00"/>
        <s v="7215.90.20.00.00"/>
        <s v="8523.29.29.00.00"/>
        <s v="8527.29.90.00.00"/>
        <s v="9209.99.99.00.00"/>
        <s v="9401.30.00.00.00"/>
        <s v="9504.50.00.00.10"/>
        <s v="4819.30.90.00.00"/>
        <s v="6108.91.00.00.00"/>
        <s v="6203.43.19.00.00"/>
        <s v="6211.43.90.00.00"/>
        <s v="6214.40.00.00.00"/>
        <s v="6505.00.32.00.00"/>
        <s v="7010.90.21.00.90"/>
        <s v="7016.90.00.00.00"/>
        <s v="8519.81.12.00.00"/>
        <s v="8708.21.00.00.00"/>
        <s v="9401.20.10.00.00"/>
        <s v="9603.90.99.00.00"/>
        <s v="4009.11.90.00.00"/>
        <s v="4814.90.10.00.00"/>
        <s v="4819.30.12.00.90"/>
        <s v="6203.32.90.00.00"/>
        <s v="6204.23.11.00.00"/>
        <s v="8527.19.90.00.00"/>
        <s v="4009.41.00.00.00"/>
        <s v="6204.23.23.00.00"/>
        <s v="6406.90.92.00.00"/>
        <s v="7606.91.90.00.00"/>
        <s v="3301.90.39.00.00"/>
        <s v="4823.90.91.00.00"/>
        <s v="7314.14.90.00.00"/>
        <s v="9014.80.11.00.00"/>
        <s v="9504.40.10.00.00"/>
        <s v="5810.10.10.00.00"/>
        <s v="9029.10.10.00.00"/>
        <s v="3824.99.10.00.00"/>
        <s v="6204.52.90.00.00"/>
        <s v="7325.99.90.00.00"/>
        <s v="9620.00.90.00.00"/>
        <s v="4602.19.00.00.00"/>
        <s v="7013.10.10.00.00"/>
        <s v="3208.10.19.00.90"/>
        <s v="4811.41.90.00.90"/>
        <s v="4823.69.90.00.00"/>
        <s v="6704.20.00.00.00"/>
        <s v="7321.90.10.00.00"/>
        <s v="9405.99.39.00.00"/>
        <s v="9503.00.92.00.00"/>
        <s v="1704.90.10.00.00"/>
        <s v="6203.49.22.00.00"/>
        <s v="7217.90.00.00.00"/>
        <s v="7323.93.90.00.00"/>
        <s v="8413.20.90.00.00"/>
        <s v="6306.90.90.00.00"/>
        <s v="6404.19.33.00.00"/>
        <s v="6505.00.90.00.00"/>
        <s v="9027.90.20.00.00"/>
        <s v="7117.90.41.00.00"/>
        <s v="9503.00.91.00.00"/>
        <s v="8509.90.00.00.00"/>
        <s v="9608.10.00.00.00"/>
        <s v="8309.90.30.00.00"/>
        <s v="8409.99.10.00.00"/>
        <s v="9506.39.00.00.00"/>
        <s v="6504.00.90.00.00"/>
        <s v="6112.19.00.00.00"/>
        <s v="6211.42.90.00.00"/>
        <s v="3923.30.90.00.90"/>
        <s v="9404.29.00.00.00"/>
        <s v="6402.20.10.00.00"/>
        <s v="7615.10.99.00.00"/>
        <s v="3506.10.00.00.00"/>
        <s v="8526.92.00.00.00"/>
        <s v="8538.10.00.00.00"/>
        <s v="8523.80.99.00.00"/>
        <s v="7326.90.50.00.00"/>
        <s v="8472.90.90.00.00"/>
        <s v="9031.49.10.00.00"/>
        <s v="6302.60.00.00.00"/>
        <s v="8518.40.90.00.00"/>
        <s v="3926.40.00.00.00"/>
        <s v="8303.00.00.00.00"/>
        <s v="8529.10.90.00.00"/>
        <s v="7321.90.90.00.00"/>
        <s v="4911.10.19.00.90"/>
        <s v="7020.00.90.00.90"/>
        <s v="9506.99.99.00.00"/>
        <s v="7307.29.00.00.00"/>
        <s v="9504.50.00.00.90"/>
        <s v="8531.80.90.00.00"/>
        <s v="9402.90.12.00.00"/>
        <s v="9102.99.00.00.00"/>
        <s v="9603.29.00"/>
        <s v="9029.20.90"/>
        <s v="9403.60.90"/>
        <s v="9403.90.00"/>
        <s v="9403.10.19"/>
        <s v="9026.10.00"/>
        <s v="9011.10.00"/>
        <s v="9022.90.90"/>
        <s v="8545.90.00"/>
        <s v="9405.92.00"/>
        <s v="9022.19.00"/>
        <s v="9015.80.90"/>
        <s v="9026.80.00"/>
        <s v="9015.80.10"/>
        <s v="8803.30.00"/>
        <s v="9027.30.00"/>
        <s v="9023.00.00"/>
        <s v="9609.10.10"/>
        <s v="9017.20.00"/>
        <s v="9506.61.00"/>
        <s v="8803.90.00"/>
        <s v="9306.29.10"/>
        <s v="9208.90.20"/>
        <s v="8543.90.10"/>
        <s v="8544.60.92"/>
        <s v="8712.00.30"/>
        <s v="9403.70.11"/>
        <s v="9603.40.90"/>
        <s v="9010.50.90"/>
        <s v="9505.10.10"/>
        <s v="9102.12.00"/>
        <s v="9603.90.91"/>
        <s v="9013.80.10"/>
        <s v="9405.10.51"/>
        <s v="9503.00.30"/>
        <s v="9506.69.10"/>
        <s v="9105.29.00"/>
        <s v="9209.99.10"/>
        <s v="8714.11.00"/>
        <s v="9404.90.20"/>
        <s v="9108.19.00"/>
        <s v="9401.20.30"/>
        <s v="9504.90.19"/>
        <s v="9114.10.00"/>
        <s v="9506.32.00"/>
        <s v="9503.00.60"/>
        <s v="9603.50.10"/>
        <s v="8545.20.00"/>
        <s v="8543.20.00"/>
        <s v="9403.40.90"/>
        <s v="9008.40.00"/>
        <s v="8804.00.00"/>
        <s v="9104.00.00"/>
        <s v="9506.70.00"/>
      </sharedItems>
    </cacheField>
    <cacheField name="Año" numFmtId="0">
      <sharedItems containsSemiMixedTypes="0" containsString="0" containsNumber="1" containsInteger="1" minValue="2011" maxValue="2020" count="2">
        <n v="2020"/>
        <n v="2011"/>
      </sharedItems>
    </cacheField>
    <cacheField name="MES" numFmtId="0">
      <sharedItems containsSemiMixedTypes="0" containsString="0" containsNumber="1" containsInteger="1" minValue="1" maxValue="4"/>
    </cacheField>
    <cacheField name="Valor CIF" numFmtId="0">
      <sharedItems containsSemiMixedTypes="0" containsString="0" containsNumber="1" containsInteger="1" minValue="60" maxValue="68111" count="188">
        <n v="581"/>
        <n v="611"/>
        <n v="788"/>
        <n v="1048"/>
        <n v="914"/>
        <n v="7314"/>
        <n v="4775"/>
        <n v="16815"/>
        <n v="9193"/>
        <n v="12176"/>
        <n v="37389"/>
        <n v="152"/>
        <n v="89"/>
        <n v="91"/>
        <n v="79"/>
        <n v="436"/>
        <n v="84"/>
        <n v="70"/>
        <n v="108"/>
        <n v="168"/>
        <n v="145"/>
        <n v="305"/>
        <n v="115"/>
        <n v="194"/>
        <n v="107"/>
        <n v="174"/>
        <n v="134"/>
        <n v="129"/>
        <n v="132"/>
        <n v="123"/>
        <n v="184"/>
        <n v="111"/>
        <n v="140"/>
        <n v="167"/>
        <n v="221"/>
        <n v="60"/>
        <n v="118"/>
        <n v="210"/>
        <n v="280"/>
        <n v="212"/>
        <n v="302"/>
        <n v="345"/>
        <n v="289"/>
        <n v="263"/>
        <n v="312"/>
        <n v="243"/>
        <n v="332"/>
        <n v="394"/>
        <n v="241"/>
        <n v="366"/>
        <n v="262"/>
        <n v="326"/>
        <n v="245"/>
        <n v="570"/>
        <n v="612"/>
        <n v="375"/>
        <n v="397"/>
        <n v="411"/>
        <n v="1040"/>
        <n v="199"/>
        <n v="943"/>
        <n v="483"/>
        <n v="1764"/>
        <n v="519"/>
        <n v="442"/>
        <n v="870"/>
        <n v="959"/>
        <n v="427"/>
        <n v="459"/>
        <n v="1017"/>
        <n v="522"/>
        <n v="528"/>
        <n v="1537"/>
        <n v="577"/>
        <n v="619"/>
        <n v="1011"/>
        <n v="722"/>
        <n v="688"/>
        <n v="1085"/>
        <n v="1822"/>
        <n v="745"/>
        <n v="938"/>
        <n v="915"/>
        <n v="1032"/>
        <n v="992"/>
        <n v="967"/>
        <n v="1021"/>
        <n v="1524"/>
        <n v="732"/>
        <n v="1313"/>
        <n v="1294"/>
        <n v="1685"/>
        <n v="1179"/>
        <n v="2718"/>
        <n v="1520"/>
        <n v="1298"/>
        <n v="1692"/>
        <n v="1623"/>
        <n v="1710"/>
        <n v="1813"/>
        <n v="1586"/>
        <n v="2714"/>
        <n v="1434"/>
        <n v="1915"/>
        <n v="2428"/>
        <n v="1995"/>
        <n v="2071"/>
        <n v="4838"/>
        <n v="3752"/>
        <n v="2104"/>
        <n v="2264"/>
        <n v="4298"/>
        <n v="2446"/>
        <n v="2542"/>
        <n v="5519"/>
        <n v="3095"/>
        <n v="3098"/>
        <n v="3577"/>
        <n v="6899"/>
        <n v="5617"/>
        <n v="4432"/>
        <n v="4269"/>
        <n v="17374"/>
        <n v="4587"/>
        <n v="4902"/>
        <n v="5499"/>
        <n v="5562"/>
        <n v="6005"/>
        <n v="5322"/>
        <n v="7503"/>
        <n v="6547"/>
        <n v="7157"/>
        <n v="7163"/>
        <n v="10186"/>
        <n v="7889"/>
        <n v="9691"/>
        <n v="8546"/>
        <n v="68111"/>
        <n v="9912"/>
        <n v="125"/>
        <n v="993"/>
        <n v="1065"/>
        <n v="1169"/>
        <n v="518"/>
        <n v="1573"/>
        <n v="2109"/>
        <n v="2726"/>
        <n v="3694"/>
        <n v="4477"/>
        <n v="6397"/>
        <n v="6635"/>
        <n v="8186"/>
        <n v="13712"/>
        <n v="12488"/>
        <n v="17745"/>
        <n v="87"/>
        <n v="101"/>
        <n v="100"/>
        <n v="106"/>
        <n v="103"/>
        <n v="105"/>
        <n v="119"/>
        <n v="151"/>
        <n v="191"/>
        <n v="171"/>
        <n v="201"/>
        <n v="989"/>
        <n v="116"/>
        <n v="117"/>
        <n v="128"/>
        <n v="137"/>
        <n v="153"/>
        <n v="158"/>
        <n v="169"/>
        <n v="188"/>
        <n v="172"/>
        <n v="213"/>
        <n v="283"/>
        <n v="261"/>
        <n v="310"/>
        <n v="296"/>
        <n v="323"/>
        <n v="471"/>
        <n v="633"/>
        <n v="146"/>
        <n v="161"/>
        <n v="202"/>
        <n v="226"/>
      </sharedItems>
    </cacheField>
    <cacheField name="Cantidad" numFmtId="0">
      <sharedItems count="1">
        <s v=""/>
      </sharedItems>
    </cacheField>
    <cacheField name="Peso neto" numFmtId="0">
      <sharedItems containsSemiMixedTypes="0" containsString="0" containsNumber="1" containsInteger="1" minValue="1" maxValue="2073" count="105">
        <n v="34"/>
        <n v="11"/>
        <n v="12"/>
        <n v="178"/>
        <n v="7"/>
        <n v="73"/>
        <n v="41"/>
        <n v="134"/>
        <n v="98"/>
        <n v="39"/>
        <n v="1147"/>
        <n v="15"/>
        <n v="4"/>
        <n v="1"/>
        <n v="24"/>
        <n v="3"/>
        <n v="18"/>
        <n v="33"/>
        <n v="167"/>
        <n v="8"/>
        <n v="9"/>
        <n v="16"/>
        <n v="2"/>
        <n v="10"/>
        <n v="35"/>
        <n v="36"/>
        <n v="61"/>
        <n v="82"/>
        <n v="17"/>
        <n v="20"/>
        <n v="14"/>
        <n v="29"/>
        <n v="55"/>
        <n v="88"/>
        <n v="42"/>
        <n v="45"/>
        <n v="58"/>
        <n v="54"/>
        <n v="214"/>
        <n v="27"/>
        <n v="90"/>
        <n v="46"/>
        <n v="318"/>
        <n v="153"/>
        <n v="48"/>
        <n v="21"/>
        <n v="26"/>
        <n v="350"/>
        <n v="30"/>
        <n v="50"/>
        <n v="418"/>
        <n v="65"/>
        <n v="47"/>
        <n v="5"/>
        <n v="112"/>
        <n v="84"/>
        <n v="125"/>
        <n v="76"/>
        <n v="131"/>
        <n v="142"/>
        <n v="943"/>
        <n v="161"/>
        <n v="780"/>
        <n v="190"/>
        <n v="28"/>
        <n v="238"/>
        <n v="321"/>
        <n v="97"/>
        <n v="44"/>
        <n v="75"/>
        <n v="83"/>
        <n v="654"/>
        <n v="707"/>
        <n v="195"/>
        <n v="735"/>
        <n v="144"/>
        <n v="221"/>
        <n v="37"/>
        <n v="624"/>
        <n v="165"/>
        <n v="114"/>
        <n v="308"/>
        <n v="193"/>
        <n v="247"/>
        <n v="401"/>
        <n v="1940"/>
        <n v="254"/>
        <n v="189"/>
        <n v="137"/>
        <n v="2073"/>
        <n v="63"/>
        <n v="6"/>
        <n v="59"/>
        <n v="217"/>
        <n v="239"/>
        <n v="121"/>
        <n v="328"/>
        <n v="111"/>
        <n v="38"/>
        <n v="25"/>
        <n v="22"/>
        <n v="124"/>
        <n v="32"/>
        <n v="53"/>
        <n v="1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n v="1"/>
    <x v="0"/>
    <x v="0"/>
    <x v="0"/>
  </r>
  <r>
    <x v="1"/>
    <x v="0"/>
    <n v="1"/>
    <x v="1"/>
    <x v="0"/>
    <x v="1"/>
  </r>
  <r>
    <x v="2"/>
    <x v="0"/>
    <n v="1"/>
    <x v="2"/>
    <x v="0"/>
    <x v="2"/>
  </r>
  <r>
    <x v="3"/>
    <x v="0"/>
    <n v="1"/>
    <x v="3"/>
    <x v="0"/>
    <x v="3"/>
  </r>
  <r>
    <x v="4"/>
    <x v="0"/>
    <n v="1"/>
    <x v="4"/>
    <x v="0"/>
    <x v="4"/>
  </r>
  <r>
    <x v="5"/>
    <x v="0"/>
    <n v="1"/>
    <x v="5"/>
    <x v="0"/>
    <x v="5"/>
  </r>
  <r>
    <x v="6"/>
    <x v="0"/>
    <n v="1"/>
    <x v="6"/>
    <x v="0"/>
    <x v="6"/>
  </r>
  <r>
    <x v="7"/>
    <x v="0"/>
    <n v="1"/>
    <x v="7"/>
    <x v="0"/>
    <x v="7"/>
  </r>
  <r>
    <x v="8"/>
    <x v="0"/>
    <n v="1"/>
    <x v="8"/>
    <x v="0"/>
    <x v="8"/>
  </r>
  <r>
    <x v="9"/>
    <x v="0"/>
    <n v="1"/>
    <x v="9"/>
    <x v="0"/>
    <x v="9"/>
  </r>
  <r>
    <x v="10"/>
    <x v="0"/>
    <n v="1"/>
    <x v="10"/>
    <x v="0"/>
    <x v="10"/>
  </r>
  <r>
    <x v="11"/>
    <x v="0"/>
    <n v="1"/>
    <x v="11"/>
    <x v="0"/>
    <x v="11"/>
  </r>
  <r>
    <x v="12"/>
    <x v="0"/>
    <n v="1"/>
    <x v="12"/>
    <x v="0"/>
    <x v="12"/>
  </r>
  <r>
    <x v="13"/>
    <x v="0"/>
    <n v="1"/>
    <x v="13"/>
    <x v="0"/>
    <x v="13"/>
  </r>
  <r>
    <x v="14"/>
    <x v="0"/>
    <n v="1"/>
    <x v="14"/>
    <x v="0"/>
    <x v="12"/>
  </r>
  <r>
    <x v="15"/>
    <x v="0"/>
    <n v="1"/>
    <x v="15"/>
    <x v="0"/>
    <x v="4"/>
  </r>
  <r>
    <x v="16"/>
    <x v="0"/>
    <n v="1"/>
    <x v="16"/>
    <x v="0"/>
    <x v="14"/>
  </r>
  <r>
    <x v="17"/>
    <x v="0"/>
    <n v="1"/>
    <x v="17"/>
    <x v="0"/>
    <x v="15"/>
  </r>
  <r>
    <x v="18"/>
    <x v="0"/>
    <n v="1"/>
    <x v="18"/>
    <x v="0"/>
    <x v="16"/>
  </r>
  <r>
    <x v="19"/>
    <x v="0"/>
    <n v="1"/>
    <x v="19"/>
    <x v="0"/>
    <x v="17"/>
  </r>
  <r>
    <x v="20"/>
    <x v="0"/>
    <n v="1"/>
    <x v="20"/>
    <x v="0"/>
    <x v="12"/>
  </r>
  <r>
    <x v="21"/>
    <x v="0"/>
    <n v="1"/>
    <x v="21"/>
    <x v="0"/>
    <x v="18"/>
  </r>
  <r>
    <x v="22"/>
    <x v="0"/>
    <n v="1"/>
    <x v="11"/>
    <x v="0"/>
    <x v="19"/>
  </r>
  <r>
    <x v="23"/>
    <x v="0"/>
    <n v="1"/>
    <x v="22"/>
    <x v="0"/>
    <x v="12"/>
  </r>
  <r>
    <x v="24"/>
    <x v="0"/>
    <n v="1"/>
    <x v="23"/>
    <x v="0"/>
    <x v="20"/>
  </r>
  <r>
    <x v="25"/>
    <x v="0"/>
    <n v="1"/>
    <x v="24"/>
    <x v="0"/>
    <x v="13"/>
  </r>
  <r>
    <x v="26"/>
    <x v="0"/>
    <n v="1"/>
    <x v="25"/>
    <x v="0"/>
    <x v="13"/>
  </r>
  <r>
    <x v="27"/>
    <x v="0"/>
    <n v="1"/>
    <x v="26"/>
    <x v="0"/>
    <x v="12"/>
  </r>
  <r>
    <x v="28"/>
    <x v="0"/>
    <n v="1"/>
    <x v="27"/>
    <x v="0"/>
    <x v="21"/>
  </r>
  <r>
    <x v="29"/>
    <x v="0"/>
    <n v="1"/>
    <x v="28"/>
    <x v="0"/>
    <x v="13"/>
  </r>
  <r>
    <x v="30"/>
    <x v="0"/>
    <n v="1"/>
    <x v="29"/>
    <x v="0"/>
    <x v="13"/>
  </r>
  <r>
    <x v="31"/>
    <x v="0"/>
    <n v="1"/>
    <x v="30"/>
    <x v="0"/>
    <x v="22"/>
  </r>
  <r>
    <x v="32"/>
    <x v="0"/>
    <n v="1"/>
    <x v="31"/>
    <x v="0"/>
    <x v="13"/>
  </r>
  <r>
    <x v="33"/>
    <x v="0"/>
    <n v="1"/>
    <x v="32"/>
    <x v="0"/>
    <x v="23"/>
  </r>
  <r>
    <x v="34"/>
    <x v="0"/>
    <n v="1"/>
    <x v="33"/>
    <x v="0"/>
    <x v="24"/>
  </r>
  <r>
    <x v="35"/>
    <x v="0"/>
    <n v="1"/>
    <x v="31"/>
    <x v="0"/>
    <x v="25"/>
  </r>
  <r>
    <x v="36"/>
    <x v="0"/>
    <n v="1"/>
    <x v="34"/>
    <x v="0"/>
    <x v="26"/>
  </r>
  <r>
    <x v="37"/>
    <x v="0"/>
    <n v="1"/>
    <x v="35"/>
    <x v="0"/>
    <x v="15"/>
  </r>
  <r>
    <x v="38"/>
    <x v="0"/>
    <n v="1"/>
    <x v="36"/>
    <x v="0"/>
    <x v="22"/>
  </r>
  <r>
    <x v="39"/>
    <x v="0"/>
    <n v="1"/>
    <x v="32"/>
    <x v="0"/>
    <x v="22"/>
  </r>
  <r>
    <x v="40"/>
    <x v="0"/>
    <n v="1"/>
    <x v="37"/>
    <x v="0"/>
    <x v="27"/>
  </r>
  <r>
    <x v="41"/>
    <x v="0"/>
    <n v="1"/>
    <x v="29"/>
    <x v="0"/>
    <x v="13"/>
  </r>
  <r>
    <x v="42"/>
    <x v="0"/>
    <n v="1"/>
    <x v="38"/>
    <x v="0"/>
    <x v="28"/>
  </r>
  <r>
    <x v="43"/>
    <x v="0"/>
    <n v="1"/>
    <x v="39"/>
    <x v="0"/>
    <x v="14"/>
  </r>
  <r>
    <x v="44"/>
    <x v="0"/>
    <n v="1"/>
    <x v="40"/>
    <x v="0"/>
    <x v="15"/>
  </r>
  <r>
    <x v="45"/>
    <x v="0"/>
    <n v="1"/>
    <x v="41"/>
    <x v="0"/>
    <x v="4"/>
  </r>
  <r>
    <x v="46"/>
    <x v="0"/>
    <n v="1"/>
    <x v="42"/>
    <x v="0"/>
    <x v="2"/>
  </r>
  <r>
    <x v="47"/>
    <x v="0"/>
    <n v="1"/>
    <x v="43"/>
    <x v="0"/>
    <x v="29"/>
  </r>
  <r>
    <x v="48"/>
    <x v="0"/>
    <n v="1"/>
    <x v="44"/>
    <x v="0"/>
    <x v="30"/>
  </r>
  <r>
    <x v="49"/>
    <x v="0"/>
    <n v="1"/>
    <x v="45"/>
    <x v="0"/>
    <x v="31"/>
  </r>
  <r>
    <x v="50"/>
    <x v="0"/>
    <n v="1"/>
    <x v="46"/>
    <x v="0"/>
    <x v="32"/>
  </r>
  <r>
    <x v="51"/>
    <x v="0"/>
    <n v="1"/>
    <x v="47"/>
    <x v="0"/>
    <x v="33"/>
  </r>
  <r>
    <x v="52"/>
    <x v="0"/>
    <n v="1"/>
    <x v="48"/>
    <x v="0"/>
    <x v="13"/>
  </r>
  <r>
    <x v="53"/>
    <x v="0"/>
    <n v="1"/>
    <x v="49"/>
    <x v="0"/>
    <x v="24"/>
  </r>
  <r>
    <x v="54"/>
    <x v="0"/>
    <n v="1"/>
    <x v="50"/>
    <x v="0"/>
    <x v="15"/>
  </r>
  <r>
    <x v="55"/>
    <x v="0"/>
    <n v="1"/>
    <x v="51"/>
    <x v="0"/>
    <x v="34"/>
  </r>
  <r>
    <x v="56"/>
    <x v="0"/>
    <n v="1"/>
    <x v="52"/>
    <x v="0"/>
    <x v="12"/>
  </r>
  <r>
    <x v="57"/>
    <x v="0"/>
    <n v="1"/>
    <x v="53"/>
    <x v="0"/>
    <x v="35"/>
  </r>
  <r>
    <x v="58"/>
    <x v="0"/>
    <n v="1"/>
    <x v="54"/>
    <x v="0"/>
    <x v="36"/>
  </r>
  <r>
    <x v="59"/>
    <x v="0"/>
    <n v="1"/>
    <x v="55"/>
    <x v="0"/>
    <x v="15"/>
  </r>
  <r>
    <x v="60"/>
    <x v="0"/>
    <n v="1"/>
    <x v="56"/>
    <x v="0"/>
    <x v="12"/>
  </r>
  <r>
    <x v="61"/>
    <x v="0"/>
    <n v="1"/>
    <x v="57"/>
    <x v="0"/>
    <x v="23"/>
  </r>
  <r>
    <x v="62"/>
    <x v="0"/>
    <n v="1"/>
    <x v="58"/>
    <x v="0"/>
    <x v="37"/>
  </r>
  <r>
    <x v="63"/>
    <x v="0"/>
    <n v="1"/>
    <x v="59"/>
    <x v="0"/>
    <x v="2"/>
  </r>
  <r>
    <x v="64"/>
    <x v="0"/>
    <n v="1"/>
    <x v="60"/>
    <x v="0"/>
    <x v="38"/>
  </r>
  <r>
    <x v="65"/>
    <x v="0"/>
    <n v="1"/>
    <x v="61"/>
    <x v="0"/>
    <x v="29"/>
  </r>
  <r>
    <x v="66"/>
    <x v="0"/>
    <n v="1"/>
    <x v="62"/>
    <x v="0"/>
    <x v="39"/>
  </r>
  <r>
    <x v="67"/>
    <x v="0"/>
    <n v="1"/>
    <x v="63"/>
    <x v="0"/>
    <x v="40"/>
  </r>
  <r>
    <x v="68"/>
    <x v="0"/>
    <n v="1"/>
    <x v="64"/>
    <x v="0"/>
    <x v="41"/>
  </r>
  <r>
    <x v="69"/>
    <x v="0"/>
    <n v="1"/>
    <x v="65"/>
    <x v="0"/>
    <x v="42"/>
  </r>
  <r>
    <x v="70"/>
    <x v="0"/>
    <n v="1"/>
    <x v="66"/>
    <x v="0"/>
    <x v="43"/>
  </r>
  <r>
    <x v="71"/>
    <x v="0"/>
    <n v="1"/>
    <x v="67"/>
    <x v="0"/>
    <x v="27"/>
  </r>
  <r>
    <x v="72"/>
    <x v="0"/>
    <n v="1"/>
    <x v="68"/>
    <x v="0"/>
    <x v="12"/>
  </r>
  <r>
    <x v="73"/>
    <x v="0"/>
    <n v="1"/>
    <x v="69"/>
    <x v="0"/>
    <x v="17"/>
  </r>
  <r>
    <x v="74"/>
    <x v="0"/>
    <n v="1"/>
    <x v="70"/>
    <x v="0"/>
    <x v="44"/>
  </r>
  <r>
    <x v="75"/>
    <x v="0"/>
    <n v="1"/>
    <x v="71"/>
    <x v="0"/>
    <x v="16"/>
  </r>
  <r>
    <x v="76"/>
    <x v="0"/>
    <n v="1"/>
    <x v="72"/>
    <x v="0"/>
    <x v="35"/>
  </r>
  <r>
    <x v="77"/>
    <x v="0"/>
    <n v="1"/>
    <x v="73"/>
    <x v="0"/>
    <x v="45"/>
  </r>
  <r>
    <x v="78"/>
    <x v="0"/>
    <n v="1"/>
    <x v="74"/>
    <x v="0"/>
    <x v="25"/>
  </r>
  <r>
    <x v="79"/>
    <x v="0"/>
    <n v="1"/>
    <x v="75"/>
    <x v="0"/>
    <x v="46"/>
  </r>
  <r>
    <x v="80"/>
    <x v="0"/>
    <n v="1"/>
    <x v="76"/>
    <x v="0"/>
    <x v="47"/>
  </r>
  <r>
    <x v="81"/>
    <x v="0"/>
    <n v="1"/>
    <x v="77"/>
    <x v="0"/>
    <x v="48"/>
  </r>
  <r>
    <x v="82"/>
    <x v="0"/>
    <n v="1"/>
    <x v="78"/>
    <x v="0"/>
    <x v="49"/>
  </r>
  <r>
    <x v="83"/>
    <x v="0"/>
    <n v="1"/>
    <x v="79"/>
    <x v="0"/>
    <x v="50"/>
  </r>
  <r>
    <x v="84"/>
    <x v="0"/>
    <n v="1"/>
    <x v="80"/>
    <x v="0"/>
    <x v="23"/>
  </r>
  <r>
    <x v="85"/>
    <x v="0"/>
    <n v="1"/>
    <x v="81"/>
    <x v="0"/>
    <x v="4"/>
  </r>
  <r>
    <x v="86"/>
    <x v="0"/>
    <n v="1"/>
    <x v="82"/>
    <x v="0"/>
    <x v="51"/>
  </r>
  <r>
    <x v="87"/>
    <x v="0"/>
    <n v="1"/>
    <x v="83"/>
    <x v="0"/>
    <x v="52"/>
  </r>
  <r>
    <x v="88"/>
    <x v="0"/>
    <n v="1"/>
    <x v="84"/>
    <x v="0"/>
    <x v="52"/>
  </r>
  <r>
    <x v="89"/>
    <x v="0"/>
    <n v="1"/>
    <x v="85"/>
    <x v="0"/>
    <x v="53"/>
  </r>
  <r>
    <x v="90"/>
    <x v="0"/>
    <n v="1"/>
    <x v="86"/>
    <x v="0"/>
    <x v="54"/>
  </r>
  <r>
    <x v="91"/>
    <x v="0"/>
    <n v="1"/>
    <x v="58"/>
    <x v="0"/>
    <x v="55"/>
  </r>
  <r>
    <x v="92"/>
    <x v="0"/>
    <n v="1"/>
    <x v="87"/>
    <x v="0"/>
    <x v="56"/>
  </r>
  <r>
    <x v="93"/>
    <x v="0"/>
    <n v="1"/>
    <x v="88"/>
    <x v="0"/>
    <x v="32"/>
  </r>
  <r>
    <x v="94"/>
    <x v="0"/>
    <n v="1"/>
    <x v="89"/>
    <x v="0"/>
    <x v="57"/>
  </r>
  <r>
    <x v="95"/>
    <x v="0"/>
    <n v="1"/>
    <x v="90"/>
    <x v="0"/>
    <x v="58"/>
  </r>
  <r>
    <x v="96"/>
    <x v="0"/>
    <n v="1"/>
    <x v="91"/>
    <x v="0"/>
    <x v="59"/>
  </r>
  <r>
    <x v="97"/>
    <x v="0"/>
    <n v="1"/>
    <x v="92"/>
    <x v="0"/>
    <x v="1"/>
  </r>
  <r>
    <x v="98"/>
    <x v="0"/>
    <n v="1"/>
    <x v="93"/>
    <x v="0"/>
    <x v="60"/>
  </r>
  <r>
    <x v="99"/>
    <x v="0"/>
    <n v="1"/>
    <x v="94"/>
    <x v="0"/>
    <x v="61"/>
  </r>
  <r>
    <x v="100"/>
    <x v="0"/>
    <n v="1"/>
    <x v="95"/>
    <x v="0"/>
    <x v="1"/>
  </r>
  <r>
    <x v="101"/>
    <x v="0"/>
    <n v="1"/>
    <x v="96"/>
    <x v="0"/>
    <x v="62"/>
  </r>
  <r>
    <x v="102"/>
    <x v="0"/>
    <n v="1"/>
    <x v="97"/>
    <x v="0"/>
    <x v="5"/>
  </r>
  <r>
    <x v="103"/>
    <x v="0"/>
    <n v="1"/>
    <x v="98"/>
    <x v="0"/>
    <x v="25"/>
  </r>
  <r>
    <x v="104"/>
    <x v="0"/>
    <n v="1"/>
    <x v="99"/>
    <x v="0"/>
    <x v="63"/>
  </r>
  <r>
    <x v="105"/>
    <x v="0"/>
    <n v="1"/>
    <x v="100"/>
    <x v="0"/>
    <x v="64"/>
  </r>
  <r>
    <x v="106"/>
    <x v="0"/>
    <n v="1"/>
    <x v="101"/>
    <x v="0"/>
    <x v="65"/>
  </r>
  <r>
    <x v="107"/>
    <x v="0"/>
    <n v="1"/>
    <x v="102"/>
    <x v="0"/>
    <x v="19"/>
  </r>
  <r>
    <x v="108"/>
    <x v="0"/>
    <n v="1"/>
    <x v="103"/>
    <x v="0"/>
    <x v="35"/>
  </r>
  <r>
    <x v="109"/>
    <x v="0"/>
    <n v="1"/>
    <x v="104"/>
    <x v="0"/>
    <x v="66"/>
  </r>
  <r>
    <x v="110"/>
    <x v="0"/>
    <n v="1"/>
    <x v="105"/>
    <x v="0"/>
    <x v="21"/>
  </r>
  <r>
    <x v="111"/>
    <x v="0"/>
    <n v="1"/>
    <x v="106"/>
    <x v="0"/>
    <x v="28"/>
  </r>
  <r>
    <x v="5"/>
    <x v="0"/>
    <n v="1"/>
    <x v="107"/>
    <x v="0"/>
    <x v="25"/>
  </r>
  <r>
    <x v="112"/>
    <x v="0"/>
    <n v="1"/>
    <x v="108"/>
    <x v="0"/>
    <x v="67"/>
  </r>
  <r>
    <x v="113"/>
    <x v="0"/>
    <n v="1"/>
    <x v="109"/>
    <x v="0"/>
    <x v="68"/>
  </r>
  <r>
    <x v="114"/>
    <x v="0"/>
    <n v="1"/>
    <x v="110"/>
    <x v="0"/>
    <x v="69"/>
  </r>
  <r>
    <x v="115"/>
    <x v="0"/>
    <n v="1"/>
    <x v="111"/>
    <x v="0"/>
    <x v="70"/>
  </r>
  <r>
    <x v="116"/>
    <x v="0"/>
    <n v="1"/>
    <x v="112"/>
    <x v="0"/>
    <x v="35"/>
  </r>
  <r>
    <x v="117"/>
    <x v="0"/>
    <n v="1"/>
    <x v="113"/>
    <x v="0"/>
    <x v="41"/>
  </r>
  <r>
    <x v="118"/>
    <x v="0"/>
    <n v="1"/>
    <x v="114"/>
    <x v="0"/>
    <x v="71"/>
  </r>
  <r>
    <x v="119"/>
    <x v="0"/>
    <n v="1"/>
    <x v="115"/>
    <x v="0"/>
    <x v="72"/>
  </r>
  <r>
    <x v="120"/>
    <x v="0"/>
    <n v="1"/>
    <x v="116"/>
    <x v="0"/>
    <x v="27"/>
  </r>
  <r>
    <x v="121"/>
    <x v="0"/>
    <n v="1"/>
    <x v="117"/>
    <x v="0"/>
    <x v="73"/>
  </r>
  <r>
    <x v="122"/>
    <x v="0"/>
    <n v="1"/>
    <x v="118"/>
    <x v="0"/>
    <x v="74"/>
  </r>
  <r>
    <x v="123"/>
    <x v="0"/>
    <n v="1"/>
    <x v="119"/>
    <x v="0"/>
    <x v="75"/>
  </r>
  <r>
    <x v="124"/>
    <x v="0"/>
    <n v="1"/>
    <x v="120"/>
    <x v="0"/>
    <x v="76"/>
  </r>
  <r>
    <x v="125"/>
    <x v="0"/>
    <n v="1"/>
    <x v="121"/>
    <x v="0"/>
    <x v="77"/>
  </r>
  <r>
    <x v="126"/>
    <x v="0"/>
    <n v="1"/>
    <x v="122"/>
    <x v="0"/>
    <x v="78"/>
  </r>
  <r>
    <x v="127"/>
    <x v="0"/>
    <n v="1"/>
    <x v="123"/>
    <x v="0"/>
    <x v="6"/>
  </r>
  <r>
    <x v="128"/>
    <x v="0"/>
    <n v="1"/>
    <x v="124"/>
    <x v="0"/>
    <x v="64"/>
  </r>
  <r>
    <x v="129"/>
    <x v="0"/>
    <n v="1"/>
    <x v="125"/>
    <x v="0"/>
    <x v="79"/>
  </r>
  <r>
    <x v="130"/>
    <x v="0"/>
    <n v="1"/>
    <x v="126"/>
    <x v="0"/>
    <x v="80"/>
  </r>
  <r>
    <x v="131"/>
    <x v="0"/>
    <n v="1"/>
    <x v="127"/>
    <x v="0"/>
    <x v="81"/>
  </r>
  <r>
    <x v="132"/>
    <x v="0"/>
    <n v="1"/>
    <x v="128"/>
    <x v="0"/>
    <x v="82"/>
  </r>
  <r>
    <x v="133"/>
    <x v="0"/>
    <n v="1"/>
    <x v="129"/>
    <x v="0"/>
    <x v="54"/>
  </r>
  <r>
    <x v="134"/>
    <x v="0"/>
    <n v="1"/>
    <x v="130"/>
    <x v="0"/>
    <x v="83"/>
  </r>
  <r>
    <x v="135"/>
    <x v="0"/>
    <n v="1"/>
    <x v="131"/>
    <x v="0"/>
    <x v="84"/>
  </r>
  <r>
    <x v="136"/>
    <x v="0"/>
    <n v="1"/>
    <x v="132"/>
    <x v="0"/>
    <x v="51"/>
  </r>
  <r>
    <x v="137"/>
    <x v="0"/>
    <n v="1"/>
    <x v="133"/>
    <x v="0"/>
    <x v="85"/>
  </r>
  <r>
    <x v="138"/>
    <x v="0"/>
    <n v="1"/>
    <x v="134"/>
    <x v="0"/>
    <x v="86"/>
  </r>
  <r>
    <x v="139"/>
    <x v="0"/>
    <n v="1"/>
    <x v="135"/>
    <x v="0"/>
    <x v="87"/>
  </r>
  <r>
    <x v="140"/>
    <x v="0"/>
    <n v="1"/>
    <x v="136"/>
    <x v="0"/>
    <x v="88"/>
  </r>
  <r>
    <x v="141"/>
    <x v="0"/>
    <n v="1"/>
    <x v="137"/>
    <x v="0"/>
    <x v="89"/>
  </r>
  <r>
    <x v="142"/>
    <x v="0"/>
    <n v="1"/>
    <x v="138"/>
    <x v="0"/>
    <x v="90"/>
  </r>
  <r>
    <x v="143"/>
    <x v="1"/>
    <n v="4"/>
    <x v="139"/>
    <x v="0"/>
    <x v="91"/>
  </r>
  <r>
    <x v="144"/>
    <x v="1"/>
    <n v="4"/>
    <x v="19"/>
    <x v="0"/>
    <x v="91"/>
  </r>
  <r>
    <x v="145"/>
    <x v="1"/>
    <n v="4"/>
    <x v="140"/>
    <x v="0"/>
    <x v="92"/>
  </r>
  <r>
    <x v="146"/>
    <x v="1"/>
    <n v="4"/>
    <x v="141"/>
    <x v="0"/>
    <x v="93"/>
  </r>
  <r>
    <x v="147"/>
    <x v="1"/>
    <n v="4"/>
    <x v="142"/>
    <x v="0"/>
    <x v="94"/>
  </r>
  <r>
    <x v="148"/>
    <x v="1"/>
    <n v="4"/>
    <x v="143"/>
    <x v="0"/>
    <x v="15"/>
  </r>
  <r>
    <x v="149"/>
    <x v="1"/>
    <n v="4"/>
    <x v="144"/>
    <x v="0"/>
    <x v="11"/>
  </r>
  <r>
    <x v="150"/>
    <x v="1"/>
    <n v="4"/>
    <x v="145"/>
    <x v="0"/>
    <x v="92"/>
  </r>
  <r>
    <x v="151"/>
    <x v="1"/>
    <n v="4"/>
    <x v="146"/>
    <x v="0"/>
    <x v="95"/>
  </r>
  <r>
    <x v="152"/>
    <x v="1"/>
    <n v="4"/>
    <x v="147"/>
    <x v="0"/>
    <x v="96"/>
  </r>
  <r>
    <x v="153"/>
    <x v="1"/>
    <n v="4"/>
    <x v="148"/>
    <x v="0"/>
    <x v="97"/>
  </r>
  <r>
    <x v="154"/>
    <x v="1"/>
    <n v="4"/>
    <x v="149"/>
    <x v="0"/>
    <x v="98"/>
  </r>
  <r>
    <x v="155"/>
    <x v="1"/>
    <n v="4"/>
    <x v="150"/>
    <x v="0"/>
    <x v="34"/>
  </r>
  <r>
    <x v="156"/>
    <x v="1"/>
    <n v="4"/>
    <x v="151"/>
    <x v="0"/>
    <x v="99"/>
  </r>
  <r>
    <x v="157"/>
    <x v="1"/>
    <n v="4"/>
    <x v="152"/>
    <x v="0"/>
    <x v="100"/>
  </r>
  <r>
    <x v="158"/>
    <x v="1"/>
    <n v="4"/>
    <x v="153"/>
    <x v="0"/>
    <x v="101"/>
  </r>
  <r>
    <x v="159"/>
    <x v="1"/>
    <n v="4"/>
    <x v="154"/>
    <x v="0"/>
    <x v="24"/>
  </r>
  <r>
    <x v="160"/>
    <x v="1"/>
    <n v="4"/>
    <x v="17"/>
    <x v="0"/>
    <x v="23"/>
  </r>
  <r>
    <x v="161"/>
    <x v="1"/>
    <n v="4"/>
    <x v="155"/>
    <x v="0"/>
    <x v="15"/>
  </r>
  <r>
    <x v="162"/>
    <x v="1"/>
    <n v="4"/>
    <x v="156"/>
    <x v="0"/>
    <x v="22"/>
  </r>
  <r>
    <x v="163"/>
    <x v="1"/>
    <n v="4"/>
    <x v="157"/>
    <x v="0"/>
    <x v="15"/>
  </r>
  <r>
    <x v="164"/>
    <x v="1"/>
    <n v="4"/>
    <x v="158"/>
    <x v="0"/>
    <x v="39"/>
  </r>
  <r>
    <x v="165"/>
    <x v="1"/>
    <n v="4"/>
    <x v="18"/>
    <x v="0"/>
    <x v="22"/>
  </r>
  <r>
    <x v="166"/>
    <x v="1"/>
    <n v="4"/>
    <x v="159"/>
    <x v="0"/>
    <x v="53"/>
  </r>
  <r>
    <x v="167"/>
    <x v="1"/>
    <n v="4"/>
    <x v="159"/>
    <x v="0"/>
    <x v="53"/>
  </r>
  <r>
    <x v="168"/>
    <x v="1"/>
    <n v="4"/>
    <x v="160"/>
    <x v="0"/>
    <x v="11"/>
  </r>
  <r>
    <x v="169"/>
    <x v="1"/>
    <n v="4"/>
    <x v="161"/>
    <x v="0"/>
    <x v="11"/>
  </r>
  <r>
    <x v="170"/>
    <x v="1"/>
    <n v="4"/>
    <x v="162"/>
    <x v="0"/>
    <x v="2"/>
  </r>
  <r>
    <x v="171"/>
    <x v="1"/>
    <n v="4"/>
    <x v="163"/>
    <x v="0"/>
    <x v="15"/>
  </r>
  <r>
    <x v="172"/>
    <x v="1"/>
    <n v="4"/>
    <x v="164"/>
    <x v="0"/>
    <x v="20"/>
  </r>
  <r>
    <x v="173"/>
    <x v="1"/>
    <n v="4"/>
    <x v="165"/>
    <x v="0"/>
    <x v="12"/>
  </r>
  <r>
    <x v="174"/>
    <x v="1"/>
    <n v="4"/>
    <x v="166"/>
    <x v="0"/>
    <x v="102"/>
  </r>
  <r>
    <x v="175"/>
    <x v="1"/>
    <n v="4"/>
    <x v="24"/>
    <x v="0"/>
    <x v="13"/>
  </r>
  <r>
    <x v="176"/>
    <x v="1"/>
    <n v="4"/>
    <x v="167"/>
    <x v="0"/>
    <x v="15"/>
  </r>
  <r>
    <x v="177"/>
    <x v="1"/>
    <n v="4"/>
    <x v="168"/>
    <x v="0"/>
    <x v="91"/>
  </r>
  <r>
    <x v="178"/>
    <x v="1"/>
    <n v="4"/>
    <x v="169"/>
    <x v="0"/>
    <x v="53"/>
  </r>
  <r>
    <x v="179"/>
    <x v="1"/>
    <n v="4"/>
    <x v="170"/>
    <x v="0"/>
    <x v="15"/>
  </r>
  <r>
    <x v="180"/>
    <x v="1"/>
    <n v="4"/>
    <x v="171"/>
    <x v="0"/>
    <x v="13"/>
  </r>
  <r>
    <x v="181"/>
    <x v="1"/>
    <n v="4"/>
    <x v="172"/>
    <x v="0"/>
    <x v="103"/>
  </r>
  <r>
    <x v="182"/>
    <x v="1"/>
    <n v="4"/>
    <x v="164"/>
    <x v="0"/>
    <x v="53"/>
  </r>
  <r>
    <x v="183"/>
    <x v="1"/>
    <n v="4"/>
    <x v="173"/>
    <x v="0"/>
    <x v="13"/>
  </r>
  <r>
    <x v="184"/>
    <x v="1"/>
    <n v="4"/>
    <x v="174"/>
    <x v="0"/>
    <x v="23"/>
  </r>
  <r>
    <x v="185"/>
    <x v="1"/>
    <n v="4"/>
    <x v="175"/>
    <x v="0"/>
    <x v="4"/>
  </r>
  <r>
    <x v="186"/>
    <x v="1"/>
    <n v="4"/>
    <x v="176"/>
    <x v="0"/>
    <x v="53"/>
  </r>
  <r>
    <x v="187"/>
    <x v="1"/>
    <n v="4"/>
    <x v="177"/>
    <x v="0"/>
    <x v="64"/>
  </r>
  <r>
    <x v="188"/>
    <x v="1"/>
    <n v="4"/>
    <x v="178"/>
    <x v="0"/>
    <x v="21"/>
  </r>
  <r>
    <x v="189"/>
    <x v="1"/>
    <n v="4"/>
    <x v="179"/>
    <x v="0"/>
    <x v="30"/>
  </r>
  <r>
    <x v="190"/>
    <x v="1"/>
    <n v="4"/>
    <x v="180"/>
    <x v="0"/>
    <x v="12"/>
  </r>
  <r>
    <x v="191"/>
    <x v="1"/>
    <n v="4"/>
    <x v="181"/>
    <x v="0"/>
    <x v="22"/>
  </r>
  <r>
    <x v="192"/>
    <x v="1"/>
    <n v="4"/>
    <x v="182"/>
    <x v="0"/>
    <x v="104"/>
  </r>
  <r>
    <x v="193"/>
    <x v="1"/>
    <n v="4"/>
    <x v="183"/>
    <x v="0"/>
    <x v="15"/>
  </r>
  <r>
    <x v="149"/>
    <x v="1"/>
    <n v="4"/>
    <x v="184"/>
    <x v="0"/>
    <x v="12"/>
  </r>
  <r>
    <x v="194"/>
    <x v="1"/>
    <n v="4"/>
    <x v="185"/>
    <x v="0"/>
    <x v="12"/>
  </r>
  <r>
    <x v="195"/>
    <x v="1"/>
    <n v="4"/>
    <x v="186"/>
    <x v="0"/>
    <x v="12"/>
  </r>
  <r>
    <x v="196"/>
    <x v="1"/>
    <n v="4"/>
    <x v="187"/>
    <x v="0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8A7109-953B-44BF-B35D-C93F483C408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 rowHeaderCaption="Arancel">
  <location ref="A3:C24" firstHeaderRow="0" firstDataRow="1" firstDataCol="1"/>
  <pivotFields count="6">
    <pivotField axis="axisRow" showAll="0">
      <items count="198">
        <item x="42"/>
        <item x="43"/>
        <item x="11"/>
        <item x="99"/>
        <item x="18"/>
        <item x="3"/>
        <item x="92"/>
        <item x="4"/>
        <item x="0"/>
        <item x="79"/>
        <item h="1" x="5"/>
        <item h="1" x="7"/>
        <item h="1" x="122"/>
        <item x="19"/>
        <item x="86"/>
        <item h="1" x="118"/>
        <item h="1" x="131"/>
        <item x="69"/>
        <item x="75"/>
        <item x="12"/>
        <item h="1" x="8"/>
        <item x="44"/>
        <item x="45"/>
        <item x="20"/>
        <item x="90"/>
        <item x="21"/>
        <item h="1" x="93"/>
        <item h="1" x="70"/>
        <item h="1" x="71"/>
        <item h="1" x="57"/>
        <item h="1" x="22"/>
        <item h="1" x="94"/>
        <item h="1" x="80"/>
        <item h="1" x="46"/>
        <item h="1" x="23"/>
        <item h="1" x="135"/>
        <item h="1" x="84"/>
        <item h="1" x="24"/>
        <item h="1" x="47"/>
        <item h="1" x="58"/>
        <item h="1" x="25"/>
        <item h="1" x="26"/>
        <item h="1" x="116"/>
        <item h="1" x="13"/>
        <item h="1" x="1"/>
        <item h="1" x="72"/>
        <item h="1" x="59"/>
        <item h="1" x="27"/>
        <item h="1" x="100"/>
        <item h="1" x="28"/>
        <item h="1" x="29"/>
        <item h="1" x="73"/>
        <item h="1" x="76"/>
        <item h="1" x="87"/>
        <item h="1" x="30"/>
        <item h="1" x="31"/>
        <item h="1" x="32"/>
        <item h="1" x="14"/>
        <item h="1" x="117"/>
        <item h="1" x="60"/>
        <item h="1" x="61"/>
        <item h="1" x="129"/>
        <item h="1" x="104"/>
        <item h="1" x="33"/>
        <item h="1" x="120"/>
        <item h="1" x="34"/>
        <item h="1" x="35"/>
        <item h="1" x="36"/>
        <item h="1" x="105"/>
        <item h="1" x="77"/>
        <item h="1" x="115"/>
        <item h="1" x="62"/>
        <item h="1" x="106"/>
        <item h="1" x="48"/>
        <item h="1" x="95"/>
        <item h="1" x="49"/>
        <item h="1" x="63"/>
        <item h="1" x="91"/>
        <item h="1" x="37"/>
        <item h="1" x="50"/>
        <item h="1" x="64"/>
        <item h="1" x="136"/>
        <item h="1" x="108"/>
        <item h="1" x="51"/>
        <item h="1" x="101"/>
        <item h="1" x="138"/>
        <item h="1" x="15"/>
        <item h="1" x="81"/>
        <item h="1" x="96"/>
        <item h="1" x="134"/>
        <item h="1" x="102"/>
        <item h="1" x="88"/>
        <item h="1" x="126"/>
        <item h="1" x="78"/>
        <item h="1" x="16"/>
        <item h="1" x="121"/>
        <item h="1" x="38"/>
        <item h="1" x="132"/>
        <item h="1" x="17"/>
        <item h="1" x="112"/>
        <item h="1" x="2"/>
        <item h="1" x="113"/>
        <item h="1" x="103"/>
        <item h="1" x="127"/>
        <item h="1" x="110"/>
        <item h="1" x="130"/>
        <item h="1" x="65"/>
        <item h="1" x="52"/>
        <item h="1" x="125"/>
        <item h="1" x="123"/>
        <item h="1" x="74"/>
        <item h="1" x="53"/>
        <item h="1" x="133"/>
        <item h="1" x="140"/>
        <item h="1" x="124"/>
        <item h="1" x="191"/>
        <item h="1" x="166"/>
        <item h="1" x="6"/>
        <item h="1" x="167"/>
        <item h="1" x="190"/>
        <item h="1" x="151"/>
        <item h="1" x="66"/>
        <item h="1" x="168"/>
        <item h="1" x="181"/>
        <item h="1" x="157"/>
        <item h="1" x="163"/>
        <item h="1" x="194"/>
        <item h="1" x="193"/>
        <item h="1" x="171"/>
        <item h="1" x="149"/>
        <item h="1" x="175"/>
        <item h="1" x="82"/>
        <item h="1" x="156"/>
        <item h="1" x="154"/>
        <item h="1" x="9"/>
        <item h="1" x="161"/>
        <item h="1" x="153"/>
        <item h="1" x="150"/>
        <item h="1" x="159"/>
        <item h="1" x="148"/>
        <item h="1" x="155"/>
        <item h="1" x="158"/>
        <item h="1" x="107"/>
        <item h="1" x="85"/>
        <item h="1" x="144"/>
        <item h="1" x="128"/>
        <item h="1" x="173"/>
        <item h="1" x="142"/>
        <item h="1" x="195"/>
        <item h="1" x="179"/>
        <item h="1" x="183"/>
        <item h="1" x="186"/>
        <item h="1" x="39"/>
        <item h="1" x="165"/>
        <item h="1" x="180"/>
        <item h="1" x="54"/>
        <item h="1" x="164"/>
        <item h="1" x="67"/>
        <item h="1" x="184"/>
        <item h="1" x="55"/>
        <item h="1" x="141"/>
        <item h="1" x="147"/>
        <item h="1" x="192"/>
        <item h="1" x="145"/>
        <item h="1" x="169"/>
        <item h="1" x="146"/>
        <item h="1" x="119"/>
        <item h="1" x="182"/>
        <item h="1" x="176"/>
        <item h="1" x="10"/>
        <item h="1" x="152"/>
        <item h="1" x="97"/>
        <item h="1" x="177"/>
        <item h="1" x="188"/>
        <item h="1" x="109"/>
        <item h="1" x="98"/>
        <item h="1" x="40"/>
        <item h="1" x="83"/>
        <item h="1" x="56"/>
        <item h="1" x="139"/>
        <item h="1" x="185"/>
        <item h="1" x="172"/>
        <item h="1" x="187"/>
        <item h="1" x="114"/>
        <item h="1" x="162"/>
        <item h="1" x="178"/>
        <item h="1" x="196"/>
        <item h="1" x="137"/>
        <item h="1" x="143"/>
        <item h="1" x="170"/>
        <item h="1" x="189"/>
        <item h="1" x="174"/>
        <item h="1" x="68"/>
        <item h="1" x="111"/>
        <item h="1" x="160"/>
        <item h="1" x="89"/>
        <item h="1" x="41"/>
        <item t="default"/>
      </items>
    </pivotField>
    <pivotField showAll="0">
      <items count="3">
        <item h="1" x="1"/>
        <item x="0"/>
        <item t="default"/>
      </items>
    </pivotField>
    <pivotField showAll="0"/>
    <pivotField dataField="1" showAll="0">
      <items count="189">
        <item x="35"/>
        <item x="17"/>
        <item x="14"/>
        <item x="16"/>
        <item x="155"/>
        <item x="12"/>
        <item x="13"/>
        <item x="157"/>
        <item x="156"/>
        <item x="159"/>
        <item x="160"/>
        <item x="158"/>
        <item x="24"/>
        <item x="18"/>
        <item x="31"/>
        <item x="22"/>
        <item x="167"/>
        <item x="168"/>
        <item x="36"/>
        <item x="161"/>
        <item x="29"/>
        <item x="139"/>
        <item x="169"/>
        <item x="27"/>
        <item x="28"/>
        <item x="26"/>
        <item x="170"/>
        <item x="32"/>
        <item x="20"/>
        <item x="184"/>
        <item x="162"/>
        <item x="11"/>
        <item x="171"/>
        <item x="172"/>
        <item x="185"/>
        <item x="33"/>
        <item x="19"/>
        <item x="173"/>
        <item x="164"/>
        <item x="175"/>
        <item x="25"/>
        <item x="30"/>
        <item x="174"/>
        <item x="163"/>
        <item x="23"/>
        <item x="59"/>
        <item x="165"/>
        <item x="186"/>
        <item x="37"/>
        <item x="39"/>
        <item x="176"/>
        <item x="34"/>
        <item x="187"/>
        <item x="48"/>
        <item x="45"/>
        <item x="52"/>
        <item x="178"/>
        <item x="50"/>
        <item x="43"/>
        <item x="38"/>
        <item x="177"/>
        <item x="42"/>
        <item x="180"/>
        <item x="40"/>
        <item x="21"/>
        <item x="179"/>
        <item x="44"/>
        <item x="181"/>
        <item x="51"/>
        <item x="46"/>
        <item x="41"/>
        <item x="49"/>
        <item x="55"/>
        <item x="47"/>
        <item x="56"/>
        <item x="57"/>
        <item x="67"/>
        <item x="15"/>
        <item x="64"/>
        <item x="68"/>
        <item x="182"/>
        <item x="61"/>
        <item x="143"/>
        <item x="63"/>
        <item x="70"/>
        <item x="71"/>
        <item x="53"/>
        <item x="73"/>
        <item x="0"/>
        <item x="1"/>
        <item x="54"/>
        <item x="74"/>
        <item x="183"/>
        <item x="77"/>
        <item x="76"/>
        <item x="88"/>
        <item x="80"/>
        <item x="2"/>
        <item x="65"/>
        <item x="4"/>
        <item x="82"/>
        <item x="81"/>
        <item x="60"/>
        <item x="66"/>
        <item x="85"/>
        <item x="166"/>
        <item x="84"/>
        <item x="140"/>
        <item x="75"/>
        <item x="69"/>
        <item x="86"/>
        <item x="83"/>
        <item x="58"/>
        <item x="3"/>
        <item x="141"/>
        <item x="78"/>
        <item x="142"/>
        <item x="92"/>
        <item x="90"/>
        <item x="95"/>
        <item x="89"/>
        <item x="102"/>
        <item x="94"/>
        <item x="87"/>
        <item x="72"/>
        <item x="144"/>
        <item x="100"/>
        <item x="97"/>
        <item x="91"/>
        <item x="96"/>
        <item x="98"/>
        <item x="62"/>
        <item x="99"/>
        <item x="79"/>
        <item x="103"/>
        <item x="105"/>
        <item x="106"/>
        <item x="109"/>
        <item x="145"/>
        <item x="110"/>
        <item x="104"/>
        <item x="112"/>
        <item x="113"/>
        <item x="101"/>
        <item x="93"/>
        <item x="146"/>
        <item x="115"/>
        <item x="116"/>
        <item x="117"/>
        <item x="147"/>
        <item x="108"/>
        <item x="121"/>
        <item x="111"/>
        <item x="120"/>
        <item x="148"/>
        <item x="123"/>
        <item x="6"/>
        <item x="107"/>
        <item x="124"/>
        <item x="128"/>
        <item x="125"/>
        <item x="114"/>
        <item x="126"/>
        <item x="119"/>
        <item x="127"/>
        <item x="149"/>
        <item x="130"/>
        <item x="150"/>
        <item x="118"/>
        <item x="131"/>
        <item x="132"/>
        <item x="5"/>
        <item x="129"/>
        <item x="134"/>
        <item x="151"/>
        <item x="136"/>
        <item x="8"/>
        <item x="135"/>
        <item x="138"/>
        <item x="133"/>
        <item x="9"/>
        <item x="153"/>
        <item x="152"/>
        <item x="7"/>
        <item x="122"/>
        <item x="154"/>
        <item x="10"/>
        <item x="137"/>
        <item t="default"/>
      </items>
    </pivotField>
    <pivotField showAll="0">
      <items count="2">
        <item x="0"/>
        <item t="default"/>
      </items>
    </pivotField>
    <pivotField dataField="1" showAll="0">
      <items count="106">
        <item x="13"/>
        <item x="22"/>
        <item x="15"/>
        <item x="12"/>
        <item x="53"/>
        <item x="91"/>
        <item x="4"/>
        <item x="19"/>
        <item x="20"/>
        <item x="23"/>
        <item x="1"/>
        <item x="2"/>
        <item x="30"/>
        <item x="11"/>
        <item x="21"/>
        <item x="28"/>
        <item x="16"/>
        <item x="29"/>
        <item x="45"/>
        <item x="100"/>
        <item x="14"/>
        <item x="99"/>
        <item x="46"/>
        <item x="39"/>
        <item x="64"/>
        <item x="31"/>
        <item x="48"/>
        <item x="102"/>
        <item x="17"/>
        <item x="0"/>
        <item x="24"/>
        <item x="25"/>
        <item x="77"/>
        <item x="98"/>
        <item x="9"/>
        <item x="6"/>
        <item x="34"/>
        <item x="68"/>
        <item x="35"/>
        <item x="41"/>
        <item x="52"/>
        <item x="44"/>
        <item x="49"/>
        <item x="103"/>
        <item x="37"/>
        <item x="32"/>
        <item x="36"/>
        <item x="92"/>
        <item x="26"/>
        <item x="90"/>
        <item x="51"/>
        <item x="5"/>
        <item x="69"/>
        <item x="57"/>
        <item x="27"/>
        <item x="70"/>
        <item x="55"/>
        <item x="33"/>
        <item x="40"/>
        <item x="67"/>
        <item x="8"/>
        <item x="104"/>
        <item x="97"/>
        <item x="54"/>
        <item x="80"/>
        <item x="95"/>
        <item x="101"/>
        <item x="56"/>
        <item x="58"/>
        <item x="7"/>
        <item x="88"/>
        <item x="59"/>
        <item x="75"/>
        <item x="43"/>
        <item x="61"/>
        <item x="79"/>
        <item x="18"/>
        <item x="3"/>
        <item x="87"/>
        <item x="63"/>
        <item x="82"/>
        <item x="73"/>
        <item x="38"/>
        <item x="93"/>
        <item x="76"/>
        <item x="65"/>
        <item x="94"/>
        <item x="83"/>
        <item x="86"/>
        <item x="81"/>
        <item x="42"/>
        <item x="66"/>
        <item x="96"/>
        <item x="47"/>
        <item x="84"/>
        <item x="50"/>
        <item x="78"/>
        <item x="71"/>
        <item x="72"/>
        <item x="74"/>
        <item x="62"/>
        <item x="60"/>
        <item x="10"/>
        <item x="85"/>
        <item x="89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3"/>
    </i>
    <i>
      <x v="14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 Valor CIF" fld="3" baseField="0" baseItem="0"/>
    <dataField name=" Peso neto" fld="5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719AB1-DCA4-439D-89B7-941327BE7EFE}" autoFormatId="16" applyNumberFormats="0" applyBorderFormats="0" applyFontFormats="0" applyPatternFormats="0" applyAlignmentFormats="0" applyWidthHeightFormats="0">
  <queryTableRefresh nextId="7">
    <queryTableFields count="5">
      <queryTableField id="1" name="Arancel" tableColumnId="1"/>
      <queryTableField id="2" name="Año" tableColumnId="2"/>
      <queryTableField id="3" name="MES" tableColumnId="3"/>
      <queryTableField id="4" name="Valor CIF" tableColumnId="4"/>
      <queryTableField id="6" name="Peso neto" tableColumnId="6"/>
    </queryTableFields>
    <queryTableDeletedFields count="1">
      <deletedField name="Cantidad"/>
    </queryTableDeletedFields>
  </queryTableRefresh>
  <extLst>
    <ext xmlns:x15="http://schemas.microsoft.com/office/spreadsheetml/2010/11/main" uri="{883FBD77-0823-4a55-B5E3-86C4891E6966}">
      <x15:queryTable clipped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0AC1BB-511E-4BE4-B8E3-6D61500F0B71}" name="Table_Valor_CIF_CE_T_IMPORTACIONES_ANUALES_data" displayName="Table_Valor_CIF_CE_T_IMPORTACIONES_ANUALES_data" ref="A1:E200" tableType="queryTable" totalsRowShown="0">
  <autoFilter ref="A1:E200" xr:uid="{4C0AC1BB-511E-4BE4-B8E3-6D61500F0B71}"/>
  <tableColumns count="5">
    <tableColumn id="1" xr3:uid="{0EFA1A46-4A2A-4057-B18D-B22357AC5982}" uniqueName="1" name="Arancel" queryTableFieldId="1" dataDxfId="0"/>
    <tableColumn id="2" xr3:uid="{A576141A-A049-4F0A-9296-D8AEF92F1504}" uniqueName="2" name="Año" queryTableFieldId="2"/>
    <tableColumn id="3" xr3:uid="{26B72982-A1A2-4898-B849-B50B8DD0F6B4}" uniqueName="3" name="MES" queryTableFieldId="3"/>
    <tableColumn id="4" xr3:uid="{EF79AA31-C573-4560-8FE2-6DBE08BB8C7D}" uniqueName="4" name="Valor CIF" queryTableFieldId="4"/>
    <tableColumn id="6" xr3:uid="{A0269DF2-D8F7-42B0-9BEC-D72C53D6A35C}" uniqueName="6" name="Peso neto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B206-6FE0-4459-A8B9-A92E47500C60}">
  <dimension ref="A1:I44"/>
  <sheetViews>
    <sheetView showGridLines="0" tabSelected="1" workbookViewId="0">
      <selection activeCell="H13" sqref="H13"/>
    </sheetView>
  </sheetViews>
  <sheetFormatPr defaultRowHeight="14.25" x14ac:dyDescent="0.45"/>
  <cols>
    <col min="1" max="1" width="16.53125" bestFit="1" customWidth="1"/>
    <col min="2" max="2" width="11.73046875" bestFit="1" customWidth="1"/>
    <col min="3" max="3" width="13" bestFit="1" customWidth="1"/>
    <col min="4" max="5" width="11.73046875" bestFit="1" customWidth="1"/>
    <col min="6" max="6" width="12.33203125" bestFit="1" customWidth="1"/>
    <col min="7" max="7" width="11.73046875" bestFit="1" customWidth="1"/>
    <col min="8" max="8" width="12.33203125" bestFit="1" customWidth="1"/>
    <col min="9" max="9" width="11.73046875" bestFit="1" customWidth="1"/>
  </cols>
  <sheetData>
    <row r="1" spans="1:9" x14ac:dyDescent="0.45">
      <c r="A1" t="s">
        <v>213</v>
      </c>
    </row>
    <row r="2" spans="1:9" ht="14.65" thickBot="1" x14ac:dyDescent="0.5"/>
    <row r="3" spans="1:9" x14ac:dyDescent="0.45">
      <c r="A3" s="6" t="s">
        <v>214</v>
      </c>
      <c r="B3" s="6"/>
    </row>
    <row r="4" spans="1:9" x14ac:dyDescent="0.45">
      <c r="A4" s="3" t="s">
        <v>215</v>
      </c>
      <c r="B4" s="3">
        <v>0.54410028897970586</v>
      </c>
    </row>
    <row r="5" spans="1:9" x14ac:dyDescent="0.45">
      <c r="A5" s="3" t="s">
        <v>216</v>
      </c>
      <c r="B5" s="3">
        <v>0.2960451244677994</v>
      </c>
    </row>
    <row r="6" spans="1:9" x14ac:dyDescent="0.45">
      <c r="A6" s="3" t="s">
        <v>217</v>
      </c>
      <c r="B6" s="3">
        <v>0.25693652027156605</v>
      </c>
    </row>
    <row r="7" spans="1:9" x14ac:dyDescent="0.45">
      <c r="A7" s="3" t="s">
        <v>218</v>
      </c>
      <c r="B7" s="3">
        <v>72.54417375218344</v>
      </c>
    </row>
    <row r="8" spans="1:9" ht="14.65" thickBot="1" x14ac:dyDescent="0.5">
      <c r="A8" s="4" t="s">
        <v>219</v>
      </c>
      <c r="B8" s="4">
        <v>20</v>
      </c>
    </row>
    <row r="10" spans="1:9" ht="14.65" thickBot="1" x14ac:dyDescent="0.5">
      <c r="A10" t="s">
        <v>220</v>
      </c>
    </row>
    <row r="11" spans="1:9" x14ac:dyDescent="0.45">
      <c r="A11" s="5"/>
      <c r="B11" s="5" t="s">
        <v>225</v>
      </c>
      <c r="C11" s="5" t="s">
        <v>226</v>
      </c>
      <c r="D11" s="5" t="s">
        <v>227</v>
      </c>
      <c r="E11" s="5" t="s">
        <v>228</v>
      </c>
      <c r="F11" s="5" t="s">
        <v>229</v>
      </c>
    </row>
    <row r="12" spans="1:9" x14ac:dyDescent="0.45">
      <c r="A12" s="3" t="s">
        <v>221</v>
      </c>
      <c r="B12" s="3">
        <v>1</v>
      </c>
      <c r="C12" s="3">
        <v>39837.371383034319</v>
      </c>
      <c r="D12" s="3">
        <v>39837.371383034319</v>
      </c>
      <c r="E12" s="3">
        <v>7.5698207735143921</v>
      </c>
      <c r="F12" s="3">
        <v>1.3134993158108127E-2</v>
      </c>
    </row>
    <row r="13" spans="1:9" x14ac:dyDescent="0.45">
      <c r="A13" s="3" t="s">
        <v>222</v>
      </c>
      <c r="B13" s="3">
        <v>18</v>
      </c>
      <c r="C13" s="3">
        <v>94727.828616965664</v>
      </c>
      <c r="D13" s="3">
        <v>5262.657145386981</v>
      </c>
      <c r="E13" s="3"/>
      <c r="F13" s="3"/>
    </row>
    <row r="14" spans="1:9" ht="14.65" thickBot="1" x14ac:dyDescent="0.5">
      <c r="A14" s="4" t="s">
        <v>223</v>
      </c>
      <c r="B14" s="4">
        <v>19</v>
      </c>
      <c r="C14" s="4">
        <v>134565.19999999998</v>
      </c>
      <c r="D14" s="4"/>
      <c r="E14" s="4"/>
      <c r="F14" s="4"/>
    </row>
    <row r="15" spans="1:9" ht="14.65" thickBot="1" x14ac:dyDescent="0.5"/>
    <row r="16" spans="1:9" x14ac:dyDescent="0.45">
      <c r="A16" s="5"/>
      <c r="B16" s="5" t="s">
        <v>230</v>
      </c>
      <c r="C16" s="5" t="s">
        <v>218</v>
      </c>
      <c r="D16" s="5" t="s">
        <v>231</v>
      </c>
      <c r="E16" s="5" t="s">
        <v>232</v>
      </c>
      <c r="F16" s="5" t="s">
        <v>233</v>
      </c>
      <c r="G16" s="5" t="s">
        <v>234</v>
      </c>
      <c r="H16" s="5" t="s">
        <v>235</v>
      </c>
      <c r="I16" s="5" t="s">
        <v>236</v>
      </c>
    </row>
    <row r="17" spans="1:9" x14ac:dyDescent="0.45">
      <c r="A17" s="3" t="s">
        <v>224</v>
      </c>
      <c r="B17" s="3">
        <v>7.5746879177075002</v>
      </c>
      <c r="C17" s="3">
        <v>26.953740814240625</v>
      </c>
      <c r="D17" s="3">
        <v>0.28102547879756717</v>
      </c>
      <c r="E17" s="3">
        <v>0.78189570202531333</v>
      </c>
      <c r="F17" s="3">
        <v>-49.053020225875045</v>
      </c>
      <c r="G17" s="3">
        <v>64.202396061290045</v>
      </c>
      <c r="H17" s="3">
        <v>-49.053020225875045</v>
      </c>
      <c r="I17" s="3">
        <v>64.202396061290045</v>
      </c>
    </row>
    <row r="18" spans="1:9" ht="14.65" thickBot="1" x14ac:dyDescent="0.5">
      <c r="A18" s="4" t="s">
        <v>237</v>
      </c>
      <c r="B18" s="4">
        <v>9.8397262140376307E-2</v>
      </c>
      <c r="C18" s="4">
        <v>3.5763516594931301E-2</v>
      </c>
      <c r="D18" s="4">
        <v>2.7513307277596404</v>
      </c>
      <c r="E18" s="4">
        <v>1.3134993158108097E-2</v>
      </c>
      <c r="F18" s="4">
        <v>2.3260901889559024E-2</v>
      </c>
      <c r="G18" s="4">
        <v>0.17353362239119358</v>
      </c>
      <c r="H18" s="4">
        <v>2.3260901889559024E-2</v>
      </c>
      <c r="I18" s="4">
        <v>0.17353362239119358</v>
      </c>
    </row>
    <row r="22" spans="1:9" x14ac:dyDescent="0.45">
      <c r="A22" t="s">
        <v>238</v>
      </c>
    </row>
    <row r="23" spans="1:9" ht="14.65" thickBot="1" x14ac:dyDescent="0.5"/>
    <row r="24" spans="1:9" x14ac:dyDescent="0.45">
      <c r="A24" s="5" t="s">
        <v>239</v>
      </c>
      <c r="B24" s="5" t="s">
        <v>240</v>
      </c>
      <c r="C24" s="5" t="s">
        <v>241</v>
      </c>
    </row>
    <row r="25" spans="1:9" x14ac:dyDescent="0.45">
      <c r="A25" s="3">
        <v>1</v>
      </c>
      <c r="B25" s="3">
        <v>35.125921317012867</v>
      </c>
      <c r="C25" s="3">
        <v>-18.125921317012867</v>
      </c>
    </row>
    <row r="26" spans="1:9" x14ac:dyDescent="0.45">
      <c r="A26" s="3">
        <v>2</v>
      </c>
      <c r="B26" s="3">
        <v>28.434907491467278</v>
      </c>
      <c r="C26" s="3">
        <v>-4.4349074914672784</v>
      </c>
    </row>
    <row r="27" spans="1:9" x14ac:dyDescent="0.45">
      <c r="A27" s="3">
        <v>3</v>
      </c>
      <c r="B27" s="3">
        <v>22.5310717630447</v>
      </c>
      <c r="C27" s="3">
        <v>-7.5310717630447002</v>
      </c>
    </row>
    <row r="28" spans="1:9" x14ac:dyDescent="0.45">
      <c r="A28" s="3">
        <v>4</v>
      </c>
      <c r="B28" s="3">
        <v>157.13852637107951</v>
      </c>
      <c r="C28" s="3">
        <v>3.8614736289204927</v>
      </c>
    </row>
    <row r="29" spans="1:9" x14ac:dyDescent="0.45">
      <c r="A29" s="3">
        <v>5</v>
      </c>
      <c r="B29" s="3">
        <v>18.201592228868144</v>
      </c>
      <c r="C29" s="3">
        <v>-0.20159222886814376</v>
      </c>
    </row>
    <row r="30" spans="1:9" x14ac:dyDescent="0.45">
      <c r="A30" s="3">
        <v>6</v>
      </c>
      <c r="B30" s="3">
        <v>110.69501864082187</v>
      </c>
      <c r="C30" s="3">
        <v>67.304981359178129</v>
      </c>
    </row>
    <row r="31" spans="1:9" x14ac:dyDescent="0.45">
      <c r="A31" s="3">
        <v>7</v>
      </c>
      <c r="B31" s="3">
        <v>157.532115419641</v>
      </c>
      <c r="C31" s="3">
        <v>-32.532115419641002</v>
      </c>
    </row>
    <row r="32" spans="1:9" x14ac:dyDescent="0.45">
      <c r="A32" s="3">
        <v>8</v>
      </c>
      <c r="B32" s="3">
        <v>97.50978551401144</v>
      </c>
      <c r="C32" s="3">
        <v>-90.50978551401144</v>
      </c>
    </row>
    <row r="33" spans="1:3" x14ac:dyDescent="0.45">
      <c r="A33" s="3">
        <v>9</v>
      </c>
      <c r="B33" s="3">
        <v>64.743497221266125</v>
      </c>
      <c r="C33" s="3">
        <v>-30.743497221266125</v>
      </c>
    </row>
    <row r="34" spans="1:3" x14ac:dyDescent="0.45">
      <c r="A34" s="3">
        <v>10</v>
      </c>
      <c r="B34" s="3">
        <v>107.05431994162794</v>
      </c>
      <c r="C34" s="3">
        <v>-81.054319941627938</v>
      </c>
    </row>
    <row r="35" spans="1:3" x14ac:dyDescent="0.45">
      <c r="A35" s="3">
        <v>11</v>
      </c>
      <c r="B35" s="3">
        <v>24.105427957290718</v>
      </c>
      <c r="C35" s="3">
        <v>8.8945720427092816</v>
      </c>
    </row>
    <row r="36" spans="1:3" x14ac:dyDescent="0.45">
      <c r="A36" s="3">
        <v>12</v>
      </c>
      <c r="B36" s="3">
        <v>97.608182776151807</v>
      </c>
      <c r="C36" s="3">
        <v>-32.608182776151807</v>
      </c>
    </row>
    <row r="37" spans="1:3" x14ac:dyDescent="0.45">
      <c r="A37" s="3">
        <v>13</v>
      </c>
      <c r="B37" s="3">
        <v>93.180305979834884</v>
      </c>
      <c r="C37" s="3">
        <v>224.81969402016512</v>
      </c>
    </row>
    <row r="38" spans="1:3" x14ac:dyDescent="0.45">
      <c r="A38" s="3">
        <v>14</v>
      </c>
      <c r="B38" s="3">
        <v>59.528442327826191</v>
      </c>
      <c r="C38" s="3">
        <v>-41.528442327826191</v>
      </c>
    </row>
    <row r="39" spans="1:3" x14ac:dyDescent="0.45">
      <c r="A39" s="3">
        <v>15</v>
      </c>
      <c r="B39" s="3">
        <v>16.332044248200994</v>
      </c>
      <c r="C39" s="3">
        <v>-12.332044248200994</v>
      </c>
    </row>
    <row r="40" spans="1:3" x14ac:dyDescent="0.45">
      <c r="A40" s="3">
        <v>16</v>
      </c>
      <c r="B40" s="3">
        <v>37.290661084101146</v>
      </c>
      <c r="C40" s="3">
        <v>-34.290661084101146</v>
      </c>
    </row>
    <row r="41" spans="1:3" x14ac:dyDescent="0.45">
      <c r="A41" s="3">
        <v>17</v>
      </c>
      <c r="B41" s="3">
        <v>41.521743356137328</v>
      </c>
      <c r="C41" s="3">
        <v>-34.521743356137328</v>
      </c>
    </row>
    <row r="42" spans="1:3" x14ac:dyDescent="0.45">
      <c r="A42" s="3">
        <v>18</v>
      </c>
      <c r="B42" s="3">
        <v>21.842290928062063</v>
      </c>
      <c r="C42" s="3">
        <v>-17.842290928062063</v>
      </c>
    </row>
    <row r="43" spans="1:3" x14ac:dyDescent="0.45">
      <c r="A43" s="3">
        <v>19</v>
      </c>
      <c r="B43" s="3">
        <v>108.03829256303172</v>
      </c>
      <c r="C43" s="3">
        <v>3.9617074369682825</v>
      </c>
    </row>
    <row r="44" spans="1:3" ht="14.65" thickBot="1" x14ac:dyDescent="0.5">
      <c r="A44" s="4">
        <v>20</v>
      </c>
      <c r="B44" s="4">
        <v>37.585852870522274</v>
      </c>
      <c r="C44" s="4">
        <v>129.41414712947773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CF4EF-70D6-4747-9A4D-2DF4C3355A5D}">
  <dimension ref="A3:Y84"/>
  <sheetViews>
    <sheetView topLeftCell="A46" zoomScale="70" zoomScaleNormal="70" workbookViewId="0">
      <selection activeCell="B65" sqref="B65:B84"/>
    </sheetView>
  </sheetViews>
  <sheetFormatPr defaultRowHeight="14.25" x14ac:dyDescent="0.45"/>
  <cols>
    <col min="1" max="1" width="15.3984375" bestFit="1" customWidth="1"/>
    <col min="2" max="2" width="10.59765625" bestFit="1" customWidth="1"/>
    <col min="3" max="3" width="11.59765625" bestFit="1" customWidth="1"/>
    <col min="4" max="4" width="20.59765625" hidden="1" customWidth="1"/>
    <col min="5" max="5" width="21.73046875" hidden="1" customWidth="1"/>
    <col min="6" max="6" width="4" bestFit="1" customWidth="1"/>
    <col min="7" max="8" width="5" bestFit="1" customWidth="1"/>
    <col min="9" max="9" width="4" bestFit="1" customWidth="1"/>
    <col min="10" max="10" width="15.3984375" bestFit="1" customWidth="1"/>
    <col min="11" max="11" width="16.59765625" bestFit="1" customWidth="1"/>
    <col min="12" max="24" width="15.3984375" bestFit="1" customWidth="1"/>
    <col min="25" max="25" width="26.796875" bestFit="1" customWidth="1"/>
    <col min="26" max="124" width="15.3984375" bestFit="1" customWidth="1"/>
    <col min="125" max="126" width="10.1328125" bestFit="1" customWidth="1"/>
    <col min="127" max="127" width="15.3984375" bestFit="1" customWidth="1"/>
    <col min="128" max="130" width="10.1328125" bestFit="1" customWidth="1"/>
    <col min="131" max="131" width="15.3984375" bestFit="1" customWidth="1"/>
    <col min="132" max="140" width="10.1328125" bestFit="1" customWidth="1"/>
    <col min="141" max="141" width="15.3984375" bestFit="1" customWidth="1"/>
    <col min="142" max="143" width="10.1328125" bestFit="1" customWidth="1"/>
    <col min="144" max="144" width="15.3984375" bestFit="1" customWidth="1"/>
    <col min="145" max="151" width="10.1328125" bestFit="1" customWidth="1"/>
    <col min="152" max="153" width="15.3984375" bestFit="1" customWidth="1"/>
    <col min="154" max="154" width="10.1328125" bestFit="1" customWidth="1"/>
    <col min="155" max="155" width="15.3984375" bestFit="1" customWidth="1"/>
    <col min="156" max="156" width="10.1328125" bestFit="1" customWidth="1"/>
    <col min="157" max="157" width="15.3984375" bestFit="1" customWidth="1"/>
    <col min="158" max="161" width="10.1328125" bestFit="1" customWidth="1"/>
    <col min="162" max="162" width="15.3984375" bestFit="1" customWidth="1"/>
    <col min="163" max="164" width="10.1328125" bestFit="1" customWidth="1"/>
    <col min="165" max="165" width="15.3984375" bestFit="1" customWidth="1"/>
    <col min="166" max="166" width="10.1328125" bestFit="1" customWidth="1"/>
    <col min="167" max="167" width="15.3984375" bestFit="1" customWidth="1"/>
    <col min="168" max="168" width="10.1328125" bestFit="1" customWidth="1"/>
    <col min="169" max="170" width="15.3984375" bestFit="1" customWidth="1"/>
    <col min="171" max="175" width="10.1328125" bestFit="1" customWidth="1"/>
    <col min="176" max="176" width="15.3984375" bestFit="1" customWidth="1"/>
    <col min="177" max="178" width="10.1328125" bestFit="1" customWidth="1"/>
    <col min="179" max="179" width="15.3984375" bestFit="1" customWidth="1"/>
    <col min="180" max="180" width="10.1328125" bestFit="1" customWidth="1"/>
    <col min="181" max="181" width="15.3984375" bestFit="1" customWidth="1"/>
    <col min="182" max="183" width="10.1328125" bestFit="1" customWidth="1"/>
    <col min="184" max="189" width="15.3984375" bestFit="1" customWidth="1"/>
    <col min="190" max="192" width="10.1328125" bestFit="1" customWidth="1"/>
    <col min="193" max="193" width="15.3984375" bestFit="1" customWidth="1"/>
    <col min="194" max="196" width="10.1328125" bestFit="1" customWidth="1"/>
    <col min="197" max="197" width="15.3984375" bestFit="1" customWidth="1"/>
    <col min="198" max="201" width="10.1328125" bestFit="1" customWidth="1"/>
    <col min="202" max="203" width="15.3984375" bestFit="1" customWidth="1"/>
    <col min="204" max="204" width="10.1328125" bestFit="1" customWidth="1"/>
    <col min="205" max="206" width="15.3984375" bestFit="1" customWidth="1"/>
    <col min="207" max="207" width="11.265625" bestFit="1" customWidth="1"/>
  </cols>
  <sheetData>
    <row r="3" spans="1:3" x14ac:dyDescent="0.45">
      <c r="A3" s="1" t="s">
        <v>0</v>
      </c>
      <c r="B3" t="s">
        <v>203</v>
      </c>
      <c r="C3" t="s">
        <v>204</v>
      </c>
    </row>
    <row r="4" spans="1:3" x14ac:dyDescent="0.45">
      <c r="A4" s="2" t="s">
        <v>47</v>
      </c>
      <c r="B4">
        <v>280</v>
      </c>
      <c r="C4">
        <v>17</v>
      </c>
    </row>
    <row r="5" spans="1:3" x14ac:dyDescent="0.45">
      <c r="A5" s="2" t="s">
        <v>48</v>
      </c>
      <c r="B5">
        <v>212</v>
      </c>
      <c r="C5">
        <v>24</v>
      </c>
    </row>
    <row r="6" spans="1:3" x14ac:dyDescent="0.45">
      <c r="A6" s="2" t="s">
        <v>16</v>
      </c>
      <c r="B6">
        <v>152</v>
      </c>
      <c r="C6">
        <v>15</v>
      </c>
    </row>
    <row r="7" spans="1:3" x14ac:dyDescent="0.45">
      <c r="A7" s="2" t="s">
        <v>104</v>
      </c>
      <c r="B7">
        <v>1520</v>
      </c>
      <c r="C7">
        <v>161</v>
      </c>
    </row>
    <row r="8" spans="1:3" x14ac:dyDescent="0.45">
      <c r="A8" s="2" t="s">
        <v>23</v>
      </c>
      <c r="B8">
        <v>108</v>
      </c>
      <c r="C8">
        <v>18</v>
      </c>
    </row>
    <row r="9" spans="1:3" x14ac:dyDescent="0.45">
      <c r="A9" s="2" t="s">
        <v>8</v>
      </c>
      <c r="B9">
        <v>1048</v>
      </c>
      <c r="C9">
        <v>178</v>
      </c>
    </row>
    <row r="10" spans="1:3" x14ac:dyDescent="0.45">
      <c r="A10" s="2" t="s">
        <v>97</v>
      </c>
      <c r="B10">
        <v>1524</v>
      </c>
      <c r="C10">
        <v>125</v>
      </c>
    </row>
    <row r="11" spans="1:3" x14ac:dyDescent="0.45">
      <c r="A11" s="2" t="s">
        <v>9</v>
      </c>
      <c r="B11">
        <v>914</v>
      </c>
      <c r="C11">
        <v>7</v>
      </c>
    </row>
    <row r="12" spans="1:3" x14ac:dyDescent="0.45">
      <c r="A12" s="2" t="s">
        <v>5</v>
      </c>
      <c r="B12">
        <v>581</v>
      </c>
      <c r="C12">
        <v>34</v>
      </c>
    </row>
    <row r="13" spans="1:3" x14ac:dyDescent="0.45">
      <c r="A13" s="2" t="s">
        <v>84</v>
      </c>
      <c r="B13">
        <v>1011</v>
      </c>
      <c r="C13">
        <v>26</v>
      </c>
    </row>
    <row r="14" spans="1:3" x14ac:dyDescent="0.45">
      <c r="A14" s="2" t="s">
        <v>24</v>
      </c>
      <c r="B14">
        <v>168</v>
      </c>
      <c r="C14">
        <v>33</v>
      </c>
    </row>
    <row r="15" spans="1:3" x14ac:dyDescent="0.45">
      <c r="A15" s="2" t="s">
        <v>91</v>
      </c>
      <c r="B15">
        <v>915</v>
      </c>
      <c r="C15">
        <v>65</v>
      </c>
    </row>
    <row r="16" spans="1:3" x14ac:dyDescent="0.45">
      <c r="A16" s="2" t="s">
        <v>74</v>
      </c>
      <c r="B16">
        <v>870</v>
      </c>
      <c r="C16">
        <v>318</v>
      </c>
    </row>
    <row r="17" spans="1:25" x14ac:dyDescent="0.45">
      <c r="A17" s="2" t="s">
        <v>80</v>
      </c>
      <c r="B17">
        <v>528</v>
      </c>
      <c r="C17">
        <v>18</v>
      </c>
    </row>
    <row r="18" spans="1:25" x14ac:dyDescent="0.45">
      <c r="A18" s="2" t="s">
        <v>17</v>
      </c>
      <c r="B18">
        <v>89</v>
      </c>
      <c r="C18">
        <v>4</v>
      </c>
    </row>
    <row r="19" spans="1:25" x14ac:dyDescent="0.45">
      <c r="A19" s="2" t="s">
        <v>49</v>
      </c>
      <c r="B19">
        <v>302</v>
      </c>
      <c r="C19">
        <v>3</v>
      </c>
    </row>
    <row r="20" spans="1:25" x14ac:dyDescent="0.45">
      <c r="A20" s="2" t="s">
        <v>50</v>
      </c>
      <c r="B20">
        <v>345</v>
      </c>
      <c r="C20">
        <v>7</v>
      </c>
    </row>
    <row r="21" spans="1:25" x14ac:dyDescent="0.45">
      <c r="A21" s="2" t="s">
        <v>25</v>
      </c>
      <c r="B21">
        <v>145</v>
      </c>
      <c r="C21">
        <v>4</v>
      </c>
    </row>
    <row r="22" spans="1:25" x14ac:dyDescent="0.45">
      <c r="A22" s="2" t="s">
        <v>95</v>
      </c>
      <c r="B22">
        <v>1021</v>
      </c>
      <c r="C22">
        <v>112</v>
      </c>
    </row>
    <row r="23" spans="1:25" x14ac:dyDescent="0.45">
      <c r="A23" s="2" t="s">
        <v>26</v>
      </c>
      <c r="B23">
        <v>305</v>
      </c>
      <c r="C23">
        <v>167</v>
      </c>
    </row>
    <row r="24" spans="1:25" x14ac:dyDescent="0.45">
      <c r="A24" s="2" t="s">
        <v>202</v>
      </c>
      <c r="B24">
        <v>12038</v>
      </c>
      <c r="C24">
        <v>1336</v>
      </c>
    </row>
    <row r="25" spans="1:25" x14ac:dyDescent="0.45">
      <c r="B25" t="s">
        <v>209</v>
      </c>
      <c r="C25" t="s">
        <v>210</v>
      </c>
    </row>
    <row r="26" spans="1:25" x14ac:dyDescent="0.45">
      <c r="A26" s="2" t="s">
        <v>205</v>
      </c>
      <c r="B26">
        <f>AVERAGE(B4:B23)</f>
        <v>601.9</v>
      </c>
      <c r="C26">
        <f>AVERAGE(C4:C23)</f>
        <v>66.8</v>
      </c>
    </row>
    <row r="27" spans="1:25" x14ac:dyDescent="0.45">
      <c r="A27" s="2" t="s">
        <v>206</v>
      </c>
      <c r="B27">
        <f>MEDIAN(B4:B23)</f>
        <v>436.5</v>
      </c>
      <c r="C27">
        <f>MEDIAN(C4:C23)</f>
        <v>25</v>
      </c>
    </row>
    <row r="28" spans="1:25" x14ac:dyDescent="0.45">
      <c r="A28" s="2" t="s">
        <v>207</v>
      </c>
      <c r="B28">
        <f>_xlfn.VAR.S(B4:B23)</f>
        <v>216556.41052631577</v>
      </c>
      <c r="C28">
        <f>_xlfn.VAR.S(C4:C23)</f>
        <v>7082.3789473684219</v>
      </c>
    </row>
    <row r="29" spans="1:25" x14ac:dyDescent="0.45">
      <c r="A29" s="2" t="s">
        <v>208</v>
      </c>
      <c r="B29">
        <f>_xlfn.STDEV.S(B4:B23)</f>
        <v>465.35621896168504</v>
      </c>
      <c r="C29">
        <f>_xlfn.STDEV.S(C4:C23)</f>
        <v>84.156871064509176</v>
      </c>
      <c r="U29" s="11" t="s">
        <v>245</v>
      </c>
      <c r="V29" s="11" t="s">
        <v>246</v>
      </c>
      <c r="W29" s="11" t="s">
        <v>247</v>
      </c>
      <c r="X29" s="11" t="s">
        <v>248</v>
      </c>
      <c r="Y29" s="11" t="s">
        <v>249</v>
      </c>
    </row>
    <row r="30" spans="1:25" x14ac:dyDescent="0.45">
      <c r="J30" s="7" t="s">
        <v>211</v>
      </c>
      <c r="K30" s="8" t="s">
        <v>212</v>
      </c>
      <c r="L30" s="8"/>
      <c r="M30" s="8"/>
      <c r="N30" s="8"/>
      <c r="O30" s="8"/>
      <c r="P30" s="8"/>
      <c r="Q30" s="8"/>
      <c r="R30" s="8"/>
      <c r="S30" s="8"/>
      <c r="T30" s="9"/>
      <c r="U30" s="7" t="s">
        <v>250</v>
      </c>
      <c r="V30" s="7">
        <f>COUNT(K31:T31)</f>
        <v>10</v>
      </c>
      <c r="W30" s="7">
        <f>V30/V$34</f>
        <v>0.5</v>
      </c>
      <c r="X30" s="7">
        <f>V30</f>
        <v>10</v>
      </c>
      <c r="Y30" s="7">
        <f>W30</f>
        <v>0.5</v>
      </c>
    </row>
    <row r="31" spans="1:25" x14ac:dyDescent="0.45">
      <c r="A31" s="2" t="s">
        <v>242</v>
      </c>
      <c r="B31" t="s">
        <v>243</v>
      </c>
      <c r="C31" t="s">
        <v>244</v>
      </c>
      <c r="J31" s="7">
        <v>0</v>
      </c>
      <c r="K31" s="7">
        <v>89</v>
      </c>
      <c r="L31" s="7">
        <v>108</v>
      </c>
      <c r="M31" s="7">
        <v>145</v>
      </c>
      <c r="N31" s="7">
        <v>152</v>
      </c>
      <c r="O31" s="7">
        <v>168</v>
      </c>
      <c r="P31" s="7">
        <v>212</v>
      </c>
      <c r="Q31" s="7">
        <v>280</v>
      </c>
      <c r="R31" s="7">
        <v>302</v>
      </c>
      <c r="S31" s="7">
        <v>305</v>
      </c>
      <c r="T31" s="10">
        <v>345</v>
      </c>
      <c r="U31" s="7" t="s">
        <v>251</v>
      </c>
      <c r="V31" s="7">
        <f>COUNT(K32:S32)</f>
        <v>5</v>
      </c>
      <c r="W31" s="7">
        <f>V31/V$34</f>
        <v>0.25</v>
      </c>
      <c r="X31" s="7">
        <f>V31+X30</f>
        <v>15</v>
      </c>
      <c r="Y31" s="7">
        <f>W31+Y30</f>
        <v>0.75</v>
      </c>
    </row>
    <row r="32" spans="1:25" x14ac:dyDescent="0.45">
      <c r="A32">
        <f>B26-5*B29</f>
        <v>-1724.8810948084251</v>
      </c>
      <c r="B32">
        <f>_xlfn.NORM.DIST(A32,B$26,B$29,FALSE)</f>
        <v>3.1947988533418661E-9</v>
      </c>
      <c r="C32">
        <f>_xlfn.NORM.DIST(A32,C$26,C$29,FALSE)</f>
        <v>1.7898852271597818E-101</v>
      </c>
      <c r="J32" s="7">
        <v>5</v>
      </c>
      <c r="K32" s="7">
        <v>28</v>
      </c>
      <c r="L32" s="7">
        <v>81</v>
      </c>
      <c r="M32" s="7">
        <v>914</v>
      </c>
      <c r="N32" s="7">
        <v>870</v>
      </c>
      <c r="O32" s="7">
        <v>915</v>
      </c>
      <c r="P32" s="7"/>
      <c r="Q32" s="7"/>
      <c r="R32" s="7"/>
      <c r="S32" s="7"/>
      <c r="T32" s="10"/>
      <c r="U32" s="7" t="s">
        <v>252</v>
      </c>
      <c r="V32" s="7">
        <f>COUNT(K33:S33)</f>
        <v>3</v>
      </c>
      <c r="W32" s="7">
        <f>V32/V$34</f>
        <v>0.15</v>
      </c>
      <c r="X32" s="7">
        <f>V32+X31</f>
        <v>18</v>
      </c>
      <c r="Y32" s="7">
        <f>W32+Y31</f>
        <v>0.9</v>
      </c>
    </row>
    <row r="33" spans="1:25" x14ac:dyDescent="0.45">
      <c r="A33">
        <f>A32+B$29</f>
        <v>-1259.5248758467401</v>
      </c>
      <c r="B33">
        <f>_xlfn.NORM.DIST(A33,B$26,B$29,FALSE)</f>
        <v>2.8758662786003129E-7</v>
      </c>
      <c r="C33">
        <f>_xlfn.NORM.DIST(A33,C$26,C$29,FALSE)</f>
        <v>5.4990308329509659E-57</v>
      </c>
      <c r="J33" s="7">
        <v>10</v>
      </c>
      <c r="K33" s="7">
        <v>48</v>
      </c>
      <c r="L33" s="7">
        <v>11</v>
      </c>
      <c r="M33" s="7">
        <v>21</v>
      </c>
      <c r="N33" s="7"/>
      <c r="O33" s="7"/>
      <c r="P33" s="7"/>
      <c r="Q33" s="7"/>
      <c r="R33" s="7"/>
      <c r="S33" s="7"/>
      <c r="T33" s="10"/>
      <c r="U33" s="7" t="s">
        <v>253</v>
      </c>
      <c r="V33" s="7">
        <f>COUNT(K34:S34)</f>
        <v>2</v>
      </c>
      <c r="W33" s="7">
        <f>V33/V$34</f>
        <v>0.1</v>
      </c>
      <c r="X33" s="7">
        <f>V33+X32</f>
        <v>20</v>
      </c>
      <c r="Y33" s="7">
        <f>W33+Y32</f>
        <v>1</v>
      </c>
    </row>
    <row r="34" spans="1:25" x14ac:dyDescent="0.45">
      <c r="A34">
        <f>A33+B$29</f>
        <v>-794.16865688505504</v>
      </c>
      <c r="B34">
        <f>_xlfn.NORM.DIST(A34,B$26,B$29,FALSE)</f>
        <v>9.5235611588611899E-6</v>
      </c>
      <c r="C34">
        <f>_xlfn.NORM.DIST(A34,C$26,C$29,FALSE)</f>
        <v>8.8800651851306974E-26</v>
      </c>
      <c r="J34" s="7">
        <v>15</v>
      </c>
      <c r="K34" s="7">
        <v>20</v>
      </c>
      <c r="L34" s="7">
        <v>24</v>
      </c>
      <c r="M34" s="7"/>
      <c r="N34" s="7"/>
      <c r="O34" s="7"/>
      <c r="P34" s="7"/>
      <c r="Q34" s="7"/>
      <c r="R34" s="7"/>
      <c r="S34" s="7"/>
      <c r="T34" s="7"/>
      <c r="V34">
        <f>SUM(V30:V33)</f>
        <v>20</v>
      </c>
      <c r="W34">
        <f>SUM(W30:W33)</f>
        <v>1</v>
      </c>
    </row>
    <row r="35" spans="1:25" x14ac:dyDescent="0.45">
      <c r="A35">
        <f>A34+B$29</f>
        <v>-328.81243792337</v>
      </c>
      <c r="B35">
        <f>_xlfn.NORM.DIST(A35,B$26,B$29,FALSE)</f>
        <v>1.160207263022167E-4</v>
      </c>
      <c r="C35">
        <f>_xlfn.NORM.DIST(A35,C$26,C$29,FALSE)</f>
        <v>7.5372892258954371E-8</v>
      </c>
    </row>
    <row r="36" spans="1:25" x14ac:dyDescent="0.45">
      <c r="A36">
        <f>A35+B$29</f>
        <v>136.54378103831505</v>
      </c>
      <c r="B36">
        <f>_xlfn.NORM.DIST(A36,B$26,B$29,FALSE)</f>
        <v>5.1996882100132844E-4</v>
      </c>
      <c r="C36">
        <f>_xlfn.NORM.DIST(A36,C$26,C$29,FALSE)</f>
        <v>3.3626621485472524E-3</v>
      </c>
    </row>
    <row r="37" spans="1:25" x14ac:dyDescent="0.45">
      <c r="A37">
        <f>A36+B$29</f>
        <v>601.90000000000009</v>
      </c>
      <c r="B37">
        <f>_xlfn.NORM.DIST(A37,B$26,B$29,FALSE)</f>
        <v>8.5728365528575754E-4</v>
      </c>
      <c r="C37">
        <f>_xlfn.NORM.DIST(A37,C$26,C$29,FALSE)</f>
        <v>7.8853380732527192E-12</v>
      </c>
    </row>
    <row r="38" spans="1:25" x14ac:dyDescent="0.45">
      <c r="A38">
        <f>A37+B$29</f>
        <v>1067.2562189616851</v>
      </c>
      <c r="B38">
        <f>_xlfn.NORM.DIST(A38,B$26,B$29,FALSE)</f>
        <v>5.1996882100132822E-4</v>
      </c>
      <c r="C38">
        <f>_xlfn.NORM.DIST(A38,C$26,C$29,FALSE)</f>
        <v>9.7191084507298853E-34</v>
      </c>
    </row>
    <row r="39" spans="1:25" x14ac:dyDescent="0.45">
      <c r="A39">
        <f>A38+B$29</f>
        <v>1532.6124379233702</v>
      </c>
      <c r="B39">
        <f>_xlfn.NORM.DIST(A39,B$26,B$29,FALSE)</f>
        <v>1.1602072630221653E-4</v>
      </c>
      <c r="C39">
        <f>_xlfn.NORM.DIST(A39,C$26,C$29,FALSE)</f>
        <v>6.296534197792076E-69</v>
      </c>
    </row>
    <row r="40" spans="1:25" x14ac:dyDescent="0.45">
      <c r="A40">
        <f>A39+B$29</f>
        <v>1997.9686568850552</v>
      </c>
      <c r="B40">
        <f>_xlfn.NORM.DIST(A40,B$26,B$29,FALSE)</f>
        <v>9.5235611588611899E-6</v>
      </c>
      <c r="C40">
        <f>_xlfn.NORM.DIST(A40,C$26,C$29,FALSE)</f>
        <v>2.1441034345702491E-117</v>
      </c>
    </row>
    <row r="41" spans="1:25" x14ac:dyDescent="0.45">
      <c r="A41">
        <f>A40+B$29</f>
        <v>2463.3248758467403</v>
      </c>
      <c r="B41">
        <f>_xlfn.NORM.DIST(A41,B$26,B$29,FALSE)</f>
        <v>2.8758662786003129E-7</v>
      </c>
      <c r="C41">
        <f>_xlfn.NORM.DIST(A41,C$26,C$29,FALSE)</f>
        <v>3.8375931159612989E-179</v>
      </c>
    </row>
    <row r="42" spans="1:25" x14ac:dyDescent="0.45">
      <c r="A42">
        <f>A41+B$29</f>
        <v>2928.6810948084253</v>
      </c>
      <c r="B42">
        <f>_xlfn.NORM.DIST(A42,B$26,B$29,FALSE)</f>
        <v>3.1947988533418661E-9</v>
      </c>
      <c r="C42">
        <f>_xlfn.NORM.DIST(A42,C$26,C$29,FALSE)</f>
        <v>3.6102821834260847E-254</v>
      </c>
    </row>
    <row r="64" spans="2:3" x14ac:dyDescent="0.45">
      <c r="B64" t="s">
        <v>203</v>
      </c>
      <c r="C64" t="s">
        <v>204</v>
      </c>
    </row>
    <row r="65" spans="2:3" x14ac:dyDescent="0.45">
      <c r="B65">
        <v>280</v>
      </c>
      <c r="C65">
        <v>17</v>
      </c>
    </row>
    <row r="66" spans="2:3" x14ac:dyDescent="0.45">
      <c r="B66">
        <v>212</v>
      </c>
      <c r="C66">
        <v>24</v>
      </c>
    </row>
    <row r="67" spans="2:3" x14ac:dyDescent="0.45">
      <c r="B67">
        <v>152</v>
      </c>
      <c r="C67">
        <v>15</v>
      </c>
    </row>
    <row r="68" spans="2:3" x14ac:dyDescent="0.45">
      <c r="B68">
        <v>1520</v>
      </c>
      <c r="C68">
        <v>161</v>
      </c>
    </row>
    <row r="69" spans="2:3" x14ac:dyDescent="0.45">
      <c r="B69">
        <v>108</v>
      </c>
      <c r="C69">
        <v>18</v>
      </c>
    </row>
    <row r="70" spans="2:3" x14ac:dyDescent="0.45">
      <c r="B70">
        <v>1048</v>
      </c>
      <c r="C70">
        <v>178</v>
      </c>
    </row>
    <row r="71" spans="2:3" x14ac:dyDescent="0.45">
      <c r="B71">
        <v>1524</v>
      </c>
      <c r="C71">
        <v>125</v>
      </c>
    </row>
    <row r="72" spans="2:3" x14ac:dyDescent="0.45">
      <c r="B72">
        <v>914</v>
      </c>
      <c r="C72">
        <v>7</v>
      </c>
    </row>
    <row r="73" spans="2:3" x14ac:dyDescent="0.45">
      <c r="B73">
        <v>581</v>
      </c>
      <c r="C73">
        <v>34</v>
      </c>
    </row>
    <row r="74" spans="2:3" x14ac:dyDescent="0.45">
      <c r="B74">
        <v>1011</v>
      </c>
      <c r="C74">
        <v>26</v>
      </c>
    </row>
    <row r="75" spans="2:3" x14ac:dyDescent="0.45">
      <c r="B75">
        <v>168</v>
      </c>
      <c r="C75">
        <v>33</v>
      </c>
    </row>
    <row r="76" spans="2:3" x14ac:dyDescent="0.45">
      <c r="B76">
        <v>915</v>
      </c>
      <c r="C76">
        <v>65</v>
      </c>
    </row>
    <row r="77" spans="2:3" x14ac:dyDescent="0.45">
      <c r="B77">
        <v>870</v>
      </c>
      <c r="C77">
        <v>318</v>
      </c>
    </row>
    <row r="78" spans="2:3" x14ac:dyDescent="0.45">
      <c r="B78">
        <v>528</v>
      </c>
      <c r="C78">
        <v>18</v>
      </c>
    </row>
    <row r="79" spans="2:3" x14ac:dyDescent="0.45">
      <c r="B79">
        <v>89</v>
      </c>
      <c r="C79">
        <v>4</v>
      </c>
    </row>
    <row r="80" spans="2:3" x14ac:dyDescent="0.45">
      <c r="B80">
        <v>302</v>
      </c>
      <c r="C80">
        <v>3</v>
      </c>
    </row>
    <row r="81" spans="2:3" x14ac:dyDescent="0.45">
      <c r="B81">
        <v>345</v>
      </c>
      <c r="C81">
        <v>7</v>
      </c>
    </row>
    <row r="82" spans="2:3" x14ac:dyDescent="0.45">
      <c r="B82">
        <v>145</v>
      </c>
      <c r="C82">
        <v>4</v>
      </c>
    </row>
    <row r="83" spans="2:3" x14ac:dyDescent="0.45">
      <c r="B83">
        <v>1021</v>
      </c>
      <c r="C83">
        <v>112</v>
      </c>
    </row>
    <row r="84" spans="2:3" x14ac:dyDescent="0.45">
      <c r="B84">
        <v>305</v>
      </c>
      <c r="C84">
        <v>167</v>
      </c>
    </row>
  </sheetData>
  <mergeCells count="1">
    <mergeCell ref="K30:T30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F201-A867-409F-8518-416C89F2B623}">
  <dimension ref="A1:E200"/>
  <sheetViews>
    <sheetView topLeftCell="A2" workbookViewId="0">
      <selection activeCell="E9" sqref="E9"/>
    </sheetView>
  </sheetViews>
  <sheetFormatPr defaultRowHeight="14.25" x14ac:dyDescent="0.45"/>
  <cols>
    <col min="1" max="1" width="15.3984375" bestFit="1" customWidth="1"/>
    <col min="2" max="2" width="6.86328125" bestFit="1" customWidth="1"/>
    <col min="3" max="3" width="7.1328125" bestFit="1" customWidth="1"/>
    <col min="4" max="4" width="11.1328125" bestFit="1" customWidth="1"/>
    <col min="5" max="5" width="12.132812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5</v>
      </c>
      <c r="B2">
        <v>2020</v>
      </c>
      <c r="C2">
        <v>1</v>
      </c>
      <c r="D2">
        <v>581</v>
      </c>
      <c r="E2">
        <v>34</v>
      </c>
    </row>
    <row r="3" spans="1:5" x14ac:dyDescent="0.45">
      <c r="A3" t="s">
        <v>6</v>
      </c>
      <c r="B3">
        <v>2020</v>
      </c>
      <c r="C3">
        <v>1</v>
      </c>
      <c r="D3">
        <v>611</v>
      </c>
      <c r="E3">
        <v>11</v>
      </c>
    </row>
    <row r="4" spans="1:5" x14ac:dyDescent="0.45">
      <c r="A4" t="s">
        <v>7</v>
      </c>
      <c r="B4">
        <v>2020</v>
      </c>
      <c r="C4">
        <v>1</v>
      </c>
      <c r="D4">
        <v>788</v>
      </c>
      <c r="E4">
        <v>12</v>
      </c>
    </row>
    <row r="5" spans="1:5" x14ac:dyDescent="0.45">
      <c r="A5" t="s">
        <v>8</v>
      </c>
      <c r="B5">
        <v>2020</v>
      </c>
      <c r="C5">
        <v>1</v>
      </c>
      <c r="D5">
        <v>1048</v>
      </c>
      <c r="E5">
        <v>178</v>
      </c>
    </row>
    <row r="6" spans="1:5" x14ac:dyDescent="0.45">
      <c r="A6" t="s">
        <v>9</v>
      </c>
      <c r="B6">
        <v>2020</v>
      </c>
      <c r="C6">
        <v>1</v>
      </c>
      <c r="D6">
        <v>914</v>
      </c>
      <c r="E6">
        <v>7</v>
      </c>
    </row>
    <row r="7" spans="1:5" x14ac:dyDescent="0.45">
      <c r="A7" t="s">
        <v>10</v>
      </c>
      <c r="B7">
        <v>2020</v>
      </c>
      <c r="C7">
        <v>1</v>
      </c>
      <c r="D7">
        <v>7314</v>
      </c>
      <c r="E7">
        <v>73</v>
      </c>
    </row>
    <row r="8" spans="1:5" x14ac:dyDescent="0.45">
      <c r="A8" t="s">
        <v>11</v>
      </c>
      <c r="B8">
        <v>2020</v>
      </c>
      <c r="C8">
        <v>1</v>
      </c>
      <c r="D8">
        <v>4775</v>
      </c>
      <c r="E8">
        <v>41</v>
      </c>
    </row>
    <row r="9" spans="1:5" x14ac:dyDescent="0.45">
      <c r="A9" t="s">
        <v>12</v>
      </c>
      <c r="B9">
        <v>2020</v>
      </c>
      <c r="C9">
        <v>1</v>
      </c>
      <c r="D9">
        <v>16815</v>
      </c>
      <c r="E9">
        <v>134</v>
      </c>
    </row>
    <row r="10" spans="1:5" x14ac:dyDescent="0.45">
      <c r="A10" t="s">
        <v>13</v>
      </c>
      <c r="B10">
        <v>2020</v>
      </c>
      <c r="C10">
        <v>1</v>
      </c>
      <c r="D10">
        <v>9193</v>
      </c>
      <c r="E10">
        <v>98</v>
      </c>
    </row>
    <row r="11" spans="1:5" x14ac:dyDescent="0.45">
      <c r="A11" t="s">
        <v>14</v>
      </c>
      <c r="B11">
        <v>2020</v>
      </c>
      <c r="C11">
        <v>1</v>
      </c>
      <c r="D11">
        <v>12176</v>
      </c>
      <c r="E11">
        <v>39</v>
      </c>
    </row>
    <row r="12" spans="1:5" x14ac:dyDescent="0.45">
      <c r="A12" t="s">
        <v>15</v>
      </c>
      <c r="B12">
        <v>2020</v>
      </c>
      <c r="C12">
        <v>1</v>
      </c>
      <c r="D12">
        <v>37389</v>
      </c>
      <c r="E12">
        <v>1147</v>
      </c>
    </row>
    <row r="13" spans="1:5" x14ac:dyDescent="0.45">
      <c r="A13" t="s">
        <v>16</v>
      </c>
      <c r="B13">
        <v>2020</v>
      </c>
      <c r="C13">
        <v>1</v>
      </c>
      <c r="D13">
        <v>152</v>
      </c>
      <c r="E13">
        <v>15</v>
      </c>
    </row>
    <row r="14" spans="1:5" x14ac:dyDescent="0.45">
      <c r="A14" t="s">
        <v>17</v>
      </c>
      <c r="B14">
        <v>2020</v>
      </c>
      <c r="C14">
        <v>1</v>
      </c>
      <c r="D14">
        <v>89</v>
      </c>
      <c r="E14">
        <v>4</v>
      </c>
    </row>
    <row r="15" spans="1:5" x14ac:dyDescent="0.45">
      <c r="A15" t="s">
        <v>18</v>
      </c>
      <c r="B15">
        <v>2020</v>
      </c>
      <c r="C15">
        <v>1</v>
      </c>
      <c r="D15">
        <v>91</v>
      </c>
      <c r="E15">
        <v>1</v>
      </c>
    </row>
    <row r="16" spans="1:5" x14ac:dyDescent="0.45">
      <c r="A16" t="s">
        <v>19</v>
      </c>
      <c r="B16">
        <v>2020</v>
      </c>
      <c r="C16">
        <v>1</v>
      </c>
      <c r="D16">
        <v>79</v>
      </c>
      <c r="E16">
        <v>4</v>
      </c>
    </row>
    <row r="17" spans="1:5" x14ac:dyDescent="0.45">
      <c r="A17" t="s">
        <v>20</v>
      </c>
      <c r="B17">
        <v>2020</v>
      </c>
      <c r="C17">
        <v>1</v>
      </c>
      <c r="D17">
        <v>436</v>
      </c>
      <c r="E17">
        <v>7</v>
      </c>
    </row>
    <row r="18" spans="1:5" x14ac:dyDescent="0.45">
      <c r="A18" t="s">
        <v>21</v>
      </c>
      <c r="B18">
        <v>2020</v>
      </c>
      <c r="C18">
        <v>1</v>
      </c>
      <c r="D18">
        <v>84</v>
      </c>
      <c r="E18">
        <v>24</v>
      </c>
    </row>
    <row r="19" spans="1:5" x14ac:dyDescent="0.45">
      <c r="A19" t="s">
        <v>22</v>
      </c>
      <c r="B19">
        <v>2020</v>
      </c>
      <c r="C19">
        <v>1</v>
      </c>
      <c r="D19">
        <v>70</v>
      </c>
      <c r="E19">
        <v>3</v>
      </c>
    </row>
    <row r="20" spans="1:5" x14ac:dyDescent="0.45">
      <c r="A20" t="s">
        <v>23</v>
      </c>
      <c r="B20">
        <v>2020</v>
      </c>
      <c r="C20">
        <v>1</v>
      </c>
      <c r="D20">
        <v>108</v>
      </c>
      <c r="E20">
        <v>18</v>
      </c>
    </row>
    <row r="21" spans="1:5" x14ac:dyDescent="0.45">
      <c r="A21" t="s">
        <v>24</v>
      </c>
      <c r="B21">
        <v>2020</v>
      </c>
      <c r="C21">
        <v>1</v>
      </c>
      <c r="D21">
        <v>168</v>
      </c>
      <c r="E21">
        <v>33</v>
      </c>
    </row>
    <row r="22" spans="1:5" x14ac:dyDescent="0.45">
      <c r="A22" t="s">
        <v>25</v>
      </c>
      <c r="B22">
        <v>2020</v>
      </c>
      <c r="C22">
        <v>1</v>
      </c>
      <c r="D22">
        <v>145</v>
      </c>
      <c r="E22">
        <v>4</v>
      </c>
    </row>
    <row r="23" spans="1:5" x14ac:dyDescent="0.45">
      <c r="A23" t="s">
        <v>26</v>
      </c>
      <c r="B23">
        <v>2020</v>
      </c>
      <c r="C23">
        <v>1</v>
      </c>
      <c r="D23">
        <v>305</v>
      </c>
      <c r="E23">
        <v>167</v>
      </c>
    </row>
    <row r="24" spans="1:5" x14ac:dyDescent="0.45">
      <c r="A24" t="s">
        <v>27</v>
      </c>
      <c r="B24">
        <v>2020</v>
      </c>
      <c r="C24">
        <v>1</v>
      </c>
      <c r="D24">
        <v>152</v>
      </c>
      <c r="E24">
        <v>8</v>
      </c>
    </row>
    <row r="25" spans="1:5" x14ac:dyDescent="0.45">
      <c r="A25" t="s">
        <v>28</v>
      </c>
      <c r="B25">
        <v>2020</v>
      </c>
      <c r="C25">
        <v>1</v>
      </c>
      <c r="D25">
        <v>115</v>
      </c>
      <c r="E25">
        <v>4</v>
      </c>
    </row>
    <row r="26" spans="1:5" x14ac:dyDescent="0.45">
      <c r="A26" t="s">
        <v>29</v>
      </c>
      <c r="B26">
        <v>2020</v>
      </c>
      <c r="C26">
        <v>1</v>
      </c>
      <c r="D26">
        <v>194</v>
      </c>
      <c r="E26">
        <v>9</v>
      </c>
    </row>
    <row r="27" spans="1:5" x14ac:dyDescent="0.45">
      <c r="A27" t="s">
        <v>30</v>
      </c>
      <c r="B27">
        <v>2020</v>
      </c>
      <c r="C27">
        <v>1</v>
      </c>
      <c r="D27">
        <v>107</v>
      </c>
      <c r="E27">
        <v>1</v>
      </c>
    </row>
    <row r="28" spans="1:5" x14ac:dyDescent="0.45">
      <c r="A28" t="s">
        <v>31</v>
      </c>
      <c r="B28">
        <v>2020</v>
      </c>
      <c r="C28">
        <v>1</v>
      </c>
      <c r="D28">
        <v>174</v>
      </c>
      <c r="E28">
        <v>1</v>
      </c>
    </row>
    <row r="29" spans="1:5" x14ac:dyDescent="0.45">
      <c r="A29" t="s">
        <v>32</v>
      </c>
      <c r="B29">
        <v>2020</v>
      </c>
      <c r="C29">
        <v>1</v>
      </c>
      <c r="D29">
        <v>134</v>
      </c>
      <c r="E29">
        <v>4</v>
      </c>
    </row>
    <row r="30" spans="1:5" x14ac:dyDescent="0.45">
      <c r="A30" t="s">
        <v>33</v>
      </c>
      <c r="B30">
        <v>2020</v>
      </c>
      <c r="C30">
        <v>1</v>
      </c>
      <c r="D30">
        <v>129</v>
      </c>
      <c r="E30">
        <v>16</v>
      </c>
    </row>
    <row r="31" spans="1:5" x14ac:dyDescent="0.45">
      <c r="A31" t="s">
        <v>34</v>
      </c>
      <c r="B31">
        <v>2020</v>
      </c>
      <c r="C31">
        <v>1</v>
      </c>
      <c r="D31">
        <v>132</v>
      </c>
      <c r="E31">
        <v>1</v>
      </c>
    </row>
    <row r="32" spans="1:5" x14ac:dyDescent="0.45">
      <c r="A32" t="s">
        <v>35</v>
      </c>
      <c r="B32">
        <v>2020</v>
      </c>
      <c r="C32">
        <v>1</v>
      </c>
      <c r="D32">
        <v>123</v>
      </c>
      <c r="E32">
        <v>1</v>
      </c>
    </row>
    <row r="33" spans="1:5" x14ac:dyDescent="0.45">
      <c r="A33" t="s">
        <v>36</v>
      </c>
      <c r="B33">
        <v>2020</v>
      </c>
      <c r="C33">
        <v>1</v>
      </c>
      <c r="D33">
        <v>184</v>
      </c>
      <c r="E33">
        <v>2</v>
      </c>
    </row>
    <row r="34" spans="1:5" x14ac:dyDescent="0.45">
      <c r="A34" t="s">
        <v>37</v>
      </c>
      <c r="B34">
        <v>2020</v>
      </c>
      <c r="C34">
        <v>1</v>
      </c>
      <c r="D34">
        <v>111</v>
      </c>
      <c r="E34">
        <v>1</v>
      </c>
    </row>
    <row r="35" spans="1:5" x14ac:dyDescent="0.45">
      <c r="A35" t="s">
        <v>38</v>
      </c>
      <c r="B35">
        <v>2020</v>
      </c>
      <c r="C35">
        <v>1</v>
      </c>
      <c r="D35">
        <v>140</v>
      </c>
      <c r="E35">
        <v>10</v>
      </c>
    </row>
    <row r="36" spans="1:5" x14ac:dyDescent="0.45">
      <c r="A36" t="s">
        <v>39</v>
      </c>
      <c r="B36">
        <v>2020</v>
      </c>
      <c r="C36">
        <v>1</v>
      </c>
      <c r="D36">
        <v>167</v>
      </c>
      <c r="E36">
        <v>35</v>
      </c>
    </row>
    <row r="37" spans="1:5" x14ac:dyDescent="0.45">
      <c r="A37" t="s">
        <v>40</v>
      </c>
      <c r="B37">
        <v>2020</v>
      </c>
      <c r="C37">
        <v>1</v>
      </c>
      <c r="D37">
        <v>111</v>
      </c>
      <c r="E37">
        <v>36</v>
      </c>
    </row>
    <row r="38" spans="1:5" x14ac:dyDescent="0.45">
      <c r="A38" t="s">
        <v>41</v>
      </c>
      <c r="B38">
        <v>2020</v>
      </c>
      <c r="C38">
        <v>1</v>
      </c>
      <c r="D38">
        <v>221</v>
      </c>
      <c r="E38">
        <v>61</v>
      </c>
    </row>
    <row r="39" spans="1:5" x14ac:dyDescent="0.45">
      <c r="A39" t="s">
        <v>42</v>
      </c>
      <c r="B39">
        <v>2020</v>
      </c>
      <c r="C39">
        <v>1</v>
      </c>
      <c r="D39">
        <v>60</v>
      </c>
      <c r="E39">
        <v>3</v>
      </c>
    </row>
    <row r="40" spans="1:5" x14ac:dyDescent="0.45">
      <c r="A40" t="s">
        <v>43</v>
      </c>
      <c r="B40">
        <v>2020</v>
      </c>
      <c r="C40">
        <v>1</v>
      </c>
      <c r="D40">
        <v>118</v>
      </c>
      <c r="E40">
        <v>2</v>
      </c>
    </row>
    <row r="41" spans="1:5" x14ac:dyDescent="0.45">
      <c r="A41" t="s">
        <v>44</v>
      </c>
      <c r="B41">
        <v>2020</v>
      </c>
      <c r="C41">
        <v>1</v>
      </c>
      <c r="D41">
        <v>140</v>
      </c>
      <c r="E41">
        <v>2</v>
      </c>
    </row>
    <row r="42" spans="1:5" x14ac:dyDescent="0.45">
      <c r="A42" t="s">
        <v>45</v>
      </c>
      <c r="B42">
        <v>2020</v>
      </c>
      <c r="C42">
        <v>1</v>
      </c>
      <c r="D42">
        <v>210</v>
      </c>
      <c r="E42">
        <v>82</v>
      </c>
    </row>
    <row r="43" spans="1:5" x14ac:dyDescent="0.45">
      <c r="A43" t="s">
        <v>46</v>
      </c>
      <c r="B43">
        <v>2020</v>
      </c>
      <c r="C43">
        <v>1</v>
      </c>
      <c r="D43">
        <v>123</v>
      </c>
      <c r="E43">
        <v>1</v>
      </c>
    </row>
    <row r="44" spans="1:5" x14ac:dyDescent="0.45">
      <c r="A44" t="s">
        <v>47</v>
      </c>
      <c r="B44">
        <v>2020</v>
      </c>
      <c r="C44">
        <v>1</v>
      </c>
      <c r="D44">
        <v>280</v>
      </c>
      <c r="E44">
        <v>17</v>
      </c>
    </row>
    <row r="45" spans="1:5" x14ac:dyDescent="0.45">
      <c r="A45" t="s">
        <v>48</v>
      </c>
      <c r="B45">
        <v>2020</v>
      </c>
      <c r="C45">
        <v>1</v>
      </c>
      <c r="D45">
        <v>212</v>
      </c>
      <c r="E45">
        <v>24</v>
      </c>
    </row>
    <row r="46" spans="1:5" x14ac:dyDescent="0.45">
      <c r="A46" t="s">
        <v>49</v>
      </c>
      <c r="B46">
        <v>2020</v>
      </c>
      <c r="C46">
        <v>1</v>
      </c>
      <c r="D46">
        <v>302</v>
      </c>
      <c r="E46">
        <v>3</v>
      </c>
    </row>
    <row r="47" spans="1:5" x14ac:dyDescent="0.45">
      <c r="A47" t="s">
        <v>50</v>
      </c>
      <c r="B47">
        <v>2020</v>
      </c>
      <c r="C47">
        <v>1</v>
      </c>
      <c r="D47">
        <v>345</v>
      </c>
      <c r="E47">
        <v>7</v>
      </c>
    </row>
    <row r="48" spans="1:5" x14ac:dyDescent="0.45">
      <c r="A48" t="s">
        <v>51</v>
      </c>
      <c r="B48">
        <v>2020</v>
      </c>
      <c r="C48">
        <v>1</v>
      </c>
      <c r="D48">
        <v>289</v>
      </c>
      <c r="E48">
        <v>12</v>
      </c>
    </row>
    <row r="49" spans="1:5" x14ac:dyDescent="0.45">
      <c r="A49" t="s">
        <v>52</v>
      </c>
      <c r="B49">
        <v>2020</v>
      </c>
      <c r="C49">
        <v>1</v>
      </c>
      <c r="D49">
        <v>263</v>
      </c>
      <c r="E49">
        <v>20</v>
      </c>
    </row>
    <row r="50" spans="1:5" x14ac:dyDescent="0.45">
      <c r="A50" t="s">
        <v>53</v>
      </c>
      <c r="B50">
        <v>2020</v>
      </c>
      <c r="C50">
        <v>1</v>
      </c>
      <c r="D50">
        <v>312</v>
      </c>
      <c r="E50">
        <v>14</v>
      </c>
    </row>
    <row r="51" spans="1:5" x14ac:dyDescent="0.45">
      <c r="A51" t="s">
        <v>54</v>
      </c>
      <c r="B51">
        <v>2020</v>
      </c>
      <c r="C51">
        <v>1</v>
      </c>
      <c r="D51">
        <v>243</v>
      </c>
      <c r="E51">
        <v>29</v>
      </c>
    </row>
    <row r="52" spans="1:5" x14ac:dyDescent="0.45">
      <c r="A52" t="s">
        <v>55</v>
      </c>
      <c r="B52">
        <v>2020</v>
      </c>
      <c r="C52">
        <v>1</v>
      </c>
      <c r="D52">
        <v>332</v>
      </c>
      <c r="E52">
        <v>55</v>
      </c>
    </row>
    <row r="53" spans="1:5" x14ac:dyDescent="0.45">
      <c r="A53" t="s">
        <v>56</v>
      </c>
      <c r="B53">
        <v>2020</v>
      </c>
      <c r="C53">
        <v>1</v>
      </c>
      <c r="D53">
        <v>394</v>
      </c>
      <c r="E53">
        <v>88</v>
      </c>
    </row>
    <row r="54" spans="1:5" x14ac:dyDescent="0.45">
      <c r="A54" t="s">
        <v>57</v>
      </c>
      <c r="B54">
        <v>2020</v>
      </c>
      <c r="C54">
        <v>1</v>
      </c>
      <c r="D54">
        <v>241</v>
      </c>
      <c r="E54">
        <v>1</v>
      </c>
    </row>
    <row r="55" spans="1:5" x14ac:dyDescent="0.45">
      <c r="A55" t="s">
        <v>58</v>
      </c>
      <c r="B55">
        <v>2020</v>
      </c>
      <c r="C55">
        <v>1</v>
      </c>
      <c r="D55">
        <v>366</v>
      </c>
      <c r="E55">
        <v>35</v>
      </c>
    </row>
    <row r="56" spans="1:5" x14ac:dyDescent="0.45">
      <c r="A56" t="s">
        <v>59</v>
      </c>
      <c r="B56">
        <v>2020</v>
      </c>
      <c r="C56">
        <v>1</v>
      </c>
      <c r="D56">
        <v>262</v>
      </c>
      <c r="E56">
        <v>3</v>
      </c>
    </row>
    <row r="57" spans="1:5" x14ac:dyDescent="0.45">
      <c r="A57" t="s">
        <v>60</v>
      </c>
      <c r="B57">
        <v>2020</v>
      </c>
      <c r="C57">
        <v>1</v>
      </c>
      <c r="D57">
        <v>326</v>
      </c>
      <c r="E57">
        <v>42</v>
      </c>
    </row>
    <row r="58" spans="1:5" x14ac:dyDescent="0.45">
      <c r="A58" t="s">
        <v>61</v>
      </c>
      <c r="B58">
        <v>2020</v>
      </c>
      <c r="C58">
        <v>1</v>
      </c>
      <c r="D58">
        <v>245</v>
      </c>
      <c r="E58">
        <v>4</v>
      </c>
    </row>
    <row r="59" spans="1:5" x14ac:dyDescent="0.45">
      <c r="A59" t="s">
        <v>62</v>
      </c>
      <c r="B59">
        <v>2020</v>
      </c>
      <c r="C59">
        <v>1</v>
      </c>
      <c r="D59">
        <v>570</v>
      </c>
      <c r="E59">
        <v>45</v>
      </c>
    </row>
    <row r="60" spans="1:5" x14ac:dyDescent="0.45">
      <c r="A60" t="s">
        <v>63</v>
      </c>
      <c r="B60">
        <v>2020</v>
      </c>
      <c r="C60">
        <v>1</v>
      </c>
      <c r="D60">
        <v>612</v>
      </c>
      <c r="E60">
        <v>58</v>
      </c>
    </row>
    <row r="61" spans="1:5" x14ac:dyDescent="0.45">
      <c r="A61" t="s">
        <v>64</v>
      </c>
      <c r="B61">
        <v>2020</v>
      </c>
      <c r="C61">
        <v>1</v>
      </c>
      <c r="D61">
        <v>375</v>
      </c>
      <c r="E61">
        <v>3</v>
      </c>
    </row>
    <row r="62" spans="1:5" x14ac:dyDescent="0.45">
      <c r="A62" t="s">
        <v>65</v>
      </c>
      <c r="B62">
        <v>2020</v>
      </c>
      <c r="C62">
        <v>1</v>
      </c>
      <c r="D62">
        <v>397</v>
      </c>
      <c r="E62">
        <v>4</v>
      </c>
    </row>
    <row r="63" spans="1:5" x14ac:dyDescent="0.45">
      <c r="A63" t="s">
        <v>66</v>
      </c>
      <c r="B63">
        <v>2020</v>
      </c>
      <c r="C63">
        <v>1</v>
      </c>
      <c r="D63">
        <v>411</v>
      </c>
      <c r="E63">
        <v>10</v>
      </c>
    </row>
    <row r="64" spans="1:5" x14ac:dyDescent="0.45">
      <c r="A64" t="s">
        <v>67</v>
      </c>
      <c r="B64">
        <v>2020</v>
      </c>
      <c r="C64">
        <v>1</v>
      </c>
      <c r="D64">
        <v>1040</v>
      </c>
      <c r="E64">
        <v>54</v>
      </c>
    </row>
    <row r="65" spans="1:5" x14ac:dyDescent="0.45">
      <c r="A65" t="s">
        <v>68</v>
      </c>
      <c r="B65">
        <v>2020</v>
      </c>
      <c r="C65">
        <v>1</v>
      </c>
      <c r="D65">
        <v>199</v>
      </c>
      <c r="E65">
        <v>12</v>
      </c>
    </row>
    <row r="66" spans="1:5" x14ac:dyDescent="0.45">
      <c r="A66" t="s">
        <v>69</v>
      </c>
      <c r="B66">
        <v>2020</v>
      </c>
      <c r="C66">
        <v>1</v>
      </c>
      <c r="D66">
        <v>943</v>
      </c>
      <c r="E66">
        <v>214</v>
      </c>
    </row>
    <row r="67" spans="1:5" x14ac:dyDescent="0.45">
      <c r="A67" t="s">
        <v>70</v>
      </c>
      <c r="B67">
        <v>2020</v>
      </c>
      <c r="C67">
        <v>1</v>
      </c>
      <c r="D67">
        <v>483</v>
      </c>
      <c r="E67">
        <v>20</v>
      </c>
    </row>
    <row r="68" spans="1:5" x14ac:dyDescent="0.45">
      <c r="A68" t="s">
        <v>71</v>
      </c>
      <c r="B68">
        <v>2020</v>
      </c>
      <c r="C68">
        <v>1</v>
      </c>
      <c r="D68">
        <v>1764</v>
      </c>
      <c r="E68">
        <v>27</v>
      </c>
    </row>
    <row r="69" spans="1:5" x14ac:dyDescent="0.45">
      <c r="A69" t="s">
        <v>72</v>
      </c>
      <c r="B69">
        <v>2020</v>
      </c>
      <c r="C69">
        <v>1</v>
      </c>
      <c r="D69">
        <v>519</v>
      </c>
      <c r="E69">
        <v>90</v>
      </c>
    </row>
    <row r="70" spans="1:5" x14ac:dyDescent="0.45">
      <c r="A70" t="s">
        <v>73</v>
      </c>
      <c r="B70">
        <v>2020</v>
      </c>
      <c r="C70">
        <v>1</v>
      </c>
      <c r="D70">
        <v>442</v>
      </c>
      <c r="E70">
        <v>46</v>
      </c>
    </row>
    <row r="71" spans="1:5" x14ac:dyDescent="0.45">
      <c r="A71" t="s">
        <v>74</v>
      </c>
      <c r="B71">
        <v>2020</v>
      </c>
      <c r="C71">
        <v>1</v>
      </c>
      <c r="D71">
        <v>870</v>
      </c>
      <c r="E71">
        <v>318</v>
      </c>
    </row>
    <row r="72" spans="1:5" x14ac:dyDescent="0.45">
      <c r="A72" t="s">
        <v>75</v>
      </c>
      <c r="B72">
        <v>2020</v>
      </c>
      <c r="C72">
        <v>1</v>
      </c>
      <c r="D72">
        <v>959</v>
      </c>
      <c r="E72">
        <v>153</v>
      </c>
    </row>
    <row r="73" spans="1:5" x14ac:dyDescent="0.45">
      <c r="A73" t="s">
        <v>76</v>
      </c>
      <c r="B73">
        <v>2020</v>
      </c>
      <c r="C73">
        <v>1</v>
      </c>
      <c r="D73">
        <v>427</v>
      </c>
      <c r="E73">
        <v>82</v>
      </c>
    </row>
    <row r="74" spans="1:5" x14ac:dyDescent="0.45">
      <c r="A74" t="s">
        <v>77</v>
      </c>
      <c r="B74">
        <v>2020</v>
      </c>
      <c r="C74">
        <v>1</v>
      </c>
      <c r="D74">
        <v>459</v>
      </c>
      <c r="E74">
        <v>4</v>
      </c>
    </row>
    <row r="75" spans="1:5" x14ac:dyDescent="0.45">
      <c r="A75" t="s">
        <v>78</v>
      </c>
      <c r="B75">
        <v>2020</v>
      </c>
      <c r="C75">
        <v>1</v>
      </c>
      <c r="D75">
        <v>1017</v>
      </c>
      <c r="E75">
        <v>33</v>
      </c>
    </row>
    <row r="76" spans="1:5" x14ac:dyDescent="0.45">
      <c r="A76" t="s">
        <v>79</v>
      </c>
      <c r="B76">
        <v>2020</v>
      </c>
      <c r="C76">
        <v>1</v>
      </c>
      <c r="D76">
        <v>522</v>
      </c>
      <c r="E76">
        <v>48</v>
      </c>
    </row>
    <row r="77" spans="1:5" x14ac:dyDescent="0.45">
      <c r="A77" t="s">
        <v>80</v>
      </c>
      <c r="B77">
        <v>2020</v>
      </c>
      <c r="C77">
        <v>1</v>
      </c>
      <c r="D77">
        <v>528</v>
      </c>
      <c r="E77">
        <v>18</v>
      </c>
    </row>
    <row r="78" spans="1:5" x14ac:dyDescent="0.45">
      <c r="A78" t="s">
        <v>81</v>
      </c>
      <c r="B78">
        <v>2020</v>
      </c>
      <c r="C78">
        <v>1</v>
      </c>
      <c r="D78">
        <v>1537</v>
      </c>
      <c r="E78">
        <v>45</v>
      </c>
    </row>
    <row r="79" spans="1:5" x14ac:dyDescent="0.45">
      <c r="A79" t="s">
        <v>82</v>
      </c>
      <c r="B79">
        <v>2020</v>
      </c>
      <c r="C79">
        <v>1</v>
      </c>
      <c r="D79">
        <v>577</v>
      </c>
      <c r="E79">
        <v>21</v>
      </c>
    </row>
    <row r="80" spans="1:5" x14ac:dyDescent="0.45">
      <c r="A80" t="s">
        <v>83</v>
      </c>
      <c r="B80">
        <v>2020</v>
      </c>
      <c r="C80">
        <v>1</v>
      </c>
      <c r="D80">
        <v>619</v>
      </c>
      <c r="E80">
        <v>36</v>
      </c>
    </row>
    <row r="81" spans="1:5" x14ac:dyDescent="0.45">
      <c r="A81" t="s">
        <v>84</v>
      </c>
      <c r="B81">
        <v>2020</v>
      </c>
      <c r="C81">
        <v>1</v>
      </c>
      <c r="D81">
        <v>1011</v>
      </c>
      <c r="E81">
        <v>26</v>
      </c>
    </row>
    <row r="82" spans="1:5" x14ac:dyDescent="0.45">
      <c r="A82" t="s">
        <v>85</v>
      </c>
      <c r="B82">
        <v>2020</v>
      </c>
      <c r="C82">
        <v>1</v>
      </c>
      <c r="D82">
        <v>722</v>
      </c>
      <c r="E82">
        <v>350</v>
      </c>
    </row>
    <row r="83" spans="1:5" x14ac:dyDescent="0.45">
      <c r="A83" t="s">
        <v>86</v>
      </c>
      <c r="B83">
        <v>2020</v>
      </c>
      <c r="C83">
        <v>1</v>
      </c>
      <c r="D83">
        <v>688</v>
      </c>
      <c r="E83">
        <v>30</v>
      </c>
    </row>
    <row r="84" spans="1:5" x14ac:dyDescent="0.45">
      <c r="A84" t="s">
        <v>87</v>
      </c>
      <c r="B84">
        <v>2020</v>
      </c>
      <c r="C84">
        <v>1</v>
      </c>
      <c r="D84">
        <v>1085</v>
      </c>
      <c r="E84">
        <v>50</v>
      </c>
    </row>
    <row r="85" spans="1:5" x14ac:dyDescent="0.45">
      <c r="A85" t="s">
        <v>88</v>
      </c>
      <c r="B85">
        <v>2020</v>
      </c>
      <c r="C85">
        <v>1</v>
      </c>
      <c r="D85">
        <v>1822</v>
      </c>
      <c r="E85">
        <v>418</v>
      </c>
    </row>
    <row r="86" spans="1:5" x14ac:dyDescent="0.45">
      <c r="A86" t="s">
        <v>89</v>
      </c>
      <c r="B86">
        <v>2020</v>
      </c>
      <c r="C86">
        <v>1</v>
      </c>
      <c r="D86">
        <v>745</v>
      </c>
      <c r="E86">
        <v>10</v>
      </c>
    </row>
    <row r="87" spans="1:5" x14ac:dyDescent="0.45">
      <c r="A87" t="s">
        <v>90</v>
      </c>
      <c r="B87">
        <v>2020</v>
      </c>
      <c r="C87">
        <v>1</v>
      </c>
      <c r="D87">
        <v>938</v>
      </c>
      <c r="E87">
        <v>7</v>
      </c>
    </row>
    <row r="88" spans="1:5" x14ac:dyDescent="0.45">
      <c r="A88" t="s">
        <v>91</v>
      </c>
      <c r="B88">
        <v>2020</v>
      </c>
      <c r="C88">
        <v>1</v>
      </c>
      <c r="D88">
        <v>915</v>
      </c>
      <c r="E88">
        <v>65</v>
      </c>
    </row>
    <row r="89" spans="1:5" x14ac:dyDescent="0.45">
      <c r="A89" t="s">
        <v>92</v>
      </c>
      <c r="B89">
        <v>2020</v>
      </c>
      <c r="C89">
        <v>1</v>
      </c>
      <c r="D89">
        <v>1032</v>
      </c>
      <c r="E89">
        <v>47</v>
      </c>
    </row>
    <row r="90" spans="1:5" x14ac:dyDescent="0.45">
      <c r="A90" t="s">
        <v>93</v>
      </c>
      <c r="B90">
        <v>2020</v>
      </c>
      <c r="C90">
        <v>1</v>
      </c>
      <c r="D90">
        <v>992</v>
      </c>
      <c r="E90">
        <v>47</v>
      </c>
    </row>
    <row r="91" spans="1:5" x14ac:dyDescent="0.45">
      <c r="A91" t="s">
        <v>94</v>
      </c>
      <c r="B91">
        <v>2020</v>
      </c>
      <c r="C91">
        <v>1</v>
      </c>
      <c r="D91">
        <v>967</v>
      </c>
      <c r="E91">
        <v>5</v>
      </c>
    </row>
    <row r="92" spans="1:5" x14ac:dyDescent="0.45">
      <c r="A92" t="s">
        <v>95</v>
      </c>
      <c r="B92">
        <v>2020</v>
      </c>
      <c r="C92">
        <v>1</v>
      </c>
      <c r="D92">
        <v>1021</v>
      </c>
      <c r="E92">
        <v>112</v>
      </c>
    </row>
    <row r="93" spans="1:5" x14ac:dyDescent="0.45">
      <c r="A93" t="s">
        <v>96</v>
      </c>
      <c r="B93">
        <v>2020</v>
      </c>
      <c r="C93">
        <v>1</v>
      </c>
      <c r="D93">
        <v>1040</v>
      </c>
      <c r="E93">
        <v>84</v>
      </c>
    </row>
    <row r="94" spans="1:5" x14ac:dyDescent="0.45">
      <c r="A94" t="s">
        <v>97</v>
      </c>
      <c r="B94">
        <v>2020</v>
      </c>
      <c r="C94">
        <v>1</v>
      </c>
      <c r="D94">
        <v>1524</v>
      </c>
      <c r="E94">
        <v>125</v>
      </c>
    </row>
    <row r="95" spans="1:5" x14ac:dyDescent="0.45">
      <c r="A95" t="s">
        <v>98</v>
      </c>
      <c r="B95">
        <v>2020</v>
      </c>
      <c r="C95">
        <v>1</v>
      </c>
      <c r="D95">
        <v>732</v>
      </c>
      <c r="E95">
        <v>55</v>
      </c>
    </row>
    <row r="96" spans="1:5" x14ac:dyDescent="0.45">
      <c r="A96" t="s">
        <v>99</v>
      </c>
      <c r="B96">
        <v>2020</v>
      </c>
      <c r="C96">
        <v>1</v>
      </c>
      <c r="D96">
        <v>1313</v>
      </c>
      <c r="E96">
        <v>76</v>
      </c>
    </row>
    <row r="97" spans="1:5" x14ac:dyDescent="0.45">
      <c r="A97" t="s">
        <v>100</v>
      </c>
      <c r="B97">
        <v>2020</v>
      </c>
      <c r="C97">
        <v>1</v>
      </c>
      <c r="D97">
        <v>1294</v>
      </c>
      <c r="E97">
        <v>131</v>
      </c>
    </row>
    <row r="98" spans="1:5" x14ac:dyDescent="0.45">
      <c r="A98" t="s">
        <v>101</v>
      </c>
      <c r="B98">
        <v>2020</v>
      </c>
      <c r="C98">
        <v>1</v>
      </c>
      <c r="D98">
        <v>1685</v>
      </c>
      <c r="E98">
        <v>142</v>
      </c>
    </row>
    <row r="99" spans="1:5" x14ac:dyDescent="0.45">
      <c r="A99" t="s">
        <v>102</v>
      </c>
      <c r="B99">
        <v>2020</v>
      </c>
      <c r="C99">
        <v>1</v>
      </c>
      <c r="D99">
        <v>1179</v>
      </c>
      <c r="E99">
        <v>11</v>
      </c>
    </row>
    <row r="100" spans="1:5" x14ac:dyDescent="0.45">
      <c r="A100" t="s">
        <v>103</v>
      </c>
      <c r="B100">
        <v>2020</v>
      </c>
      <c r="C100">
        <v>1</v>
      </c>
      <c r="D100">
        <v>2718</v>
      </c>
      <c r="E100">
        <v>943</v>
      </c>
    </row>
    <row r="101" spans="1:5" x14ac:dyDescent="0.45">
      <c r="A101" t="s">
        <v>104</v>
      </c>
      <c r="B101">
        <v>2020</v>
      </c>
      <c r="C101">
        <v>1</v>
      </c>
      <c r="D101">
        <v>1520</v>
      </c>
      <c r="E101">
        <v>161</v>
      </c>
    </row>
    <row r="102" spans="1:5" x14ac:dyDescent="0.45">
      <c r="A102" t="s">
        <v>105</v>
      </c>
      <c r="B102">
        <v>2020</v>
      </c>
      <c r="C102">
        <v>1</v>
      </c>
      <c r="D102">
        <v>1298</v>
      </c>
      <c r="E102">
        <v>11</v>
      </c>
    </row>
    <row r="103" spans="1:5" x14ac:dyDescent="0.45">
      <c r="A103" t="s">
        <v>106</v>
      </c>
      <c r="B103">
        <v>2020</v>
      </c>
      <c r="C103">
        <v>1</v>
      </c>
      <c r="D103">
        <v>1692</v>
      </c>
      <c r="E103">
        <v>780</v>
      </c>
    </row>
    <row r="104" spans="1:5" x14ac:dyDescent="0.45">
      <c r="A104" t="s">
        <v>107</v>
      </c>
      <c r="B104">
        <v>2020</v>
      </c>
      <c r="C104">
        <v>1</v>
      </c>
      <c r="D104">
        <v>1623</v>
      </c>
      <c r="E104">
        <v>73</v>
      </c>
    </row>
    <row r="105" spans="1:5" x14ac:dyDescent="0.45">
      <c r="A105" t="s">
        <v>108</v>
      </c>
      <c r="B105">
        <v>2020</v>
      </c>
      <c r="C105">
        <v>1</v>
      </c>
      <c r="D105">
        <v>1710</v>
      </c>
      <c r="E105">
        <v>36</v>
      </c>
    </row>
    <row r="106" spans="1:5" x14ac:dyDescent="0.45">
      <c r="A106" t="s">
        <v>109</v>
      </c>
      <c r="B106">
        <v>2020</v>
      </c>
      <c r="C106">
        <v>1</v>
      </c>
      <c r="D106">
        <v>1813</v>
      </c>
      <c r="E106">
        <v>190</v>
      </c>
    </row>
    <row r="107" spans="1:5" x14ac:dyDescent="0.45">
      <c r="A107" t="s">
        <v>110</v>
      </c>
      <c r="B107">
        <v>2020</v>
      </c>
      <c r="C107">
        <v>1</v>
      </c>
      <c r="D107">
        <v>1586</v>
      </c>
      <c r="E107">
        <v>28</v>
      </c>
    </row>
    <row r="108" spans="1:5" x14ac:dyDescent="0.45">
      <c r="A108" t="s">
        <v>111</v>
      </c>
      <c r="B108">
        <v>2020</v>
      </c>
      <c r="C108">
        <v>1</v>
      </c>
      <c r="D108">
        <v>2714</v>
      </c>
      <c r="E108">
        <v>238</v>
      </c>
    </row>
    <row r="109" spans="1:5" x14ac:dyDescent="0.45">
      <c r="A109" t="s">
        <v>112</v>
      </c>
      <c r="B109">
        <v>2020</v>
      </c>
      <c r="C109">
        <v>1</v>
      </c>
      <c r="D109">
        <v>1434</v>
      </c>
      <c r="E109">
        <v>8</v>
      </c>
    </row>
    <row r="110" spans="1:5" x14ac:dyDescent="0.45">
      <c r="A110" t="s">
        <v>113</v>
      </c>
      <c r="B110">
        <v>2020</v>
      </c>
      <c r="C110">
        <v>1</v>
      </c>
      <c r="D110">
        <v>1915</v>
      </c>
      <c r="E110">
        <v>45</v>
      </c>
    </row>
    <row r="111" spans="1:5" x14ac:dyDescent="0.45">
      <c r="A111" t="s">
        <v>114</v>
      </c>
      <c r="B111">
        <v>2020</v>
      </c>
      <c r="C111">
        <v>1</v>
      </c>
      <c r="D111">
        <v>2428</v>
      </c>
      <c r="E111">
        <v>321</v>
      </c>
    </row>
    <row r="112" spans="1:5" x14ac:dyDescent="0.45">
      <c r="A112" t="s">
        <v>115</v>
      </c>
      <c r="B112">
        <v>2020</v>
      </c>
      <c r="C112">
        <v>1</v>
      </c>
      <c r="D112">
        <v>1995</v>
      </c>
      <c r="E112">
        <v>16</v>
      </c>
    </row>
    <row r="113" spans="1:5" x14ac:dyDescent="0.45">
      <c r="A113" t="s">
        <v>116</v>
      </c>
      <c r="B113">
        <v>2020</v>
      </c>
      <c r="C113">
        <v>1</v>
      </c>
      <c r="D113">
        <v>2071</v>
      </c>
      <c r="E113">
        <v>17</v>
      </c>
    </row>
    <row r="114" spans="1:5" x14ac:dyDescent="0.45">
      <c r="A114" t="s">
        <v>10</v>
      </c>
      <c r="B114">
        <v>2020</v>
      </c>
      <c r="C114">
        <v>1</v>
      </c>
      <c r="D114">
        <v>4838</v>
      </c>
      <c r="E114">
        <v>36</v>
      </c>
    </row>
    <row r="115" spans="1:5" x14ac:dyDescent="0.45">
      <c r="A115" t="s">
        <v>117</v>
      </c>
      <c r="B115">
        <v>2020</v>
      </c>
      <c r="C115">
        <v>1</v>
      </c>
      <c r="D115">
        <v>3752</v>
      </c>
      <c r="E115">
        <v>97</v>
      </c>
    </row>
    <row r="116" spans="1:5" x14ac:dyDescent="0.45">
      <c r="A116" t="s">
        <v>118</v>
      </c>
      <c r="B116">
        <v>2020</v>
      </c>
      <c r="C116">
        <v>1</v>
      </c>
      <c r="D116">
        <v>2104</v>
      </c>
      <c r="E116">
        <v>44</v>
      </c>
    </row>
    <row r="117" spans="1:5" x14ac:dyDescent="0.45">
      <c r="A117" t="s">
        <v>119</v>
      </c>
      <c r="B117">
        <v>2020</v>
      </c>
      <c r="C117">
        <v>1</v>
      </c>
      <c r="D117">
        <v>2264</v>
      </c>
      <c r="E117">
        <v>75</v>
      </c>
    </row>
    <row r="118" spans="1:5" x14ac:dyDescent="0.45">
      <c r="A118" t="s">
        <v>120</v>
      </c>
      <c r="B118">
        <v>2020</v>
      </c>
      <c r="C118">
        <v>1</v>
      </c>
      <c r="D118">
        <v>4298</v>
      </c>
      <c r="E118">
        <v>83</v>
      </c>
    </row>
    <row r="119" spans="1:5" x14ac:dyDescent="0.45">
      <c r="A119" t="s">
        <v>121</v>
      </c>
      <c r="B119">
        <v>2020</v>
      </c>
      <c r="C119">
        <v>1</v>
      </c>
      <c r="D119">
        <v>2446</v>
      </c>
      <c r="E119">
        <v>45</v>
      </c>
    </row>
    <row r="120" spans="1:5" x14ac:dyDescent="0.45">
      <c r="A120" t="s">
        <v>122</v>
      </c>
      <c r="B120">
        <v>2020</v>
      </c>
      <c r="C120">
        <v>1</v>
      </c>
      <c r="D120">
        <v>2542</v>
      </c>
      <c r="E120">
        <v>46</v>
      </c>
    </row>
    <row r="121" spans="1:5" x14ac:dyDescent="0.45">
      <c r="A121" t="s">
        <v>123</v>
      </c>
      <c r="B121">
        <v>2020</v>
      </c>
      <c r="C121">
        <v>1</v>
      </c>
      <c r="D121">
        <v>5519</v>
      </c>
      <c r="E121">
        <v>654</v>
      </c>
    </row>
    <row r="122" spans="1:5" x14ac:dyDescent="0.45">
      <c r="A122" t="s">
        <v>124</v>
      </c>
      <c r="B122">
        <v>2020</v>
      </c>
      <c r="C122">
        <v>1</v>
      </c>
      <c r="D122">
        <v>3095</v>
      </c>
      <c r="E122">
        <v>707</v>
      </c>
    </row>
    <row r="123" spans="1:5" x14ac:dyDescent="0.45">
      <c r="A123" t="s">
        <v>125</v>
      </c>
      <c r="B123">
        <v>2020</v>
      </c>
      <c r="C123">
        <v>1</v>
      </c>
      <c r="D123">
        <v>3098</v>
      </c>
      <c r="E123">
        <v>82</v>
      </c>
    </row>
    <row r="124" spans="1:5" x14ac:dyDescent="0.45">
      <c r="A124" t="s">
        <v>126</v>
      </c>
      <c r="B124">
        <v>2020</v>
      </c>
      <c r="C124">
        <v>1</v>
      </c>
      <c r="D124">
        <v>3577</v>
      </c>
      <c r="E124">
        <v>195</v>
      </c>
    </row>
    <row r="125" spans="1:5" x14ac:dyDescent="0.45">
      <c r="A125" t="s">
        <v>127</v>
      </c>
      <c r="B125">
        <v>2020</v>
      </c>
      <c r="C125">
        <v>1</v>
      </c>
      <c r="D125">
        <v>6899</v>
      </c>
      <c r="E125">
        <v>735</v>
      </c>
    </row>
    <row r="126" spans="1:5" x14ac:dyDescent="0.45">
      <c r="A126" t="s">
        <v>128</v>
      </c>
      <c r="B126">
        <v>2020</v>
      </c>
      <c r="C126">
        <v>1</v>
      </c>
      <c r="D126">
        <v>5617</v>
      </c>
      <c r="E126">
        <v>144</v>
      </c>
    </row>
    <row r="127" spans="1:5" x14ac:dyDescent="0.45">
      <c r="A127" t="s">
        <v>129</v>
      </c>
      <c r="B127">
        <v>2020</v>
      </c>
      <c r="C127">
        <v>1</v>
      </c>
      <c r="D127">
        <v>4432</v>
      </c>
      <c r="E127">
        <v>221</v>
      </c>
    </row>
    <row r="128" spans="1:5" x14ac:dyDescent="0.45">
      <c r="A128" t="s">
        <v>130</v>
      </c>
      <c r="B128">
        <v>2020</v>
      </c>
      <c r="C128">
        <v>1</v>
      </c>
      <c r="D128">
        <v>4269</v>
      </c>
      <c r="E128">
        <v>37</v>
      </c>
    </row>
    <row r="129" spans="1:5" x14ac:dyDescent="0.45">
      <c r="A129" t="s">
        <v>131</v>
      </c>
      <c r="B129">
        <v>2020</v>
      </c>
      <c r="C129">
        <v>1</v>
      </c>
      <c r="D129">
        <v>17374</v>
      </c>
      <c r="E129">
        <v>624</v>
      </c>
    </row>
    <row r="130" spans="1:5" x14ac:dyDescent="0.45">
      <c r="A130" t="s">
        <v>132</v>
      </c>
      <c r="B130">
        <v>2020</v>
      </c>
      <c r="C130">
        <v>1</v>
      </c>
      <c r="D130">
        <v>4587</v>
      </c>
      <c r="E130">
        <v>41</v>
      </c>
    </row>
    <row r="131" spans="1:5" x14ac:dyDescent="0.45">
      <c r="A131" t="s">
        <v>133</v>
      </c>
      <c r="B131">
        <v>2020</v>
      </c>
      <c r="C131">
        <v>1</v>
      </c>
      <c r="D131">
        <v>4902</v>
      </c>
      <c r="E131">
        <v>28</v>
      </c>
    </row>
    <row r="132" spans="1:5" x14ac:dyDescent="0.45">
      <c r="A132" t="s">
        <v>134</v>
      </c>
      <c r="B132">
        <v>2020</v>
      </c>
      <c r="C132">
        <v>1</v>
      </c>
      <c r="D132">
        <v>5499</v>
      </c>
      <c r="E132">
        <v>165</v>
      </c>
    </row>
    <row r="133" spans="1:5" x14ac:dyDescent="0.45">
      <c r="A133" t="s">
        <v>135</v>
      </c>
      <c r="B133">
        <v>2020</v>
      </c>
      <c r="C133">
        <v>1</v>
      </c>
      <c r="D133">
        <v>5562</v>
      </c>
      <c r="E133">
        <v>114</v>
      </c>
    </row>
    <row r="134" spans="1:5" x14ac:dyDescent="0.45">
      <c r="A134" t="s">
        <v>136</v>
      </c>
      <c r="B134">
        <v>2020</v>
      </c>
      <c r="C134">
        <v>1</v>
      </c>
      <c r="D134">
        <v>6005</v>
      </c>
      <c r="E134">
        <v>308</v>
      </c>
    </row>
    <row r="135" spans="1:5" x14ac:dyDescent="0.45">
      <c r="A135" t="s">
        <v>137</v>
      </c>
      <c r="B135">
        <v>2020</v>
      </c>
      <c r="C135">
        <v>1</v>
      </c>
      <c r="D135">
        <v>5322</v>
      </c>
      <c r="E135">
        <v>193</v>
      </c>
    </row>
    <row r="136" spans="1:5" x14ac:dyDescent="0.45">
      <c r="A136" t="s">
        <v>138</v>
      </c>
      <c r="B136">
        <v>2020</v>
      </c>
      <c r="C136">
        <v>1</v>
      </c>
      <c r="D136">
        <v>7503</v>
      </c>
      <c r="E136">
        <v>112</v>
      </c>
    </row>
    <row r="137" spans="1:5" x14ac:dyDescent="0.45">
      <c r="A137" t="s">
        <v>139</v>
      </c>
      <c r="B137">
        <v>2020</v>
      </c>
      <c r="C137">
        <v>1</v>
      </c>
      <c r="D137">
        <v>6547</v>
      </c>
      <c r="E137">
        <v>247</v>
      </c>
    </row>
    <row r="138" spans="1:5" x14ac:dyDescent="0.45">
      <c r="A138" t="s">
        <v>140</v>
      </c>
      <c r="B138">
        <v>2020</v>
      </c>
      <c r="C138">
        <v>1</v>
      </c>
      <c r="D138">
        <v>7157</v>
      </c>
      <c r="E138">
        <v>401</v>
      </c>
    </row>
    <row r="139" spans="1:5" x14ac:dyDescent="0.45">
      <c r="A139" t="s">
        <v>141</v>
      </c>
      <c r="B139">
        <v>2020</v>
      </c>
      <c r="C139">
        <v>1</v>
      </c>
      <c r="D139">
        <v>7163</v>
      </c>
      <c r="E139">
        <v>65</v>
      </c>
    </row>
    <row r="140" spans="1:5" x14ac:dyDescent="0.45">
      <c r="A140" t="s">
        <v>142</v>
      </c>
      <c r="B140">
        <v>2020</v>
      </c>
      <c r="C140">
        <v>1</v>
      </c>
      <c r="D140">
        <v>10186</v>
      </c>
      <c r="E140">
        <v>1940</v>
      </c>
    </row>
    <row r="141" spans="1:5" x14ac:dyDescent="0.45">
      <c r="A141" t="s">
        <v>143</v>
      </c>
      <c r="B141">
        <v>2020</v>
      </c>
      <c r="C141">
        <v>1</v>
      </c>
      <c r="D141">
        <v>7889</v>
      </c>
      <c r="E141">
        <v>254</v>
      </c>
    </row>
    <row r="142" spans="1:5" x14ac:dyDescent="0.45">
      <c r="A142" t="s">
        <v>144</v>
      </c>
      <c r="B142">
        <v>2020</v>
      </c>
      <c r="C142">
        <v>1</v>
      </c>
      <c r="D142">
        <v>9691</v>
      </c>
      <c r="E142">
        <v>189</v>
      </c>
    </row>
    <row r="143" spans="1:5" x14ac:dyDescent="0.45">
      <c r="A143" t="s">
        <v>145</v>
      </c>
      <c r="B143">
        <v>2020</v>
      </c>
      <c r="C143">
        <v>1</v>
      </c>
      <c r="D143">
        <v>8546</v>
      </c>
      <c r="E143">
        <v>137</v>
      </c>
    </row>
    <row r="144" spans="1:5" x14ac:dyDescent="0.45">
      <c r="A144" t="s">
        <v>146</v>
      </c>
      <c r="B144">
        <v>2020</v>
      </c>
      <c r="C144">
        <v>1</v>
      </c>
      <c r="D144">
        <v>68111</v>
      </c>
      <c r="E144">
        <v>2073</v>
      </c>
    </row>
    <row r="145" spans="1:5" x14ac:dyDescent="0.45">
      <c r="A145" t="s">
        <v>147</v>
      </c>
      <c r="B145">
        <v>2020</v>
      </c>
      <c r="C145">
        <v>1</v>
      </c>
      <c r="D145">
        <v>9912</v>
      </c>
      <c r="E145">
        <v>63</v>
      </c>
    </row>
    <row r="146" spans="1:5" x14ac:dyDescent="0.45">
      <c r="A146" t="s">
        <v>148</v>
      </c>
      <c r="B146">
        <v>2011</v>
      </c>
      <c r="C146">
        <v>4</v>
      </c>
      <c r="D146">
        <v>125</v>
      </c>
      <c r="E146">
        <v>6</v>
      </c>
    </row>
    <row r="147" spans="1:5" x14ac:dyDescent="0.45">
      <c r="A147" t="s">
        <v>149</v>
      </c>
      <c r="B147">
        <v>2011</v>
      </c>
      <c r="C147">
        <v>4</v>
      </c>
      <c r="D147">
        <v>168</v>
      </c>
      <c r="E147">
        <v>6</v>
      </c>
    </row>
    <row r="148" spans="1:5" x14ac:dyDescent="0.45">
      <c r="A148" t="s">
        <v>150</v>
      </c>
      <c r="B148">
        <v>2011</v>
      </c>
      <c r="C148">
        <v>4</v>
      </c>
      <c r="D148">
        <v>993</v>
      </c>
      <c r="E148">
        <v>59</v>
      </c>
    </row>
    <row r="149" spans="1:5" x14ac:dyDescent="0.45">
      <c r="A149" t="s">
        <v>151</v>
      </c>
      <c r="B149">
        <v>2011</v>
      </c>
      <c r="C149">
        <v>4</v>
      </c>
      <c r="D149">
        <v>1065</v>
      </c>
      <c r="E149">
        <v>217</v>
      </c>
    </row>
    <row r="150" spans="1:5" x14ac:dyDescent="0.45">
      <c r="A150" t="s">
        <v>152</v>
      </c>
      <c r="B150">
        <v>2011</v>
      </c>
      <c r="C150">
        <v>4</v>
      </c>
      <c r="D150">
        <v>1169</v>
      </c>
      <c r="E150">
        <v>239</v>
      </c>
    </row>
    <row r="151" spans="1:5" x14ac:dyDescent="0.45">
      <c r="A151" t="s">
        <v>153</v>
      </c>
      <c r="B151">
        <v>2011</v>
      </c>
      <c r="C151">
        <v>4</v>
      </c>
      <c r="D151">
        <v>518</v>
      </c>
      <c r="E151">
        <v>3</v>
      </c>
    </row>
    <row r="152" spans="1:5" x14ac:dyDescent="0.45">
      <c r="A152" t="s">
        <v>154</v>
      </c>
      <c r="B152">
        <v>2011</v>
      </c>
      <c r="C152">
        <v>4</v>
      </c>
      <c r="D152">
        <v>1573</v>
      </c>
      <c r="E152">
        <v>15</v>
      </c>
    </row>
    <row r="153" spans="1:5" x14ac:dyDescent="0.45">
      <c r="A153" t="s">
        <v>155</v>
      </c>
      <c r="B153">
        <v>2011</v>
      </c>
      <c r="C153">
        <v>4</v>
      </c>
      <c r="D153">
        <v>2109</v>
      </c>
      <c r="E153">
        <v>59</v>
      </c>
    </row>
    <row r="154" spans="1:5" x14ac:dyDescent="0.45">
      <c r="A154" t="s">
        <v>156</v>
      </c>
      <c r="B154">
        <v>2011</v>
      </c>
      <c r="C154">
        <v>4</v>
      </c>
      <c r="D154">
        <v>2726</v>
      </c>
      <c r="E154">
        <v>121</v>
      </c>
    </row>
    <row r="155" spans="1:5" x14ac:dyDescent="0.45">
      <c r="A155" t="s">
        <v>157</v>
      </c>
      <c r="B155">
        <v>2011</v>
      </c>
      <c r="C155">
        <v>4</v>
      </c>
      <c r="D155">
        <v>3694</v>
      </c>
      <c r="E155">
        <v>328</v>
      </c>
    </row>
    <row r="156" spans="1:5" x14ac:dyDescent="0.45">
      <c r="A156" t="s">
        <v>158</v>
      </c>
      <c r="B156">
        <v>2011</v>
      </c>
      <c r="C156">
        <v>4</v>
      </c>
      <c r="D156">
        <v>4477</v>
      </c>
      <c r="E156">
        <v>111</v>
      </c>
    </row>
    <row r="157" spans="1:5" x14ac:dyDescent="0.45">
      <c r="A157" t="s">
        <v>159</v>
      </c>
      <c r="B157">
        <v>2011</v>
      </c>
      <c r="C157">
        <v>4</v>
      </c>
      <c r="D157">
        <v>6397</v>
      </c>
      <c r="E157">
        <v>38</v>
      </c>
    </row>
    <row r="158" spans="1:5" x14ac:dyDescent="0.45">
      <c r="A158" t="s">
        <v>160</v>
      </c>
      <c r="B158">
        <v>2011</v>
      </c>
      <c r="C158">
        <v>4</v>
      </c>
      <c r="D158">
        <v>6635</v>
      </c>
      <c r="E158">
        <v>42</v>
      </c>
    </row>
    <row r="159" spans="1:5" x14ac:dyDescent="0.45">
      <c r="A159" t="s">
        <v>161</v>
      </c>
      <c r="B159">
        <v>2011</v>
      </c>
      <c r="C159">
        <v>4</v>
      </c>
      <c r="D159">
        <v>8186</v>
      </c>
      <c r="E159">
        <v>25</v>
      </c>
    </row>
    <row r="160" spans="1:5" x14ac:dyDescent="0.45">
      <c r="A160" t="s">
        <v>162</v>
      </c>
      <c r="B160">
        <v>2011</v>
      </c>
      <c r="C160">
        <v>4</v>
      </c>
      <c r="D160">
        <v>13712</v>
      </c>
      <c r="E160">
        <v>22</v>
      </c>
    </row>
    <row r="161" spans="1:5" x14ac:dyDescent="0.45">
      <c r="A161" t="s">
        <v>163</v>
      </c>
      <c r="B161">
        <v>2011</v>
      </c>
      <c r="C161">
        <v>4</v>
      </c>
      <c r="D161">
        <v>12488</v>
      </c>
      <c r="E161">
        <v>124</v>
      </c>
    </row>
    <row r="162" spans="1:5" x14ac:dyDescent="0.45">
      <c r="A162" t="s">
        <v>164</v>
      </c>
      <c r="B162">
        <v>2011</v>
      </c>
      <c r="C162">
        <v>4</v>
      </c>
      <c r="D162">
        <v>17745</v>
      </c>
      <c r="E162">
        <v>35</v>
      </c>
    </row>
    <row r="163" spans="1:5" x14ac:dyDescent="0.45">
      <c r="A163" t="s">
        <v>165</v>
      </c>
      <c r="B163">
        <v>2011</v>
      </c>
      <c r="C163">
        <v>4</v>
      </c>
      <c r="D163">
        <v>70</v>
      </c>
      <c r="E163">
        <v>10</v>
      </c>
    </row>
    <row r="164" spans="1:5" x14ac:dyDescent="0.45">
      <c r="A164" t="s">
        <v>166</v>
      </c>
      <c r="B164">
        <v>2011</v>
      </c>
      <c r="C164">
        <v>4</v>
      </c>
      <c r="D164">
        <v>87</v>
      </c>
      <c r="E164">
        <v>3</v>
      </c>
    </row>
    <row r="165" spans="1:5" x14ac:dyDescent="0.45">
      <c r="A165" t="s">
        <v>167</v>
      </c>
      <c r="B165">
        <v>2011</v>
      </c>
      <c r="C165">
        <v>4</v>
      </c>
      <c r="D165">
        <v>101</v>
      </c>
      <c r="E165">
        <v>2</v>
      </c>
    </row>
    <row r="166" spans="1:5" x14ac:dyDescent="0.45">
      <c r="A166" t="s">
        <v>168</v>
      </c>
      <c r="B166">
        <v>2011</v>
      </c>
      <c r="C166">
        <v>4</v>
      </c>
      <c r="D166">
        <v>100</v>
      </c>
      <c r="E166">
        <v>3</v>
      </c>
    </row>
    <row r="167" spans="1:5" x14ac:dyDescent="0.45">
      <c r="A167" t="s">
        <v>169</v>
      </c>
      <c r="B167">
        <v>2011</v>
      </c>
      <c r="C167">
        <v>4</v>
      </c>
      <c r="D167">
        <v>106</v>
      </c>
      <c r="E167">
        <v>27</v>
      </c>
    </row>
    <row r="168" spans="1:5" x14ac:dyDescent="0.45">
      <c r="A168" t="s">
        <v>170</v>
      </c>
      <c r="B168">
        <v>2011</v>
      </c>
      <c r="C168">
        <v>4</v>
      </c>
      <c r="D168">
        <v>108</v>
      </c>
      <c r="E168">
        <v>2</v>
      </c>
    </row>
    <row r="169" spans="1:5" x14ac:dyDescent="0.45">
      <c r="A169" t="s">
        <v>171</v>
      </c>
      <c r="B169">
        <v>2011</v>
      </c>
      <c r="C169">
        <v>4</v>
      </c>
      <c r="D169">
        <v>103</v>
      </c>
      <c r="E169">
        <v>5</v>
      </c>
    </row>
    <row r="170" spans="1:5" x14ac:dyDescent="0.45">
      <c r="A170" t="s">
        <v>172</v>
      </c>
      <c r="B170">
        <v>2011</v>
      </c>
      <c r="C170">
        <v>4</v>
      </c>
      <c r="D170">
        <v>103</v>
      </c>
      <c r="E170">
        <v>5</v>
      </c>
    </row>
    <row r="171" spans="1:5" x14ac:dyDescent="0.45">
      <c r="A171" t="s">
        <v>173</v>
      </c>
      <c r="B171">
        <v>2011</v>
      </c>
      <c r="C171">
        <v>4</v>
      </c>
      <c r="D171">
        <v>105</v>
      </c>
      <c r="E171">
        <v>15</v>
      </c>
    </row>
    <row r="172" spans="1:5" x14ac:dyDescent="0.45">
      <c r="A172" t="s">
        <v>174</v>
      </c>
      <c r="B172">
        <v>2011</v>
      </c>
      <c r="C172">
        <v>4</v>
      </c>
      <c r="D172">
        <v>119</v>
      </c>
      <c r="E172">
        <v>15</v>
      </c>
    </row>
    <row r="173" spans="1:5" x14ac:dyDescent="0.45">
      <c r="A173" t="s">
        <v>175</v>
      </c>
      <c r="B173">
        <v>2011</v>
      </c>
      <c r="C173">
        <v>4</v>
      </c>
      <c r="D173">
        <v>151</v>
      </c>
      <c r="E173">
        <v>12</v>
      </c>
    </row>
    <row r="174" spans="1:5" x14ac:dyDescent="0.45">
      <c r="A174" t="s">
        <v>176</v>
      </c>
      <c r="B174">
        <v>2011</v>
      </c>
      <c r="C174">
        <v>4</v>
      </c>
      <c r="D174">
        <v>191</v>
      </c>
      <c r="E174">
        <v>3</v>
      </c>
    </row>
    <row r="175" spans="1:5" x14ac:dyDescent="0.45">
      <c r="A175" t="s">
        <v>177</v>
      </c>
      <c r="B175">
        <v>2011</v>
      </c>
      <c r="C175">
        <v>4</v>
      </c>
      <c r="D175">
        <v>171</v>
      </c>
      <c r="E175">
        <v>9</v>
      </c>
    </row>
    <row r="176" spans="1:5" x14ac:dyDescent="0.45">
      <c r="A176" t="s">
        <v>178</v>
      </c>
      <c r="B176">
        <v>2011</v>
      </c>
      <c r="C176">
        <v>4</v>
      </c>
      <c r="D176">
        <v>201</v>
      </c>
      <c r="E176">
        <v>4</v>
      </c>
    </row>
    <row r="177" spans="1:5" x14ac:dyDescent="0.45">
      <c r="A177" t="s">
        <v>179</v>
      </c>
      <c r="B177">
        <v>2011</v>
      </c>
      <c r="C177">
        <v>4</v>
      </c>
      <c r="D177">
        <v>989</v>
      </c>
      <c r="E177">
        <v>32</v>
      </c>
    </row>
    <row r="178" spans="1:5" x14ac:dyDescent="0.45">
      <c r="A178" t="s">
        <v>180</v>
      </c>
      <c r="B178">
        <v>2011</v>
      </c>
      <c r="C178">
        <v>4</v>
      </c>
      <c r="D178">
        <v>107</v>
      </c>
      <c r="E178">
        <v>1</v>
      </c>
    </row>
    <row r="179" spans="1:5" x14ac:dyDescent="0.45">
      <c r="A179" t="s">
        <v>181</v>
      </c>
      <c r="B179">
        <v>2011</v>
      </c>
      <c r="C179">
        <v>4</v>
      </c>
      <c r="D179">
        <v>116</v>
      </c>
      <c r="E179">
        <v>3</v>
      </c>
    </row>
    <row r="180" spans="1:5" x14ac:dyDescent="0.45">
      <c r="A180" t="s">
        <v>182</v>
      </c>
      <c r="B180">
        <v>2011</v>
      </c>
      <c r="C180">
        <v>4</v>
      </c>
      <c r="D180">
        <v>117</v>
      </c>
      <c r="E180">
        <v>6</v>
      </c>
    </row>
    <row r="181" spans="1:5" x14ac:dyDescent="0.45">
      <c r="A181" t="s">
        <v>183</v>
      </c>
      <c r="B181">
        <v>2011</v>
      </c>
      <c r="C181">
        <v>4</v>
      </c>
      <c r="D181">
        <v>128</v>
      </c>
      <c r="E181">
        <v>5</v>
      </c>
    </row>
    <row r="182" spans="1:5" x14ac:dyDescent="0.45">
      <c r="A182" t="s">
        <v>184</v>
      </c>
      <c r="B182">
        <v>2011</v>
      </c>
      <c r="C182">
        <v>4</v>
      </c>
      <c r="D182">
        <v>137</v>
      </c>
      <c r="E182">
        <v>3</v>
      </c>
    </row>
    <row r="183" spans="1:5" x14ac:dyDescent="0.45">
      <c r="A183" t="s">
        <v>185</v>
      </c>
      <c r="B183">
        <v>2011</v>
      </c>
      <c r="C183">
        <v>4</v>
      </c>
      <c r="D183">
        <v>153</v>
      </c>
      <c r="E183">
        <v>1</v>
      </c>
    </row>
    <row r="184" spans="1:5" x14ac:dyDescent="0.45">
      <c r="A184" t="s">
        <v>186</v>
      </c>
      <c r="B184">
        <v>2011</v>
      </c>
      <c r="C184">
        <v>4</v>
      </c>
      <c r="D184">
        <v>158</v>
      </c>
      <c r="E184">
        <v>53</v>
      </c>
    </row>
    <row r="185" spans="1:5" x14ac:dyDescent="0.45">
      <c r="A185" t="s">
        <v>187</v>
      </c>
      <c r="B185">
        <v>2011</v>
      </c>
      <c r="C185">
        <v>4</v>
      </c>
      <c r="D185">
        <v>171</v>
      </c>
      <c r="E185">
        <v>5</v>
      </c>
    </row>
    <row r="186" spans="1:5" x14ac:dyDescent="0.45">
      <c r="A186" t="s">
        <v>188</v>
      </c>
      <c r="B186">
        <v>2011</v>
      </c>
      <c r="C186">
        <v>4</v>
      </c>
      <c r="D186">
        <v>169</v>
      </c>
      <c r="E186">
        <v>1</v>
      </c>
    </row>
    <row r="187" spans="1:5" x14ac:dyDescent="0.45">
      <c r="A187" t="s">
        <v>189</v>
      </c>
      <c r="B187">
        <v>2011</v>
      </c>
      <c r="C187">
        <v>4</v>
      </c>
      <c r="D187">
        <v>188</v>
      </c>
      <c r="E187">
        <v>10</v>
      </c>
    </row>
    <row r="188" spans="1:5" x14ac:dyDescent="0.45">
      <c r="A188" t="s">
        <v>190</v>
      </c>
      <c r="B188">
        <v>2011</v>
      </c>
      <c r="C188">
        <v>4</v>
      </c>
      <c r="D188">
        <v>172</v>
      </c>
      <c r="E188">
        <v>7</v>
      </c>
    </row>
    <row r="189" spans="1:5" x14ac:dyDescent="0.45">
      <c r="A189" t="s">
        <v>191</v>
      </c>
      <c r="B189">
        <v>2011</v>
      </c>
      <c r="C189">
        <v>4</v>
      </c>
      <c r="D189">
        <v>213</v>
      </c>
      <c r="E189">
        <v>5</v>
      </c>
    </row>
    <row r="190" spans="1:5" x14ac:dyDescent="0.45">
      <c r="A190" t="s">
        <v>192</v>
      </c>
      <c r="B190">
        <v>2011</v>
      </c>
      <c r="C190">
        <v>4</v>
      </c>
      <c r="D190">
        <v>283</v>
      </c>
      <c r="E190">
        <v>28</v>
      </c>
    </row>
    <row r="191" spans="1:5" x14ac:dyDescent="0.45">
      <c r="A191" t="s">
        <v>193</v>
      </c>
      <c r="B191">
        <v>2011</v>
      </c>
      <c r="C191">
        <v>4</v>
      </c>
      <c r="D191">
        <v>261</v>
      </c>
      <c r="E191">
        <v>16</v>
      </c>
    </row>
    <row r="192" spans="1:5" x14ac:dyDescent="0.45">
      <c r="A192" t="s">
        <v>194</v>
      </c>
      <c r="B192">
        <v>2011</v>
      </c>
      <c r="C192">
        <v>4</v>
      </c>
      <c r="D192">
        <v>310</v>
      </c>
      <c r="E192">
        <v>14</v>
      </c>
    </row>
    <row r="193" spans="1:5" x14ac:dyDescent="0.45">
      <c r="A193" t="s">
        <v>195</v>
      </c>
      <c r="B193">
        <v>2011</v>
      </c>
      <c r="C193">
        <v>4</v>
      </c>
      <c r="D193">
        <v>296</v>
      </c>
      <c r="E193">
        <v>4</v>
      </c>
    </row>
    <row r="194" spans="1:5" x14ac:dyDescent="0.45">
      <c r="A194" t="s">
        <v>196</v>
      </c>
      <c r="B194">
        <v>2011</v>
      </c>
      <c r="C194">
        <v>4</v>
      </c>
      <c r="D194">
        <v>323</v>
      </c>
      <c r="E194">
        <v>2</v>
      </c>
    </row>
    <row r="195" spans="1:5" x14ac:dyDescent="0.45">
      <c r="A195" t="s">
        <v>197</v>
      </c>
      <c r="B195">
        <v>2011</v>
      </c>
      <c r="C195">
        <v>4</v>
      </c>
      <c r="D195">
        <v>471</v>
      </c>
      <c r="E195">
        <v>101</v>
      </c>
    </row>
    <row r="196" spans="1:5" x14ac:dyDescent="0.45">
      <c r="A196" t="s">
        <v>198</v>
      </c>
      <c r="B196">
        <v>2011</v>
      </c>
      <c r="C196">
        <v>4</v>
      </c>
      <c r="D196">
        <v>633</v>
      </c>
      <c r="E196">
        <v>3</v>
      </c>
    </row>
    <row r="197" spans="1:5" x14ac:dyDescent="0.45">
      <c r="A197" t="s">
        <v>154</v>
      </c>
      <c r="B197">
        <v>2011</v>
      </c>
      <c r="C197">
        <v>4</v>
      </c>
      <c r="D197">
        <v>146</v>
      </c>
      <c r="E197">
        <v>4</v>
      </c>
    </row>
    <row r="198" spans="1:5" x14ac:dyDescent="0.45">
      <c r="A198" t="s">
        <v>199</v>
      </c>
      <c r="B198">
        <v>2011</v>
      </c>
      <c r="C198">
        <v>4</v>
      </c>
      <c r="D198">
        <v>161</v>
      </c>
      <c r="E198">
        <v>4</v>
      </c>
    </row>
    <row r="199" spans="1:5" x14ac:dyDescent="0.45">
      <c r="A199" t="s">
        <v>200</v>
      </c>
      <c r="B199">
        <v>2011</v>
      </c>
      <c r="C199">
        <v>4</v>
      </c>
      <c r="D199">
        <v>202</v>
      </c>
      <c r="E199">
        <v>4</v>
      </c>
    </row>
    <row r="200" spans="1:5" x14ac:dyDescent="0.45">
      <c r="A200" t="s">
        <v>201</v>
      </c>
      <c r="B200">
        <v>2011</v>
      </c>
      <c r="C200">
        <v>4</v>
      </c>
      <c r="D200">
        <v>226</v>
      </c>
      <c r="E200"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T E b 5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E x G +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R v l W t 3 m D X V I B A A B R A g A A E w A c A E Z v c m 1 1 b G F z L 1 N l Y 3 R p b 2 4 x L m 0 g o h g A K K A U A A A A A A A A A A A A A A A A A A A A A A A A A A A A j Z D f a s I w F M b v h b 5 D q D c V Q l H Y v J j 0 o k R l h f l n a 9 2 N D s m a M y 2 k O S N J 3 U R 8 q D 3 D X m x x l T m m F 8 v N S X 7 f 4 T v n i 4 H c F q h I W t d O z 2 t 4 D b P m G g R p + o 9 c o i Y s G S 7 Z Y J k t k 9 F 0 8 p D F L J m M B + k y H s / i O 1 c F t 9 w n E Z F g v Q Z x J 8 V K 5 + A I M 5 u w j 3 l V g r L B s J A Q M l T W P U z g s 5 v F z I A 2 C 4 E K N 4 s + v i m J X J j F v 2 e G u d n 4 L T r v g y z K w o K O / J 5 P C U N Z l c p E X U o G K k d R q F X U v W 6 3 O 5 T c V 2 g h t V s J 0 e k a j l H B U 4 v W u z f 9 q c b S a Y L c A h d u w U O 0 j D + 7 x q N y 5 E E d k 5 L 5 k c d S p j m X X J v I 6 u q 3 J V t z t X K O 2 f Y V T n a Z 5 s q 8 o C 7 r j Q + i C S 7 M p 7 u d H 7 v e H K S L Z 1 0 b s f B u 9 5 Q 4 / v m B D i b K d q / C g 8 M 3 H Q 3 S c / j z r + c S 4 8 o W g o s z + y k Y J A r s n x n 7 l t c o 1 M V 0 v S 9 Q S w E C L Q A U A A I A C A B M R v l W Q 2 f p 9 a I A A A D 2 A A A A E g A A A A A A A A A A A A A A A A A A A A A A Q 2 9 u Z m l n L 1 B h Y 2 t h Z 2 U u e G 1 s U E s B A i 0 A F A A C A A g A T E b 5 V g / K 6 a u k A A A A 6 Q A A A B M A A A A A A A A A A A A A A A A A 7 g A A A F t D b 2 5 0 Z W 5 0 X 1 R 5 c G V z X S 5 4 b W x Q S w E C L Q A U A A I A C A B M R v l W t 3 m D X V I B A A B R A g A A E w A A A A A A A A A A A A A A A A D f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B w A A A A A A A L 4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Y W x v c i U y M E N J R l 9 D R V 9 U X 0 l N U E 9 S V E F D S U 9 O R V N f Q U 5 V Q U x F U 1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1 Z h b G 9 y X 0 N J R l 9 D R V 9 U X 0 l N U E 9 S V E F D S U 9 O R V N f Q U 5 V Q U x F U 1 9 k Y X R h I i A v P j x F b n R y e S B U e X B l P S J B Z G R l Z F R v R G F 0 Y U 1 v Z G V s I i B W Y W x 1 Z T 0 i b D A i I C 8 + P E V u d H J 5 I F R 5 c G U 9 I k Z p b G x F c n J v c k N v Z G U i I F Z h b H V l P S J z V 2 9 y a 3 N o Z W V 0 T W F 4 U m 9 3 c 0 V 4 Y 2 V l Z G V k I i A v P j x F b n R y e S B U e X B l P S J G a W x s R X J y b 3 J N Z X N z Y W d l I i B W Y W x 1 Z T 0 i c 1 R o Z S B y Z X N 1 b H Q g b 2 Y g d G h p c y B x d W V y e S B p c y B 0 b 2 8 g b G F y Z 2 U g d G 8 g Y m U g b G 9 h Z G V k I H R v I H R o Z S B z c G V j a W Z p Z W Q g b G 9 j Y X R p b 2 4 g b 2 4 g d G h l I H d v c m t z a G V l d C 4 g V 2 9 y a 3 N o Z W V 0 c y B o Y X Z l I G E g b G l t a X Q g b 2 Y g M S w w N D g s N T c 2 I H J v d 3 M g Y W 5 k I D E 2 L D M 4 N C B j b 2 x 1 b W 5 z L i B Q b G V h c 2 U g b G 9 h Z C B 0 a G U g c X V l c n k g d G 8 g d G h l I E R h d G E g T W 9 k Z W w g a W 5 z d G V h Z C 4 i I C 8 + P E V u d H J 5 I F R 5 c G U 9 I k Z p b G x M Y X N 0 V X B k Y X R l Z C I g V m F s d W U 9 I m Q y M D I z L T A 3 L T I 1 V D E z O j Q 4 O j I z L j Q x O D c 4 N z V a I i A v P j x F b n R y e S B U e X B l P S J G a W x s U 3 R h d H V z I i B W Y W x 1 Z T 0 i c 0 V y c m 9 y I i A v P j w v U 3 R h Y m x l R W 5 0 c m l l c z 4 8 L 0 l 0 Z W 0 + P E l 0 Z W 0 + P E l 0 Z W 1 M b 2 N h d G l v b j 4 8 S X R l b V R 5 c G U + R m 9 y b X V s Y T w v S X R l b V R 5 c G U + P E l 0 Z W 1 Q Y X R o P l N l Y 3 R p b 2 4 x L 1 Z h b G 9 y J T I w Q 0 l G X 0 N F X 1 R f S U 1 Q T 1 J U Q U N J T 0 5 F U 1 9 B T l V B T E V T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b 3 I l M j B D S U Z f Q 0 V f V F 9 J T V B P U l R B Q 0 l P T k V T X 0 F O V U F M R V N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v c i U y M E N J R l 9 D R V 9 U X 0 l N U E 9 S V E F D S U 9 O R V N f Q U 5 V Q U x F U 1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Q J / O F r f y l P s d n G P j P 8 M z U A A A A A A g A A A A A A E G Y A A A A B A A A g A A A A D o 1 C e j Q o j x G Y C z Q a D W i v T c w y j p P D 6 k i o d R M J b c o l C I A A A A A A D o A A A A A C A A A g A A A A k D m w 3 O 6 r N X O i / / 0 m 4 4 x 9 s y 1 N 3 2 4 / A Q i Z F U e 6 K k 2 B o c l Q A A A A z Y G J y P 3 h n A n Y N Y T i a 4 p k b F I R m H j V Q Z m H R T B Z I e P q / i I a 4 8 U + h B + 4 C L O 4 2 A z s I V P B w H L u i s 3 K 6 J Q 8 m 7 H n b p k 7 c p s j r 1 y h k k M h Z c 9 b z Y j F a Q 5 A A A A A l 3 j N 8 / / 6 / 8 t 0 g r E s 1 Q H r 1 m o 5 3 u U s x W y 6 J p Q m r + p y s d M N / d Z Q j Z 6 f O C l Y 0 i m X 0 s R S W E 7 J x S I o + 0 A D X 3 r a w L y F x w = = < / D a t a M a s h u p > 
</file>

<file path=customXml/itemProps1.xml><?xml version="1.0" encoding="utf-8"?>
<ds:datastoreItem xmlns:ds="http://schemas.openxmlformats.org/officeDocument/2006/customXml" ds:itemID="{C1C19F5A-A1AB-4780-87E1-B13FD6715A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Sheet2</vt:lpstr>
      <vt:lpstr>Valor CIF_CE_T_IMPORTACIONES_AN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Chris Garcia</dc:creator>
  <cp:lastModifiedBy>Donovan Chris Garcia</cp:lastModifiedBy>
  <dcterms:created xsi:type="dcterms:W3CDTF">2023-07-25T13:43:32Z</dcterms:created>
  <dcterms:modified xsi:type="dcterms:W3CDTF">2023-07-26T06:34:09Z</dcterms:modified>
</cp:coreProperties>
</file>