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52d45937dde91e/University/Semestre 5/Estadistica/New folder/Final/excell/"/>
    </mc:Choice>
  </mc:AlternateContent>
  <xr:revisionPtr revIDLastSave="0" documentId="8_{7111F93C-723E-43A2-A39F-8F8B836B8450}" xr6:coauthVersionLast="47" xr6:coauthVersionMax="47" xr10:uidLastSave="{00000000-0000-0000-0000-000000000000}"/>
  <bookViews>
    <workbookView xWindow="-120" yWindow="-120" windowWidth="29040" windowHeight="15840" xr2:uid="{B7AC3BA9-F216-42EC-AF61-BE1392EC4D82}"/>
  </bookViews>
  <sheets>
    <sheet name="Sheet4" sheetId="5" r:id="rId1"/>
    <sheet name="Sheet2" sheetId="3" r:id="rId2"/>
    <sheet name="daily-website-visitors" sheetId="2" r:id="rId3"/>
    <sheet name="Sheet1" sheetId="1" r:id="rId4"/>
  </sheets>
  <definedNames>
    <definedName name="ExternalData_1" localSheetId="2" hidden="1">'daily-website-visitors'!$A$1:$G$100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3" l="1"/>
  <c r="J22" i="3"/>
  <c r="J23" i="3"/>
  <c r="J24" i="3"/>
  <c r="J25" i="3"/>
  <c r="J26" i="3"/>
  <c r="J27" i="3"/>
  <c r="J28" i="3"/>
  <c r="J29" i="3"/>
  <c r="J30" i="3"/>
  <c r="J20" i="3"/>
  <c r="I30" i="3"/>
  <c r="I26" i="3"/>
  <c r="I27" i="3"/>
  <c r="I28" i="3"/>
  <c r="I29" i="3"/>
  <c r="I25" i="3"/>
  <c r="I24" i="3"/>
  <c r="I22" i="3"/>
  <c r="I23" i="3"/>
  <c r="I21" i="3"/>
  <c r="I20" i="3"/>
  <c r="E11" i="3"/>
  <c r="F23" i="3"/>
  <c r="F24" i="3"/>
  <c r="F25" i="3" s="1"/>
  <c r="F26" i="3" s="1"/>
  <c r="F27" i="3" s="1"/>
  <c r="F28" i="3" s="1"/>
  <c r="F29" i="3" s="1"/>
  <c r="E25" i="3"/>
  <c r="E26" i="3"/>
  <c r="E27" i="3" s="1"/>
  <c r="E28" i="3" s="1"/>
  <c r="E29" i="3" s="1"/>
  <c r="E24" i="3"/>
  <c r="E23" i="3"/>
  <c r="D30" i="3"/>
  <c r="C30" i="3"/>
  <c r="D24" i="3" s="1"/>
  <c r="C14" i="3"/>
  <c r="C15" i="3"/>
  <c r="C16" i="3"/>
  <c r="C17" i="3"/>
  <c r="B17" i="3"/>
  <c r="B16" i="3"/>
  <c r="B15" i="3"/>
  <c r="B14" i="3"/>
  <c r="E10" i="3"/>
  <c r="E9" i="3"/>
  <c r="E8" i="3"/>
  <c r="E7" i="3"/>
  <c r="E6" i="3"/>
  <c r="E5" i="3"/>
  <c r="E4" i="3"/>
  <c r="D23" i="3" l="1"/>
  <c r="D29" i="3"/>
  <c r="D28" i="3"/>
  <c r="D27" i="3"/>
  <c r="D26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F3D466-BEB5-4B66-83C8-46620BBEC598}" keepAlive="1" name="Query - daily-website-visitors" description="Connection to the 'daily-website-visitors' query in the workbook." type="5" refreshedVersion="8" background="1" saveData="1">
    <dbPr connection="Provider=Microsoft.Mashup.OleDb.1;Data Source=$Workbook$;Location=daily-website-visitors;Extended Properties=&quot;&quot;" command="SELECT * FROM [daily-website-visitors]"/>
  </connection>
</connections>
</file>

<file path=xl/sharedStrings.xml><?xml version="1.0" encoding="utf-8"?>
<sst xmlns="http://schemas.openxmlformats.org/spreadsheetml/2006/main" count="170" uniqueCount="60">
  <si>
    <t>Day</t>
  </si>
  <si>
    <t>Day.Of.Week</t>
  </si>
  <si>
    <t>Date</t>
  </si>
  <si>
    <t>Page.Loads</t>
  </si>
  <si>
    <t>Unique.Visits</t>
  </si>
  <si>
    <t>First.Time.Visits</t>
  </si>
  <si>
    <t>Returning.Visits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</si>
  <si>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</si>
  <si>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</si>
  <si>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</si>
  <si>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</si>
  <si>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</si>
  <si>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</si>
  <si>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</si>
  <si>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</si>
  <si>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Catidad de carga</t>
  </si>
  <si>
    <t>Primera visita</t>
  </si>
  <si>
    <t>Dia</t>
  </si>
  <si>
    <t>Media</t>
  </si>
  <si>
    <t>Mediana</t>
  </si>
  <si>
    <t>Varianza</t>
  </si>
  <si>
    <t>Desv. Estandar</t>
  </si>
  <si>
    <t>cantidad de Carga</t>
  </si>
  <si>
    <t>Frecuencia</t>
  </si>
  <si>
    <t>Frecuencia relativa</t>
  </si>
  <si>
    <t>Frecuencia acumulativa</t>
  </si>
  <si>
    <t>Frecuencia acumulativa relativa</t>
  </si>
  <si>
    <t>media</t>
  </si>
  <si>
    <t>% de primera vez / cargadas</t>
  </si>
  <si>
    <t>x</t>
  </si>
  <si>
    <t>F(x)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</si>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</sst>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Sheet2!$K$4:$K$10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xVal>
          <c:yVal>
            <c:numRef>
              <c:f>Sheet2!$L$4:$L$10</c:f>
              <c:numCache>
                <c:formatCode>General</c:formatCode>
                <c:ptCount val="7"/>
                <c:pt idx="0">
                  <c:v>28374</c:v>
                </c:pt>
                <c:pt idx="1">
                  <c:v>41481</c:v>
                </c:pt>
                <c:pt idx="2">
                  <c:v>41949</c:v>
                </c:pt>
                <c:pt idx="3">
                  <c:v>40561</c:v>
                </c:pt>
                <c:pt idx="4">
                  <c:v>37472</c:v>
                </c:pt>
                <c:pt idx="5">
                  <c:v>28441</c:v>
                </c:pt>
                <c:pt idx="6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4-48A4-A7B9-119BBD04704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Sheet2!$K$4:$K$10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27781.443268827112</c:v>
                </c:pt>
                <c:pt idx="1">
                  <c:v>41425.728541865916</c:v>
                </c:pt>
                <c:pt idx="2">
                  <c:v>42119.789485822868</c:v>
                </c:pt>
                <c:pt idx="3">
                  <c:v>40412.96614405117</c:v>
                </c:pt>
                <c:pt idx="4">
                  <c:v>37337.336153993303</c:v>
                </c:pt>
                <c:pt idx="5">
                  <c:v>29234.593130154433</c:v>
                </c:pt>
                <c:pt idx="6">
                  <c:v>18660.143275285176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4-48A4-A7B9-119BBD04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24303"/>
        <c:axId val="1564917583"/>
      </c:scatterChart>
      <c:valAx>
        <c:axId val="156492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917583"/>
        <c:crosses val="autoZero"/>
        <c:crossBetween val="midCat"/>
      </c:valAx>
      <c:valAx>
        <c:axId val="156491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9243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Sheet2!$C$22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Sheet2!$C$23:$C$29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4A0A-A0BA-3BBAE05CB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211167"/>
        <c:axId val="542204927"/>
      </c:barChart>
      <c:catAx>
        <c:axId val="5422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927"/>
        <c:crosses val="autoZero"/>
        <c:auto val="1"/>
        <c:lblAlgn val="ctr"/>
        <c:lblOffset val="100"/>
        <c:noMultiLvlLbl val="0"/>
      </c:catAx>
      <c:valAx>
        <c:axId val="5422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[Pagina web.xlsx]Sheet2!PivotTable1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Catidad de carga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3-463E-9DED-76FFEE6B95A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Primera visita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28374</c:v>
                </c:pt>
                <c:pt idx="1">
                  <c:v>41481</c:v>
                </c:pt>
                <c:pt idx="2">
                  <c:v>41949</c:v>
                </c:pt>
                <c:pt idx="3">
                  <c:v>40561</c:v>
                </c:pt>
                <c:pt idx="4">
                  <c:v>37472</c:v>
                </c:pt>
                <c:pt idx="5">
                  <c:v>28441</c:v>
                </c:pt>
                <c:pt idx="6">
                  <c:v>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3-463E-9DED-76FFEE6B95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547935"/>
        <c:axId val="1758546015"/>
      </c:barChart>
      <c:catAx>
        <c:axId val="17585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46015"/>
        <c:crosses val="autoZero"/>
        <c:auto val="1"/>
        <c:lblAlgn val="ctr"/>
        <c:lblOffset val="100"/>
        <c:noMultiLvlLbl val="0"/>
      </c:catAx>
      <c:valAx>
        <c:axId val="17585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Sheet2!$D$22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Sheet2!$D$23:$D$29</c:f>
              <c:numCache>
                <c:formatCode>General</c:formatCode>
                <c:ptCount val="7"/>
                <c:pt idx="0">
                  <c:v>0.11808025979075915</c:v>
                </c:pt>
                <c:pt idx="1">
                  <c:v>0.17375871617964658</c:v>
                </c:pt>
                <c:pt idx="2">
                  <c:v>0.17659098193970796</c:v>
                </c:pt>
                <c:pt idx="3">
                  <c:v>0.16962592022363865</c:v>
                </c:pt>
                <c:pt idx="4">
                  <c:v>0.15707514699932215</c:v>
                </c:pt>
                <c:pt idx="5">
                  <c:v>0.12401015201752957</c:v>
                </c:pt>
                <c:pt idx="6">
                  <c:v>8.0858822849395981E-2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4236-B0A3-05443C16F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8554175"/>
        <c:axId val="439476831"/>
      </c:barChart>
      <c:catAx>
        <c:axId val="175855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6831"/>
        <c:crosses val="autoZero"/>
        <c:auto val="1"/>
        <c:lblAlgn val="ctr"/>
        <c:lblOffset val="100"/>
        <c:noMultiLvlLbl val="0"/>
      </c:catAx>
      <c:valAx>
        <c:axId val="4394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Sheet2!$E$22</c:f>
              <c:strCache>
                <c:ptCount val="1"/>
                <c:pt idx="0">
                  <c:v>Frecuencia acumulativa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Sheet2!$E$23:$E$29</c:f>
              <c:numCache>
                <c:formatCode>General</c:formatCode>
                <c:ptCount val="7"/>
                <c:pt idx="0">
                  <c:v>44943</c:v>
                </c:pt>
                <c:pt idx="1">
                  <c:v>111078</c:v>
                </c:pt>
                <c:pt idx="2">
                  <c:v>178291</c:v>
                </c:pt>
                <c:pt idx="3">
                  <c:v>242853</c:v>
                </c:pt>
                <c:pt idx="4">
                  <c:v>302638</c:v>
                </c:pt>
                <c:pt idx="5">
                  <c:v>349838</c:v>
                </c:pt>
                <c:pt idx="6">
                  <c:v>380614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D-4D9F-8F43-E3993D127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502399"/>
        <c:axId val="542208767"/>
      </c:barChart>
      <c:catAx>
        <c:axId val="5435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8767"/>
        <c:crosses val="autoZero"/>
        <c:auto val="1"/>
        <c:lblAlgn val="ctr"/>
        <c:lblOffset val="100"/>
        <c:noMultiLvlLbl val="0"/>
      </c:catAx>
      <c:valAx>
        <c:axId val="5422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0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Sheet2!$F$22</c:f>
              <c:strCache>
                <c:ptCount val="1"/>
                <c:pt idx="0">
                  <c:v>Frecuencia acumulativa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Sheet2!$F$23:$F$29</c:f>
              <c:numCache>
                <c:formatCode>General</c:formatCode>
                <c:ptCount val="7"/>
                <c:pt idx="0">
                  <c:v>0.11808025979075915</c:v>
                </c:pt>
                <c:pt idx="1">
                  <c:v>0.29183897597040576</c:v>
                </c:pt>
                <c:pt idx="2">
                  <c:v>0.46842995791011371</c:v>
                </c:pt>
                <c:pt idx="3">
                  <c:v>0.63805587813375242</c:v>
                </c:pt>
                <c:pt idx="4">
                  <c:v>0.79513102513307454</c:v>
                </c:pt>
                <c:pt idx="5">
                  <c:v>0.91914117715060417</c:v>
                </c:pt>
                <c:pt idx="6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D02-9BDE-705F65761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7639007"/>
        <c:axId val="1667631327"/>
      </c:barChart>
      <c:catAx>
        <c:axId val="16676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1327"/>
        <c:crosses val="autoZero"/>
        <c:auto val="1"/>
        <c:lblAlgn val="ctr"/>
        <c:lblOffset val="100"/>
        <c:noMultiLvlLbl val="0"/>
      </c:catAx>
      <c:valAx>
        <c:axId val="16676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Sheet2!$I$20:$I$30</c:f>
              <c:numCache>
                <c:formatCode>General</c:formatCode>
                <c:ptCount val="11"/>
                <c:pt idx="0">
                  <c:v>-14350.382977477311</c:v>
                </c:pt>
                <c:pt idx="1">
                  <c:v>-605.62066769613557</c:v>
                </c:pt>
                <c:pt idx="2">
                  <c:v>13139.14164208504</c:v>
                </c:pt>
                <c:pt idx="3">
                  <c:v>26883.903951866218</c:v>
                </c:pt>
                <c:pt idx="4">
                  <c:v>40628.666261647391</c:v>
                </c:pt>
                <c:pt idx="5">
                  <c:v>54373.428571428565</c:v>
                </c:pt>
                <c:pt idx="6">
                  <c:v>68118.190881209739</c:v>
                </c:pt>
                <c:pt idx="7">
                  <c:v>81862.953190990913</c:v>
                </c:pt>
                <c:pt idx="8">
                  <c:v>95607.715500772087</c:v>
                </c:pt>
                <c:pt idx="9">
                  <c:v>109352.47781055326</c:v>
                </c:pt>
                <c:pt idx="10">
                  <c:v>123097.24012033443</c:v>
                </c:pt>
              </c:numCache>
            </c:numRef>
          </c:xVal>
          <c:yVal>
            <c:numRef>
              <c:f>Sheet2!$J$20:$J$30</c:f>
              <c:numCache>
                <c:formatCode>General</c:formatCode>
                <c:ptCount val="11"/>
                <c:pt idx="0">
                  <c:v>1.0816625862466203E-10</c:v>
                </c:pt>
                <c:pt idx="1">
                  <c:v>9.7368163049023677E-9</c:v>
                </c:pt>
                <c:pt idx="2">
                  <c:v>3.2243907257560695E-7</c:v>
                </c:pt>
                <c:pt idx="3">
                  <c:v>3.9281120543471645E-6</c:v>
                </c:pt>
                <c:pt idx="4">
                  <c:v>1.7604576861030897E-5</c:v>
                </c:pt>
                <c:pt idx="5">
                  <c:v>2.9025040332456946E-5</c:v>
                </c:pt>
                <c:pt idx="6">
                  <c:v>1.7604576861030917E-5</c:v>
                </c:pt>
                <c:pt idx="7">
                  <c:v>3.9281120543471747E-6</c:v>
                </c:pt>
                <c:pt idx="8">
                  <c:v>3.2243907257560838E-7</c:v>
                </c:pt>
                <c:pt idx="9">
                  <c:v>9.7368163049024372E-9</c:v>
                </c:pt>
                <c:pt idx="10">
                  <c:v>1.0816625862466299E-10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3-4BA4-8D16-05B0BEE6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22383"/>
        <c:axId val="1564905103"/>
      </c:scatterChart>
      <c:valAx>
        <c:axId val="1564922383"/>
        <c:scaling>
          <c:orientation val="minMax"/>
          <c:max val="123095"/>
          <c:min val="-14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5103"/>
        <c:crosses val="autoZero"/>
        <c:crossBetween val="midCat"/>
      </c:valAx>
      <c:valAx>
        <c:axId val="15649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2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Veces</a:t>
            </a:r>
            <a:r>
              <a:rPr lang="en-US" baseline="0"/>
              <a:t> cargada vs primera vez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'daily-website-visitors'!$D$1</c:f>
              <c:strCache>
                <c:ptCount val="1"/>
                <c:pt idx="0">
                  <c:v>Page.Loads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'daily-website-visitors'!$D$2:$D$30</c:f>
              <c:numCache>
                <c:formatCode>General</c:formatCode>
                <c:ptCount val="29"/>
                <c:pt idx="0">
                  <c:v>2146</c:v>
                </c:pt>
                <c:pt idx="1">
                  <c:v>3621</c:v>
                </c:pt>
                <c:pt idx="2">
                  <c:v>3698</c:v>
                </c:pt>
                <c:pt idx="3">
                  <c:v>3667</c:v>
                </c:pt>
                <c:pt idx="4">
                  <c:v>3316</c:v>
                </c:pt>
                <c:pt idx="5">
                  <c:v>2815</c:v>
                </c:pt>
                <c:pt idx="6">
                  <c:v>1658</c:v>
                </c:pt>
                <c:pt idx="7">
                  <c:v>2288</c:v>
                </c:pt>
                <c:pt idx="8">
                  <c:v>3638</c:v>
                </c:pt>
                <c:pt idx="9">
                  <c:v>4462</c:v>
                </c:pt>
                <c:pt idx="10">
                  <c:v>4414</c:v>
                </c:pt>
                <c:pt idx="11">
                  <c:v>4315</c:v>
                </c:pt>
                <c:pt idx="12">
                  <c:v>3323</c:v>
                </c:pt>
                <c:pt idx="13">
                  <c:v>1656</c:v>
                </c:pt>
                <c:pt idx="14">
                  <c:v>2465</c:v>
                </c:pt>
                <c:pt idx="15">
                  <c:v>4096</c:v>
                </c:pt>
                <c:pt idx="16">
                  <c:v>4474</c:v>
                </c:pt>
                <c:pt idx="17">
                  <c:v>4124</c:v>
                </c:pt>
                <c:pt idx="18">
                  <c:v>3514</c:v>
                </c:pt>
                <c:pt idx="19">
                  <c:v>3005</c:v>
                </c:pt>
                <c:pt idx="20">
                  <c:v>2054</c:v>
                </c:pt>
                <c:pt idx="21">
                  <c:v>2847</c:v>
                </c:pt>
                <c:pt idx="22">
                  <c:v>4501</c:v>
                </c:pt>
                <c:pt idx="23">
                  <c:v>4603</c:v>
                </c:pt>
                <c:pt idx="24">
                  <c:v>4187</c:v>
                </c:pt>
                <c:pt idx="25">
                  <c:v>4343</c:v>
                </c:pt>
                <c:pt idx="26">
                  <c:v>3565</c:v>
                </c:pt>
                <c:pt idx="27">
                  <c:v>2080</c:v>
                </c:pt>
                <c:pt idx="28">
                  <c:v>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D-4A0F-829F-319B621104A7}"/>
            </c:ext>
          </c:extLst>
        </c:ser>
        <c:ser>
          <c:idx val="1"/>
          <c:order val="1"/>
          <c:tx>
            <c:strRef>
              <c:f>'daily-website-visitors'!$F$1</c:f>
              <c:strCache>
                <c:ptCount val="1"/>
                <c:pt idx="0">
                  <c:v>First.Time.Visits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'daily-website-visitors'!$F$2:$F$30</c:f>
              <c:numCache>
                <c:formatCode>General</c:formatCode>
                <c:ptCount val="29"/>
                <c:pt idx="0">
                  <c:v>1430</c:v>
                </c:pt>
                <c:pt idx="1">
                  <c:v>2297</c:v>
                </c:pt>
                <c:pt idx="2">
                  <c:v>2352</c:v>
                </c:pt>
                <c:pt idx="3">
                  <c:v>2327</c:v>
                </c:pt>
                <c:pt idx="4">
                  <c:v>2130</c:v>
                </c:pt>
                <c:pt idx="5">
                  <c:v>1622</c:v>
                </c:pt>
                <c:pt idx="6">
                  <c:v>985</c:v>
                </c:pt>
                <c:pt idx="7">
                  <c:v>1481</c:v>
                </c:pt>
                <c:pt idx="8">
                  <c:v>2312</c:v>
                </c:pt>
                <c:pt idx="9">
                  <c:v>2989</c:v>
                </c:pt>
                <c:pt idx="10">
                  <c:v>2891</c:v>
                </c:pt>
                <c:pt idx="11">
                  <c:v>2743</c:v>
                </c:pt>
                <c:pt idx="12">
                  <c:v>2033</c:v>
                </c:pt>
                <c:pt idx="13">
                  <c:v>1040</c:v>
                </c:pt>
                <c:pt idx="14">
                  <c:v>1613</c:v>
                </c:pt>
                <c:pt idx="15">
                  <c:v>2577</c:v>
                </c:pt>
                <c:pt idx="16">
                  <c:v>2720</c:v>
                </c:pt>
                <c:pt idx="17">
                  <c:v>2541</c:v>
                </c:pt>
                <c:pt idx="18">
                  <c:v>2239</c:v>
                </c:pt>
                <c:pt idx="19">
                  <c:v>1856</c:v>
                </c:pt>
                <c:pt idx="20">
                  <c:v>1274</c:v>
                </c:pt>
                <c:pt idx="21">
                  <c:v>1713</c:v>
                </c:pt>
                <c:pt idx="22">
                  <c:v>2853</c:v>
                </c:pt>
                <c:pt idx="23">
                  <c:v>2804</c:v>
                </c:pt>
                <c:pt idx="24">
                  <c:v>2663</c:v>
                </c:pt>
                <c:pt idx="25">
                  <c:v>2545</c:v>
                </c:pt>
                <c:pt idx="26">
                  <c:v>2100</c:v>
                </c:pt>
                <c:pt idx="27">
                  <c:v>1280</c:v>
                </c:pt>
                <c:pt idx="28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D-4A0F-829F-319B6211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867999"/>
        <c:axId val="439478271"/>
      </c:barChart>
      <c:catAx>
        <c:axId val="54186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8271"/>
        <c:crosses val="autoZero"/>
        <c:auto val="1"/>
        <c:lblAlgn val="ctr"/>
        <c:lblOffset val="100"/>
        <c:noMultiLvlLbl val="0"/>
      </c:catAx>
      <c:valAx>
        <c:axId val="4394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20</xdr:col>
      <xdr:colOff>533399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2ED60-30F1-BB10-CE9E-17AFE483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1033463</xdr:colOff>
      <xdr:row>30</xdr:row>
      <xdr:rowOff>52387</xdr:rowOff>
    </xdr:from>
    <xdr:to>
      <xdr:col>7</xdr:col>
      <xdr:colOff>14288</xdr:colOff>
      <xdr:row>44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6A3AB-38C3-59E4-48D5-845D88585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0</xdr:row>
      <xdr:rowOff>138112</xdr:rowOff>
    </xdr:from>
    <xdr:to>
      <xdr:col>9</xdr:col>
      <xdr:colOff>104775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2C52F-2FCC-B593-C3E7-D4E920691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1162049</xdr:colOff>
      <xdr:row>45</xdr:row>
      <xdr:rowOff>109537</xdr:rowOff>
    </xdr:from>
    <xdr:to>
      <xdr:col>8</xdr:col>
      <xdr:colOff>252412</xdr:colOff>
      <xdr:row>59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E0B19-3030-0782-8148-E7A369625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61912</xdr:rowOff>
    </xdr:from>
    <xdr:to>
      <xdr:col>4</xdr:col>
      <xdr:colOff>876300</xdr:colOff>
      <xdr:row>44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8C2E9-32E2-BDF1-6520-CA585B3B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100012</xdr:rowOff>
    </xdr:from>
    <xdr:to>
      <xdr:col>4</xdr:col>
      <xdr:colOff>876300</xdr:colOff>
      <xdr:row>59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73C46-3F8D-7981-8191-8DBCD366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280987</xdr:colOff>
      <xdr:row>30</xdr:row>
      <xdr:rowOff>109537</xdr:rowOff>
    </xdr:from>
    <xdr:to>
      <xdr:col>15</xdr:col>
      <xdr:colOff>404812</xdr:colOff>
      <xdr:row>44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15E2F1-8BEA-4E2A-8D50-6E983843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52387</xdr:rowOff>
    </xdr:from>
    <xdr:to>
      <xdr:col>15</xdr:col>
      <xdr:colOff>400050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1DB58-26BB-83BC-D625-718E4118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Chris Garcia" refreshedDate="45132.844231249997" createdVersion="8" refreshedVersion="8" minRefreshableVersion="3" recordCount="99" xr:uid="{4F70BA4A-F17C-4ABD-839E-2AD4A97A784A}">
  <cacheSource type="worksheet">
    <worksheetSource name="Table_daily_website_visitors"/>
  </cacheSource>
  <cacheFields count="9"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.Of.Week" numFmtId="0">
      <sharedItems containsSemiMixedTypes="0" containsString="0" containsNumber="1" containsInteger="1" minValue="1" maxValue="7"/>
    </cacheField>
    <cacheField name="Date" numFmtId="14">
      <sharedItems containsSemiMixedTypes="0" containsNonDate="0" containsDate="1" containsString="0" minDate="2014-09-14T00:00:00" maxDate="2014-12-22T00:00:00" count="99"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</sharedItems>
      <fieldGroup par="8"/>
    </cacheField>
    <cacheField name="Page.Loads" numFmtId="0">
      <sharedItems containsSemiMixedTypes="0" containsString="0" containsNumber="1" containsInteger="1" minValue="1380" maxValue="5878" count="98">
        <n v="2146"/>
        <n v="3621"/>
        <n v="3698"/>
        <n v="3667"/>
        <n v="3316"/>
        <n v="2815"/>
        <n v="1658"/>
        <n v="2288"/>
        <n v="3638"/>
        <n v="4462"/>
        <n v="4414"/>
        <n v="4315"/>
        <n v="3323"/>
        <n v="1656"/>
        <n v="2465"/>
        <n v="4096"/>
        <n v="4474"/>
        <n v="4124"/>
        <n v="3514"/>
        <n v="3005"/>
        <n v="2054"/>
        <n v="2847"/>
        <n v="4501"/>
        <n v="4603"/>
        <n v="4187"/>
        <n v="4343"/>
        <n v="3565"/>
        <n v="2080"/>
        <n v="3031"/>
        <n v="4814"/>
        <n v="5040"/>
        <n v="5028"/>
        <n v="4658"/>
        <n v="3624"/>
        <n v="2285"/>
        <n v="3454"/>
        <n v="5307"/>
        <n v="5135"/>
        <n v="5084"/>
        <n v="4650"/>
        <n v="3571"/>
        <n v="2354"/>
        <n v="3497"/>
        <n v="5294"/>
        <n v="4643"/>
        <n v="4596"/>
        <n v="4162"/>
        <n v="2933"/>
        <n v="2202"/>
        <n v="3083"/>
        <n v="4376"/>
        <n v="4704"/>
        <n v="4306"/>
        <n v="4178"/>
        <n v="3236"/>
        <n v="2010"/>
        <n v="2901"/>
        <n v="4754"/>
        <n v="4417"/>
        <n v="4535"/>
        <n v="4274"/>
        <n v="3382"/>
        <n v="2085"/>
        <n v="4860"/>
        <n v="4893"/>
        <n v="4866"/>
        <n v="4584"/>
        <n v="3914"/>
        <n v="2431"/>
        <n v="3157"/>
        <n v="5045"/>
        <n v="4746"/>
        <n v="4314"/>
        <n v="3663"/>
        <n v="3270"/>
        <n v="2905"/>
        <n v="4016"/>
        <n v="5266"/>
        <n v="5795"/>
        <n v="5728"/>
        <n v="5293"/>
        <n v="3934"/>
        <n v="3071"/>
        <n v="3876"/>
        <n v="5878"/>
        <n v="5712"/>
        <n v="5491"/>
        <n v="5144"/>
        <n v="3880"/>
        <n v="2605"/>
        <n v="3625"/>
        <n v="4685"/>
        <n v="4891"/>
        <n v="4222"/>
        <n v="3691"/>
        <n v="2748"/>
        <n v="1380"/>
        <n v="1474"/>
      </sharedItems>
    </cacheField>
    <cacheField name="Unique.Visits" numFmtId="0">
      <sharedItems containsSemiMixedTypes="0" containsString="0" containsNumber="1" containsInteger="1" minValue="1011" maxValue="4375"/>
    </cacheField>
    <cacheField name="First.Time.Visits" numFmtId="0">
      <sharedItems containsSemiMixedTypes="0" containsString="0" containsNumber="1" containsInteger="1" minValue="836" maxValue="3829"/>
    </cacheField>
    <cacheField name="Returning.Visits" numFmtId="0">
      <sharedItems containsSemiMixedTypes="0" containsString="0" containsNumber="1" containsInteger="1" minValue="133" maxValue="594"/>
    </cacheField>
    <cacheField name="Days (Date)" numFmtId="0" databaseField="0">
      <fieldGroup base="2">
        <rangePr groupBy="days" startDate="2014-09-14T00:00:00" endDate="2014-12-22T00:00:00"/>
        <groupItems count="368">
          <s v="&lt;9/14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2/2014"/>
        </groupItems>
      </fieldGroup>
    </cacheField>
    <cacheField name="Months (Date)" numFmtId="0" databaseField="0">
      <fieldGroup base="2">
        <rangePr groupBy="months" startDate="2014-09-14T00:00:00" endDate="2014-12-22T00:00:00"/>
        <groupItems count="14">
          <s v="&lt;9/14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1"/>
    <x v="0"/>
    <x v="0"/>
    <n v="1582"/>
    <n v="1430"/>
    <n v="152"/>
  </r>
  <r>
    <x v="1"/>
    <n v="2"/>
    <x v="1"/>
    <x v="1"/>
    <n v="2528"/>
    <n v="2297"/>
    <n v="231"/>
  </r>
  <r>
    <x v="2"/>
    <n v="3"/>
    <x v="2"/>
    <x v="2"/>
    <n v="2630"/>
    <n v="2352"/>
    <n v="278"/>
  </r>
  <r>
    <x v="3"/>
    <n v="4"/>
    <x v="3"/>
    <x v="3"/>
    <n v="2614"/>
    <n v="2327"/>
    <n v="287"/>
  </r>
  <r>
    <x v="4"/>
    <n v="5"/>
    <x v="4"/>
    <x v="4"/>
    <n v="2366"/>
    <n v="2130"/>
    <n v="236"/>
  </r>
  <r>
    <x v="5"/>
    <n v="6"/>
    <x v="5"/>
    <x v="5"/>
    <n v="1863"/>
    <n v="1622"/>
    <n v="241"/>
  </r>
  <r>
    <x v="6"/>
    <n v="7"/>
    <x v="6"/>
    <x v="6"/>
    <n v="1118"/>
    <n v="985"/>
    <n v="133"/>
  </r>
  <r>
    <x v="0"/>
    <n v="1"/>
    <x v="7"/>
    <x v="7"/>
    <n v="1656"/>
    <n v="1481"/>
    <n v="175"/>
  </r>
  <r>
    <x v="1"/>
    <n v="2"/>
    <x v="8"/>
    <x v="8"/>
    <n v="2586"/>
    <n v="2312"/>
    <n v="274"/>
  </r>
  <r>
    <x v="2"/>
    <n v="3"/>
    <x v="9"/>
    <x v="9"/>
    <n v="3257"/>
    <n v="2989"/>
    <n v="268"/>
  </r>
  <r>
    <x v="3"/>
    <n v="4"/>
    <x v="10"/>
    <x v="10"/>
    <n v="3175"/>
    <n v="2891"/>
    <n v="284"/>
  </r>
  <r>
    <x v="4"/>
    <n v="5"/>
    <x v="11"/>
    <x v="11"/>
    <n v="3029"/>
    <n v="2743"/>
    <n v="286"/>
  </r>
  <r>
    <x v="5"/>
    <n v="6"/>
    <x v="12"/>
    <x v="12"/>
    <n v="2249"/>
    <n v="2033"/>
    <n v="216"/>
  </r>
  <r>
    <x v="6"/>
    <n v="7"/>
    <x v="13"/>
    <x v="13"/>
    <n v="1180"/>
    <n v="1040"/>
    <n v="140"/>
  </r>
  <r>
    <x v="0"/>
    <n v="1"/>
    <x v="14"/>
    <x v="14"/>
    <n v="1806"/>
    <n v="1613"/>
    <n v="193"/>
  </r>
  <r>
    <x v="1"/>
    <n v="2"/>
    <x v="15"/>
    <x v="15"/>
    <n v="2873"/>
    <n v="2577"/>
    <n v="296"/>
  </r>
  <r>
    <x v="2"/>
    <n v="3"/>
    <x v="16"/>
    <x v="16"/>
    <n v="3032"/>
    <n v="2720"/>
    <n v="312"/>
  </r>
  <r>
    <x v="3"/>
    <n v="4"/>
    <x v="17"/>
    <x v="17"/>
    <n v="2849"/>
    <n v="2541"/>
    <n v="308"/>
  </r>
  <r>
    <x v="4"/>
    <n v="5"/>
    <x v="18"/>
    <x v="18"/>
    <n v="2489"/>
    <n v="2239"/>
    <n v="250"/>
  </r>
  <r>
    <x v="5"/>
    <n v="6"/>
    <x v="19"/>
    <x v="19"/>
    <n v="2097"/>
    <n v="1856"/>
    <n v="241"/>
  </r>
  <r>
    <x v="6"/>
    <n v="7"/>
    <x v="20"/>
    <x v="20"/>
    <n v="1436"/>
    <n v="1274"/>
    <n v="162"/>
  </r>
  <r>
    <x v="0"/>
    <n v="1"/>
    <x v="21"/>
    <x v="21"/>
    <n v="1913"/>
    <n v="1713"/>
    <n v="200"/>
  </r>
  <r>
    <x v="1"/>
    <n v="2"/>
    <x v="22"/>
    <x v="22"/>
    <n v="3181"/>
    <n v="2853"/>
    <n v="328"/>
  </r>
  <r>
    <x v="2"/>
    <n v="3"/>
    <x v="23"/>
    <x v="23"/>
    <n v="3163"/>
    <n v="2804"/>
    <n v="359"/>
  </r>
  <r>
    <x v="3"/>
    <n v="4"/>
    <x v="24"/>
    <x v="24"/>
    <n v="3014"/>
    <n v="2663"/>
    <n v="351"/>
  </r>
  <r>
    <x v="4"/>
    <n v="5"/>
    <x v="25"/>
    <x v="25"/>
    <n v="2864"/>
    <n v="2545"/>
    <n v="319"/>
  </r>
  <r>
    <x v="5"/>
    <n v="6"/>
    <x v="26"/>
    <x v="26"/>
    <n v="2382"/>
    <n v="2100"/>
    <n v="282"/>
  </r>
  <r>
    <x v="6"/>
    <n v="7"/>
    <x v="27"/>
    <x v="27"/>
    <n v="1457"/>
    <n v="1280"/>
    <n v="177"/>
  </r>
  <r>
    <x v="0"/>
    <n v="1"/>
    <x v="28"/>
    <x v="28"/>
    <n v="2089"/>
    <n v="1856"/>
    <n v="233"/>
  </r>
  <r>
    <x v="1"/>
    <n v="2"/>
    <x v="29"/>
    <x v="29"/>
    <n v="3339"/>
    <n v="2973"/>
    <n v="366"/>
  </r>
  <r>
    <x v="2"/>
    <n v="3"/>
    <x v="30"/>
    <x v="30"/>
    <n v="3604"/>
    <n v="3217"/>
    <n v="387"/>
  </r>
  <r>
    <x v="3"/>
    <n v="4"/>
    <x v="31"/>
    <x v="31"/>
    <n v="3515"/>
    <n v="3094"/>
    <n v="421"/>
  </r>
  <r>
    <x v="4"/>
    <n v="5"/>
    <x v="32"/>
    <x v="32"/>
    <n v="3331"/>
    <n v="2955"/>
    <n v="376"/>
  </r>
  <r>
    <x v="5"/>
    <n v="6"/>
    <x v="33"/>
    <x v="33"/>
    <n v="2477"/>
    <n v="2148"/>
    <n v="329"/>
  </r>
  <r>
    <x v="6"/>
    <n v="7"/>
    <x v="34"/>
    <x v="34"/>
    <n v="1619"/>
    <n v="1416"/>
    <n v="203"/>
  </r>
  <r>
    <x v="0"/>
    <n v="1"/>
    <x v="35"/>
    <x v="35"/>
    <n v="2346"/>
    <n v="2060"/>
    <n v="286"/>
  </r>
  <r>
    <x v="1"/>
    <n v="2"/>
    <x v="36"/>
    <x v="36"/>
    <n v="3717"/>
    <n v="3308"/>
    <n v="409"/>
  </r>
  <r>
    <x v="2"/>
    <n v="3"/>
    <x v="37"/>
    <x v="37"/>
    <n v="3701"/>
    <n v="3280"/>
    <n v="421"/>
  </r>
  <r>
    <x v="3"/>
    <n v="4"/>
    <x v="38"/>
    <x v="38"/>
    <n v="3611"/>
    <n v="3177"/>
    <n v="434"/>
  </r>
  <r>
    <x v="4"/>
    <n v="5"/>
    <x v="39"/>
    <x v="39"/>
    <n v="3316"/>
    <n v="2940"/>
    <n v="376"/>
  </r>
  <r>
    <x v="5"/>
    <n v="6"/>
    <x v="40"/>
    <x v="40"/>
    <n v="2498"/>
    <n v="2170"/>
    <n v="328"/>
  </r>
  <r>
    <x v="6"/>
    <n v="7"/>
    <x v="41"/>
    <x v="41"/>
    <n v="1661"/>
    <n v="1417"/>
    <n v="244"/>
  </r>
  <r>
    <x v="0"/>
    <n v="1"/>
    <x v="42"/>
    <x v="42"/>
    <n v="2508"/>
    <n v="2218"/>
    <n v="290"/>
  </r>
  <r>
    <x v="1"/>
    <n v="2"/>
    <x v="43"/>
    <x v="43"/>
    <n v="3737"/>
    <n v="3286"/>
    <n v="451"/>
  </r>
  <r>
    <x v="2"/>
    <n v="3"/>
    <x v="44"/>
    <x v="44"/>
    <n v="3328"/>
    <n v="2905"/>
    <n v="423"/>
  </r>
  <r>
    <x v="3"/>
    <n v="4"/>
    <x v="45"/>
    <x v="45"/>
    <n v="3279"/>
    <n v="2863"/>
    <n v="416"/>
  </r>
  <r>
    <x v="4"/>
    <n v="5"/>
    <x v="46"/>
    <x v="46"/>
    <n v="3041"/>
    <n v="2657"/>
    <n v="384"/>
  </r>
  <r>
    <x v="5"/>
    <n v="6"/>
    <x v="47"/>
    <x v="47"/>
    <n v="2007"/>
    <n v="1728"/>
    <n v="279"/>
  </r>
  <r>
    <x v="6"/>
    <n v="7"/>
    <x v="48"/>
    <x v="48"/>
    <n v="1496"/>
    <n v="1270"/>
    <n v="226"/>
  </r>
  <r>
    <x v="0"/>
    <n v="1"/>
    <x v="49"/>
    <x v="49"/>
    <n v="2204"/>
    <n v="1940"/>
    <n v="264"/>
  </r>
  <r>
    <x v="1"/>
    <n v="2"/>
    <x v="50"/>
    <x v="50"/>
    <n v="3057"/>
    <n v="2629"/>
    <n v="428"/>
  </r>
  <r>
    <x v="2"/>
    <n v="3"/>
    <x v="51"/>
    <x v="51"/>
    <n v="3141"/>
    <n v="2739"/>
    <n v="402"/>
  </r>
  <r>
    <x v="3"/>
    <n v="4"/>
    <x v="52"/>
    <x v="52"/>
    <n v="3200"/>
    <n v="2797"/>
    <n v="403"/>
  </r>
  <r>
    <x v="4"/>
    <n v="5"/>
    <x v="53"/>
    <x v="53"/>
    <n v="3034"/>
    <n v="2627"/>
    <n v="407"/>
  </r>
  <r>
    <x v="5"/>
    <n v="6"/>
    <x v="54"/>
    <x v="54"/>
    <n v="2318"/>
    <n v="1975"/>
    <n v="343"/>
  </r>
  <r>
    <x v="6"/>
    <n v="7"/>
    <x v="55"/>
    <x v="55"/>
    <n v="1536"/>
    <n v="1345"/>
    <n v="191"/>
  </r>
  <r>
    <x v="0"/>
    <n v="1"/>
    <x v="56"/>
    <x v="56"/>
    <n v="2141"/>
    <n v="1849"/>
    <n v="292"/>
  </r>
  <r>
    <x v="1"/>
    <n v="2"/>
    <x v="57"/>
    <x v="57"/>
    <n v="3325"/>
    <n v="2885"/>
    <n v="440"/>
  </r>
  <r>
    <x v="2"/>
    <n v="3"/>
    <x v="58"/>
    <x v="58"/>
    <n v="3203"/>
    <n v="2793"/>
    <n v="410"/>
  </r>
  <r>
    <x v="3"/>
    <n v="4"/>
    <x v="59"/>
    <x v="59"/>
    <n v="3351"/>
    <n v="2897"/>
    <n v="454"/>
  </r>
  <r>
    <x v="4"/>
    <n v="5"/>
    <x v="60"/>
    <x v="60"/>
    <n v="3194"/>
    <n v="2758"/>
    <n v="436"/>
  </r>
  <r>
    <x v="5"/>
    <n v="6"/>
    <x v="61"/>
    <x v="61"/>
    <n v="2423"/>
    <n v="2061"/>
    <n v="362"/>
  </r>
  <r>
    <x v="6"/>
    <n v="7"/>
    <x v="62"/>
    <x v="62"/>
    <n v="1488"/>
    <n v="1280"/>
    <n v="208"/>
  </r>
  <r>
    <x v="0"/>
    <n v="1"/>
    <x v="63"/>
    <x v="49"/>
    <n v="2215"/>
    <n v="1926"/>
    <n v="289"/>
  </r>
  <r>
    <x v="1"/>
    <n v="2"/>
    <x v="64"/>
    <x v="63"/>
    <n v="3559"/>
    <n v="3069"/>
    <n v="490"/>
  </r>
  <r>
    <x v="2"/>
    <n v="3"/>
    <x v="65"/>
    <x v="64"/>
    <n v="3570"/>
    <n v="3133"/>
    <n v="437"/>
  </r>
  <r>
    <x v="3"/>
    <n v="4"/>
    <x v="66"/>
    <x v="65"/>
    <n v="3544"/>
    <n v="3056"/>
    <n v="488"/>
  </r>
  <r>
    <x v="4"/>
    <n v="5"/>
    <x v="67"/>
    <x v="66"/>
    <n v="3357"/>
    <n v="2899"/>
    <n v="458"/>
  </r>
  <r>
    <x v="5"/>
    <n v="6"/>
    <x v="68"/>
    <x v="67"/>
    <n v="2750"/>
    <n v="2361"/>
    <n v="389"/>
  </r>
  <r>
    <x v="6"/>
    <n v="7"/>
    <x v="69"/>
    <x v="68"/>
    <n v="1716"/>
    <n v="1463"/>
    <n v="253"/>
  </r>
  <r>
    <x v="0"/>
    <n v="1"/>
    <x v="70"/>
    <x v="69"/>
    <n v="2369"/>
    <n v="2082"/>
    <n v="287"/>
  </r>
  <r>
    <x v="1"/>
    <n v="2"/>
    <x v="71"/>
    <x v="70"/>
    <n v="3615"/>
    <n v="3146"/>
    <n v="469"/>
  </r>
  <r>
    <x v="2"/>
    <n v="3"/>
    <x v="72"/>
    <x v="71"/>
    <n v="3236"/>
    <n v="2821"/>
    <n v="415"/>
  </r>
  <r>
    <x v="3"/>
    <n v="4"/>
    <x v="73"/>
    <x v="72"/>
    <n v="2919"/>
    <n v="2513"/>
    <n v="406"/>
  </r>
  <r>
    <x v="4"/>
    <n v="5"/>
    <x v="74"/>
    <x v="73"/>
    <n v="2476"/>
    <n v="2162"/>
    <n v="314"/>
  </r>
  <r>
    <x v="5"/>
    <n v="6"/>
    <x v="75"/>
    <x v="74"/>
    <n v="2268"/>
    <n v="1931"/>
    <n v="337"/>
  </r>
  <r>
    <x v="6"/>
    <n v="7"/>
    <x v="76"/>
    <x v="75"/>
    <n v="1976"/>
    <n v="1695"/>
    <n v="281"/>
  </r>
  <r>
    <x v="0"/>
    <n v="1"/>
    <x v="77"/>
    <x v="76"/>
    <n v="2832"/>
    <n v="2489"/>
    <n v="343"/>
  </r>
  <r>
    <x v="1"/>
    <n v="2"/>
    <x v="78"/>
    <x v="77"/>
    <n v="3877"/>
    <n v="3317"/>
    <n v="560"/>
  </r>
  <r>
    <x v="2"/>
    <n v="3"/>
    <x v="79"/>
    <x v="78"/>
    <n v="4274"/>
    <n v="3700"/>
    <n v="574"/>
  </r>
  <r>
    <x v="3"/>
    <n v="4"/>
    <x v="80"/>
    <x v="79"/>
    <n v="4217"/>
    <n v="3656"/>
    <n v="561"/>
  </r>
  <r>
    <x v="4"/>
    <n v="5"/>
    <x v="81"/>
    <x v="80"/>
    <n v="3830"/>
    <n v="3295"/>
    <n v="535"/>
  </r>
  <r>
    <x v="5"/>
    <n v="6"/>
    <x v="82"/>
    <x v="81"/>
    <n v="2856"/>
    <n v="2479"/>
    <n v="377"/>
  </r>
  <r>
    <x v="6"/>
    <n v="7"/>
    <x v="83"/>
    <x v="82"/>
    <n v="2165"/>
    <n v="1855"/>
    <n v="310"/>
  </r>
  <r>
    <x v="0"/>
    <n v="1"/>
    <x v="84"/>
    <x v="83"/>
    <n v="2984"/>
    <n v="2582"/>
    <n v="402"/>
  </r>
  <r>
    <x v="1"/>
    <n v="2"/>
    <x v="85"/>
    <x v="84"/>
    <n v="4375"/>
    <n v="3829"/>
    <n v="546"/>
  </r>
  <r>
    <x v="2"/>
    <n v="3"/>
    <x v="86"/>
    <x v="85"/>
    <n v="4187"/>
    <n v="3635"/>
    <n v="552"/>
  </r>
  <r>
    <x v="3"/>
    <n v="4"/>
    <x v="87"/>
    <x v="86"/>
    <n v="4074"/>
    <n v="3480"/>
    <n v="594"/>
  </r>
  <r>
    <x v="4"/>
    <n v="5"/>
    <x v="88"/>
    <x v="87"/>
    <n v="3801"/>
    <n v="3247"/>
    <n v="554"/>
  </r>
  <r>
    <x v="5"/>
    <n v="6"/>
    <x v="89"/>
    <x v="88"/>
    <n v="2860"/>
    <n v="2418"/>
    <n v="442"/>
  </r>
  <r>
    <x v="6"/>
    <n v="7"/>
    <x v="90"/>
    <x v="89"/>
    <n v="1838"/>
    <n v="1538"/>
    <n v="300"/>
  </r>
  <r>
    <x v="0"/>
    <n v="1"/>
    <x v="91"/>
    <x v="90"/>
    <n v="2650"/>
    <n v="2259"/>
    <n v="391"/>
  </r>
  <r>
    <x v="1"/>
    <n v="2"/>
    <x v="92"/>
    <x v="91"/>
    <n v="3478"/>
    <n v="3000"/>
    <n v="478"/>
  </r>
  <r>
    <x v="2"/>
    <n v="3"/>
    <x v="93"/>
    <x v="92"/>
    <n v="3338"/>
    <n v="2861"/>
    <n v="477"/>
  </r>
  <r>
    <x v="3"/>
    <n v="4"/>
    <x v="94"/>
    <x v="93"/>
    <n v="3053"/>
    <n v="2606"/>
    <n v="447"/>
  </r>
  <r>
    <x v="4"/>
    <n v="5"/>
    <x v="95"/>
    <x v="94"/>
    <n v="2690"/>
    <n v="2275"/>
    <n v="415"/>
  </r>
  <r>
    <x v="5"/>
    <n v="6"/>
    <x v="96"/>
    <x v="95"/>
    <n v="1879"/>
    <n v="1559"/>
    <n v="320"/>
  </r>
  <r>
    <x v="6"/>
    <n v="7"/>
    <x v="97"/>
    <x v="96"/>
    <n v="1011"/>
    <n v="836"/>
    <n v="175"/>
  </r>
  <r>
    <x v="0"/>
    <n v="1"/>
    <x v="98"/>
    <x v="97"/>
    <n v="1054"/>
    <n v="876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3A037-E0EE-4FCE-8496-7A79149FA6E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ia">
  <location ref="A3:C11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99">
        <item x="96"/>
        <item x="97"/>
        <item x="13"/>
        <item x="6"/>
        <item x="55"/>
        <item x="20"/>
        <item x="27"/>
        <item x="62"/>
        <item x="0"/>
        <item x="48"/>
        <item x="34"/>
        <item x="7"/>
        <item x="41"/>
        <item x="68"/>
        <item x="14"/>
        <item x="89"/>
        <item x="95"/>
        <item x="5"/>
        <item x="21"/>
        <item x="56"/>
        <item x="75"/>
        <item x="47"/>
        <item x="19"/>
        <item x="28"/>
        <item x="82"/>
        <item x="49"/>
        <item x="69"/>
        <item x="54"/>
        <item x="74"/>
        <item x="4"/>
        <item x="12"/>
        <item x="61"/>
        <item x="35"/>
        <item x="42"/>
        <item x="18"/>
        <item x="26"/>
        <item x="40"/>
        <item x="1"/>
        <item x="33"/>
        <item x="90"/>
        <item x="8"/>
        <item x="73"/>
        <item x="3"/>
        <item x="94"/>
        <item x="2"/>
        <item x="83"/>
        <item x="88"/>
        <item x="67"/>
        <item x="81"/>
        <item x="76"/>
        <item x="15"/>
        <item x="17"/>
        <item x="46"/>
        <item x="53"/>
        <item x="24"/>
        <item x="93"/>
        <item x="60"/>
        <item x="52"/>
        <item x="72"/>
        <item x="11"/>
        <item x="25"/>
        <item x="50"/>
        <item x="10"/>
        <item x="58"/>
        <item x="9"/>
        <item x="16"/>
        <item x="22"/>
        <item x="59"/>
        <item x="66"/>
        <item x="45"/>
        <item x="23"/>
        <item x="44"/>
        <item x="39"/>
        <item x="32"/>
        <item x="91"/>
        <item x="51"/>
        <item x="71"/>
        <item x="57"/>
        <item x="29"/>
        <item x="63"/>
        <item x="65"/>
        <item x="92"/>
        <item x="64"/>
        <item x="31"/>
        <item x="30"/>
        <item x="70"/>
        <item x="38"/>
        <item x="37"/>
        <item x="87"/>
        <item x="77"/>
        <item x="80"/>
        <item x="43"/>
        <item x="36"/>
        <item x="86"/>
        <item x="85"/>
        <item x="79"/>
        <item x="78"/>
        <item x="84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atidad de carga" fld="3" baseField="0" baseItem="0"/>
    <dataField name="Primera visita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E92E29-89C5-4A2D-B9B0-55A60A4A6CA0}" autoFormatId="16" applyNumberFormats="0" applyBorderFormats="0" applyFontFormats="0" applyPatternFormats="0" applyAlignmentFormats="0" applyWidthHeightFormats="0">
  <queryTableRefresh nextId="8">
    <queryTableFields count="7">
      <queryTableField id="1" name="Day" tableColumnId="1"/>
      <queryTableField id="2" name="Day.Of.Week" tableColumnId="2"/>
      <queryTableField id="3" name="Date" tableColumnId="3"/>
      <queryTableField id="4" name="Page.Loads" tableColumnId="4"/>
      <queryTableField id="5" name="Unique.Visits" tableColumnId="5"/>
      <queryTableField id="6" name="First.Time.Visits" tableColumnId="6"/>
      <queryTableField id="7" name="Returning.Vis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756FC-FCA2-4F97-A9B7-BEAADC92C11B}" name="Table_daily_website_visitors" displayName="Table_daily_website_visitors" ref="A1:G100" tableType="queryTable" totalsRowShown="0">
  <autoFilter ref="A1:G100" xr:uid="{C25756FC-FCA2-4F97-A9B7-BEAADC92C11B}"/>
  <tableColumns count="7">
    <tableColumn id="1" xr3:uid="{DA10143B-0D90-41CD-9389-5B3C64A35F2E}" uniqueName="1" name="Day" queryTableFieldId="1" dataDxfId="1"/>
    <tableColumn id="2" xr3:uid="{4F86ED4C-5445-4652-8E3F-FE3E1DBAD09D}" uniqueName="2" name="Day.Of.Week" queryTableFieldId="2"/>
    <tableColumn id="3" xr3:uid="{3C65486C-DC27-4E5B-A569-8FAD6F1A3A92}" uniqueName="3" name="Date" queryTableFieldId="3" dataDxfId="0"/>
    <tableColumn id="4" xr3:uid="{228E6283-6BC7-4DCF-A46E-7865A2DB0395}" uniqueName="4" name="Page.Loads" queryTableFieldId="4"/>
    <tableColumn id="5" xr3:uid="{A7A3D02A-3423-41D5-BAA5-08FB9354AC7D}" uniqueName="5" name="Unique.Visits" queryTableFieldId="5"/>
    <tableColumn id="6" xr3:uid="{151BFDB9-B1F6-4E10-A134-C35C273338BD}" uniqueName="6" name="First.Time.Visits" queryTableFieldId="6"/>
    <tableColumn id="7" xr3:uid="{9EE6A86B-7AD1-43D6-9B25-412C16E47770}" uniqueName="7" name="Returning.Visit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888F-0582-478F-AB79-6693E9CBA461}">
  <dimension ref="A1:I31"/>
  <sheetViews>
    <sheetView showGridLines="0" tabSelected="1" workbookViewId="0">
      <selection activeCell="A3" sqref="A3:B8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9" t="s">
        <v>32</v>
      </c>
      <c r="B3" s="9"/>
    </row>
    <row r="4" spans="1:9" x14ac:dyDescent="0.25">
      <c r="A4" s="6" t="s">
        <v>33</v>
      </c>
      <c r="B4" s="6">
        <v>0.99887995896512149</v>
      </c>
    </row>
    <row r="5" spans="1:9" x14ac:dyDescent="0.25">
      <c r="A5" s="6" t="s">
        <v>34</v>
      </c>
      <c r="B5" s="6">
        <v>0.99776117242216289</v>
      </c>
    </row>
    <row r="6" spans="1:9" x14ac:dyDescent="0.25">
      <c r="A6" s="6" t="s">
        <v>35</v>
      </c>
      <c r="B6" s="6">
        <v>0.99731340690659542</v>
      </c>
    </row>
    <row r="7" spans="1:9" x14ac:dyDescent="0.25">
      <c r="A7" s="6" t="s">
        <v>36</v>
      </c>
      <c r="B7" s="6">
        <v>459.20195343123845</v>
      </c>
    </row>
    <row r="8" spans="1:9" ht="15.75" thickBot="1" x14ac:dyDescent="0.3">
      <c r="A8" s="7" t="s">
        <v>37</v>
      </c>
      <c r="B8" s="7">
        <v>7</v>
      </c>
    </row>
    <row r="10" spans="1:9" ht="15.75" thickBot="1" x14ac:dyDescent="0.3">
      <c r="A10" t="s">
        <v>38</v>
      </c>
    </row>
    <row r="11" spans="1:9" x14ac:dyDescent="0.25">
      <c r="A11" s="8"/>
      <c r="B11" s="8" t="s">
        <v>43</v>
      </c>
      <c r="C11" s="8" t="s">
        <v>44</v>
      </c>
      <c r="D11" s="8" t="s">
        <v>45</v>
      </c>
      <c r="E11" s="8" t="s">
        <v>46</v>
      </c>
      <c r="F11" s="8" t="s">
        <v>47</v>
      </c>
    </row>
    <row r="12" spans="1:9" x14ac:dyDescent="0.25">
      <c r="A12" s="6" t="s">
        <v>39</v>
      </c>
      <c r="B12" s="6">
        <v>1</v>
      </c>
      <c r="C12" s="6">
        <v>469876158.68696749</v>
      </c>
      <c r="D12" s="6">
        <v>469876158.68696749</v>
      </c>
      <c r="E12" s="6">
        <v>2228.3117786723283</v>
      </c>
      <c r="F12" s="6">
        <v>8.0589421725083562E-8</v>
      </c>
    </row>
    <row r="13" spans="1:9" x14ac:dyDescent="0.25">
      <c r="A13" s="6" t="s">
        <v>40</v>
      </c>
      <c r="B13" s="6">
        <v>5</v>
      </c>
      <c r="C13" s="6">
        <v>1054332.1701753263</v>
      </c>
      <c r="D13" s="6">
        <v>210866.43403506526</v>
      </c>
      <c r="E13" s="6"/>
      <c r="F13" s="6"/>
    </row>
    <row r="14" spans="1:9" ht="15.75" thickBot="1" x14ac:dyDescent="0.3">
      <c r="A14" s="7" t="s">
        <v>41</v>
      </c>
      <c r="B14" s="7">
        <v>6</v>
      </c>
      <c r="C14" s="7">
        <v>470930490.85714281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48</v>
      </c>
      <c r="C16" s="8" t="s">
        <v>36</v>
      </c>
      <c r="D16" s="8" t="s">
        <v>49</v>
      </c>
      <c r="E16" s="8" t="s">
        <v>50</v>
      </c>
      <c r="F16" s="8" t="s">
        <v>51</v>
      </c>
      <c r="G16" s="8" t="s">
        <v>52</v>
      </c>
      <c r="H16" s="8" t="s">
        <v>53</v>
      </c>
      <c r="I16" s="8" t="s">
        <v>54</v>
      </c>
    </row>
    <row r="17" spans="1:9" x14ac:dyDescent="0.25">
      <c r="A17" s="6" t="s">
        <v>42</v>
      </c>
      <c r="B17" s="6">
        <v>-1154.7172174971056</v>
      </c>
      <c r="C17" s="6">
        <v>761.65232048927987</v>
      </c>
      <c r="D17" s="6">
        <v>-1.5160686660224756</v>
      </c>
      <c r="E17" s="6">
        <v>0.18994172491070821</v>
      </c>
      <c r="F17" s="6">
        <v>-3112.6068376170979</v>
      </c>
      <c r="G17" s="6">
        <v>803.17240262288647</v>
      </c>
      <c r="H17" s="6">
        <v>-3112.6068376170979</v>
      </c>
      <c r="I17" s="6">
        <v>803.17240262288647</v>
      </c>
    </row>
    <row r="18" spans="1:9" ht="15.75" thickBot="1" x14ac:dyDescent="0.3">
      <c r="A18" s="7" t="s">
        <v>55</v>
      </c>
      <c r="B18" s="7">
        <v>0.64384132092482071</v>
      </c>
      <c r="C18" s="7">
        <v>1.363926186868736E-2</v>
      </c>
      <c r="D18" s="7">
        <v>47.204997390873025</v>
      </c>
      <c r="E18" s="7">
        <v>8.0589421725083417E-8</v>
      </c>
      <c r="F18" s="7">
        <v>0.60878048211368596</v>
      </c>
      <c r="G18" s="7">
        <v>0.67890215973595547</v>
      </c>
      <c r="H18" s="7">
        <v>0.60878048211368596</v>
      </c>
      <c r="I18" s="7">
        <v>0.67890215973595547</v>
      </c>
    </row>
    <row r="22" spans="1:9" x14ac:dyDescent="0.25">
      <c r="A22" t="s">
        <v>56</v>
      </c>
    </row>
    <row r="23" spans="1:9" ht="15.75" thickBot="1" x14ac:dyDescent="0.3"/>
    <row r="24" spans="1:9" x14ac:dyDescent="0.25">
      <c r="A24" s="8" t="s">
        <v>57</v>
      </c>
      <c r="B24" s="8" t="s">
        <v>58</v>
      </c>
      <c r="C24" s="8" t="s">
        <v>59</v>
      </c>
    </row>
    <row r="25" spans="1:9" x14ac:dyDescent="0.25">
      <c r="A25" s="6">
        <v>1</v>
      </c>
      <c r="B25" s="6">
        <v>27781.443268827112</v>
      </c>
      <c r="C25" s="6">
        <v>592.55673117288825</v>
      </c>
    </row>
    <row r="26" spans="1:9" x14ac:dyDescent="0.25">
      <c r="A26" s="6">
        <v>2</v>
      </c>
      <c r="B26" s="6">
        <v>41425.728541865916</v>
      </c>
      <c r="C26" s="6">
        <v>55.271458134084241</v>
      </c>
    </row>
    <row r="27" spans="1:9" x14ac:dyDescent="0.25">
      <c r="A27" s="6">
        <v>3</v>
      </c>
      <c r="B27" s="6">
        <v>42119.789485822868</v>
      </c>
      <c r="C27" s="6">
        <v>-170.7894858228683</v>
      </c>
    </row>
    <row r="28" spans="1:9" x14ac:dyDescent="0.25">
      <c r="A28" s="6">
        <v>4</v>
      </c>
      <c r="B28" s="6">
        <v>40412.96614405117</v>
      </c>
      <c r="C28" s="6">
        <v>148.03385594883002</v>
      </c>
    </row>
    <row r="29" spans="1:9" x14ac:dyDescent="0.25">
      <c r="A29" s="6">
        <v>5</v>
      </c>
      <c r="B29" s="6">
        <v>37337.336153993303</v>
      </c>
      <c r="C29" s="6">
        <v>134.66384600669699</v>
      </c>
    </row>
    <row r="30" spans="1:9" x14ac:dyDescent="0.25">
      <c r="A30" s="6">
        <v>6</v>
      </c>
      <c r="B30" s="6">
        <v>29234.593130154433</v>
      </c>
      <c r="C30" s="6">
        <v>-793.59313015443331</v>
      </c>
    </row>
    <row r="31" spans="1:9" ht="15.75" thickBot="1" x14ac:dyDescent="0.3">
      <c r="A31" s="7">
        <v>7</v>
      </c>
      <c r="B31" s="7">
        <v>18660.143275285176</v>
      </c>
      <c r="C31" s="7">
        <v>33.85672471482394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BF39-7104-46DD-8619-A4130745ED54}">
  <dimension ref="A3:L30"/>
  <sheetViews>
    <sheetView workbookViewId="0">
      <selection activeCell="K4" sqref="K4:K10"/>
    </sheetView>
  </sheetViews>
  <sheetFormatPr defaultRowHeight="15" x14ac:dyDescent="0.25"/>
  <cols>
    <col min="1" max="1" width="11.42578125" bestFit="1" customWidth="1"/>
    <col min="2" max="2" width="15.5703125" bestFit="1" customWidth="1"/>
    <col min="3" max="3" width="13.28515625" bestFit="1" customWidth="1"/>
    <col min="4" max="4" width="18" bestFit="1" customWidth="1"/>
    <col min="5" max="5" width="25" customWidth="1"/>
    <col min="6" max="7" width="29.42578125" bestFit="1" customWidth="1"/>
    <col min="8" max="8" width="7" bestFit="1" customWidth="1"/>
    <col min="9" max="9" width="12.7109375" bestFit="1" customWidth="1"/>
    <col min="10" max="10" width="12" bestFit="1" customWidth="1"/>
    <col min="11" max="18" width="7" bestFit="1" customWidth="1"/>
    <col min="19" max="27" width="5.7109375" bestFit="1" customWidth="1"/>
    <col min="28" max="49" width="6.7109375" bestFit="1" customWidth="1"/>
    <col min="50" max="58" width="6.28515625" bestFit="1" customWidth="1"/>
    <col min="59" max="79" width="7.28515625" bestFit="1" customWidth="1"/>
    <col min="80" max="88" width="6" bestFit="1" customWidth="1"/>
    <col min="89" max="100" width="7" bestFit="1" customWidth="1"/>
    <col min="101" max="101" width="11.28515625" bestFit="1" customWidth="1"/>
    <col min="102" max="102" width="9.7109375" bestFit="1" customWidth="1"/>
    <col min="103" max="103" width="11.140625" bestFit="1" customWidth="1"/>
    <col min="104" max="104" width="9.7109375" bestFit="1" customWidth="1"/>
    <col min="105" max="105" width="11.140625" bestFit="1" customWidth="1"/>
    <col min="106" max="106" width="9.7109375" bestFit="1" customWidth="1"/>
    <col min="107" max="107" width="11.140625" bestFit="1" customWidth="1"/>
    <col min="108" max="108" width="9.7109375" bestFit="1" customWidth="1"/>
    <col min="109" max="109" width="11.140625" bestFit="1" customWidth="1"/>
    <col min="110" max="110" width="9.7109375" bestFit="1" customWidth="1"/>
    <col min="111" max="111" width="11.140625" bestFit="1" customWidth="1"/>
    <col min="112" max="112" width="9.7109375" bestFit="1" customWidth="1"/>
    <col min="113" max="113" width="11.140625" bestFit="1" customWidth="1"/>
    <col min="114" max="114" width="9.7109375" bestFit="1" customWidth="1"/>
    <col min="115" max="115" width="11.140625" bestFit="1" customWidth="1"/>
    <col min="116" max="116" width="9.7109375" bestFit="1" customWidth="1"/>
    <col min="117" max="117" width="11.140625" bestFit="1" customWidth="1"/>
    <col min="118" max="118" width="10.7109375" bestFit="1" customWidth="1"/>
    <col min="119" max="119" width="12.140625" bestFit="1" customWidth="1"/>
    <col min="120" max="120" width="10.7109375" bestFit="1" customWidth="1"/>
    <col min="121" max="121" width="12.140625" bestFit="1" customWidth="1"/>
    <col min="122" max="122" width="10.7109375" bestFit="1" customWidth="1"/>
    <col min="123" max="123" width="12.140625" bestFit="1" customWidth="1"/>
    <col min="124" max="124" width="10.7109375" bestFit="1" customWidth="1"/>
    <col min="125" max="125" width="12.140625" bestFit="1" customWidth="1"/>
    <col min="126" max="126" width="10.7109375" bestFit="1" customWidth="1"/>
    <col min="127" max="127" width="12.140625" bestFit="1" customWidth="1"/>
    <col min="128" max="128" width="10.7109375" bestFit="1" customWidth="1"/>
    <col min="129" max="129" width="12.140625" bestFit="1" customWidth="1"/>
    <col min="130" max="130" width="10.7109375" bestFit="1" customWidth="1"/>
    <col min="131" max="131" width="12.140625" bestFit="1" customWidth="1"/>
    <col min="132" max="132" width="10.7109375" bestFit="1" customWidth="1"/>
    <col min="133" max="133" width="12.140625" bestFit="1" customWidth="1"/>
    <col min="134" max="134" width="10.7109375" bestFit="1" customWidth="1"/>
    <col min="135" max="135" width="12.140625" bestFit="1" customWidth="1"/>
    <col min="136" max="136" width="10.7109375" bestFit="1" customWidth="1"/>
    <col min="137" max="137" width="12.140625" bestFit="1" customWidth="1"/>
    <col min="138" max="138" width="10.7109375" bestFit="1" customWidth="1"/>
    <col min="139" max="139" width="12.140625" bestFit="1" customWidth="1"/>
    <col min="140" max="140" width="10.7109375" bestFit="1" customWidth="1"/>
    <col min="141" max="141" width="12.140625" bestFit="1" customWidth="1"/>
    <col min="142" max="142" width="10.7109375" bestFit="1" customWidth="1"/>
    <col min="143" max="143" width="12.140625" bestFit="1" customWidth="1"/>
    <col min="144" max="144" width="10.7109375" bestFit="1" customWidth="1"/>
    <col min="145" max="145" width="12.140625" bestFit="1" customWidth="1"/>
    <col min="146" max="146" width="10.7109375" bestFit="1" customWidth="1"/>
    <col min="147" max="147" width="12.140625" bestFit="1" customWidth="1"/>
    <col min="148" max="148" width="10.7109375" bestFit="1" customWidth="1"/>
    <col min="149" max="149" width="12.140625" bestFit="1" customWidth="1"/>
    <col min="150" max="150" width="10.7109375" bestFit="1" customWidth="1"/>
    <col min="151" max="151" width="12.140625" bestFit="1" customWidth="1"/>
    <col min="152" max="152" width="10.7109375" bestFit="1" customWidth="1"/>
    <col min="153" max="153" width="12.140625" bestFit="1" customWidth="1"/>
    <col min="154" max="154" width="10.7109375" bestFit="1" customWidth="1"/>
    <col min="155" max="155" width="12.140625" bestFit="1" customWidth="1"/>
    <col min="156" max="156" width="10.7109375" bestFit="1" customWidth="1"/>
    <col min="157" max="157" width="12.140625" bestFit="1" customWidth="1"/>
    <col min="158" max="158" width="10.7109375" bestFit="1" customWidth="1"/>
    <col min="159" max="159" width="12.140625" bestFit="1" customWidth="1"/>
    <col min="160" max="160" width="9.42578125" bestFit="1" customWidth="1"/>
    <col min="161" max="161" width="9.7109375" bestFit="1" customWidth="1"/>
    <col min="162" max="162" width="10.85546875" bestFit="1" customWidth="1"/>
    <col min="163" max="163" width="9.7109375" bestFit="1" customWidth="1"/>
    <col min="164" max="164" width="10.85546875" bestFit="1" customWidth="1"/>
    <col min="165" max="165" width="9.7109375" bestFit="1" customWidth="1"/>
    <col min="166" max="166" width="10.85546875" bestFit="1" customWidth="1"/>
    <col min="167" max="167" width="9.7109375" bestFit="1" customWidth="1"/>
    <col min="168" max="168" width="10.85546875" bestFit="1" customWidth="1"/>
    <col min="169" max="169" width="9.7109375" bestFit="1" customWidth="1"/>
    <col min="170" max="170" width="10.85546875" bestFit="1" customWidth="1"/>
    <col min="171" max="171" width="9.7109375" bestFit="1" customWidth="1"/>
    <col min="172" max="172" width="10.85546875" bestFit="1" customWidth="1"/>
    <col min="173" max="173" width="9.7109375" bestFit="1" customWidth="1"/>
    <col min="174" max="174" width="10.85546875" bestFit="1" customWidth="1"/>
    <col min="175" max="175" width="9.7109375" bestFit="1" customWidth="1"/>
    <col min="176" max="176" width="10.85546875" bestFit="1" customWidth="1"/>
    <col min="177" max="177" width="9.7109375" bestFit="1" customWidth="1"/>
    <col min="178" max="178" width="10.85546875" bestFit="1" customWidth="1"/>
    <col min="179" max="179" width="10.7109375" bestFit="1" customWidth="1"/>
    <col min="180" max="180" width="11.85546875" bestFit="1" customWidth="1"/>
    <col min="181" max="181" width="10.7109375" bestFit="1" customWidth="1"/>
    <col min="182" max="182" width="11.85546875" bestFit="1" customWidth="1"/>
    <col min="183" max="183" width="10.7109375" bestFit="1" customWidth="1"/>
    <col min="184" max="184" width="11.85546875" bestFit="1" customWidth="1"/>
    <col min="185" max="185" width="10.7109375" bestFit="1" customWidth="1"/>
    <col min="186" max="186" width="11.85546875" bestFit="1" customWidth="1"/>
    <col min="187" max="187" width="10.7109375" bestFit="1" customWidth="1"/>
    <col min="188" max="188" width="11.85546875" bestFit="1" customWidth="1"/>
    <col min="189" max="189" width="10.7109375" bestFit="1" customWidth="1"/>
    <col min="190" max="190" width="11.85546875" bestFit="1" customWidth="1"/>
    <col min="191" max="191" width="10.7109375" bestFit="1" customWidth="1"/>
    <col min="192" max="192" width="11.85546875" bestFit="1" customWidth="1"/>
    <col min="193" max="193" width="10.7109375" bestFit="1" customWidth="1"/>
    <col min="194" max="194" width="11.85546875" bestFit="1" customWidth="1"/>
    <col min="195" max="195" width="10.7109375" bestFit="1" customWidth="1"/>
    <col min="196" max="196" width="11.85546875" bestFit="1" customWidth="1"/>
    <col min="197" max="197" width="10.7109375" bestFit="1" customWidth="1"/>
    <col min="198" max="198" width="11.85546875" bestFit="1" customWidth="1"/>
    <col min="199" max="199" width="10.7109375" bestFit="1" customWidth="1"/>
    <col min="200" max="200" width="11.85546875" bestFit="1" customWidth="1"/>
    <col min="201" max="201" width="10.7109375" bestFit="1" customWidth="1"/>
    <col min="202" max="202" width="11.85546875" bestFit="1" customWidth="1"/>
    <col min="204" max="204" width="11.28515625" bestFit="1" customWidth="1"/>
  </cols>
  <sheetData>
    <row r="3" spans="1:12" x14ac:dyDescent="0.25">
      <c r="A3" s="3" t="s">
        <v>17</v>
      </c>
      <c r="B3" t="s">
        <v>15</v>
      </c>
      <c r="C3" t="s">
        <v>16</v>
      </c>
      <c r="E3" t="s">
        <v>28</v>
      </c>
      <c r="K3" t="s">
        <v>15</v>
      </c>
      <c r="L3" t="s">
        <v>16</v>
      </c>
    </row>
    <row r="4" spans="1:12" x14ac:dyDescent="0.25">
      <c r="A4" s="4" t="s">
        <v>7</v>
      </c>
      <c r="B4" s="1">
        <v>44943</v>
      </c>
      <c r="C4" s="1">
        <v>28374</v>
      </c>
      <c r="E4">
        <f>(GETPIVOTDATA("Catidad de carga",$A$3,"Day","Sunday")-GETPIVOTDATA("Primera visita",$A$3,"Day","Sunday"))/GETPIVOTDATA("Catidad de carga",$A$3,"Day","Sunday")</f>
        <v>0.36866697817235167</v>
      </c>
      <c r="K4">
        <v>44943</v>
      </c>
      <c r="L4">
        <v>28374</v>
      </c>
    </row>
    <row r="5" spans="1:12" x14ac:dyDescent="0.25">
      <c r="A5" s="4" t="s">
        <v>8</v>
      </c>
      <c r="B5" s="1">
        <v>66135</v>
      </c>
      <c r="C5" s="1">
        <v>41481</v>
      </c>
      <c r="E5">
        <f>(GETPIVOTDATA("Catidad de carga",$A$3,"Day","Monday")-GETPIVOTDATA("Primera visita",$A$3,"Day","Monday"))/GETPIVOTDATA("Catidad de carga",$A$3,"Day","Monday")</f>
        <v>0.37278294397822637</v>
      </c>
      <c r="K5">
        <v>66135</v>
      </c>
      <c r="L5">
        <v>41481</v>
      </c>
    </row>
    <row r="6" spans="1:12" x14ac:dyDescent="0.25">
      <c r="A6" s="4" t="s">
        <v>9</v>
      </c>
      <c r="B6" s="1">
        <v>67213</v>
      </c>
      <c r="C6" s="1">
        <v>41949</v>
      </c>
      <c r="E6">
        <f>(GETPIVOTDATA("Catidad de carga",$A$3,"Day","Tuesday")-GETPIVOTDATA("Primera visita",$A$3,"Day","Tuesday"))/GETPIVOTDATA("Catidad de carga",$A$3,"Day","Tuesday")</f>
        <v>0.37587966613601537</v>
      </c>
      <c r="K6">
        <v>67213</v>
      </c>
      <c r="L6">
        <v>41949</v>
      </c>
    </row>
    <row r="7" spans="1:12" x14ac:dyDescent="0.25">
      <c r="A7" s="4" t="s">
        <v>10</v>
      </c>
      <c r="B7" s="1">
        <v>64562</v>
      </c>
      <c r="C7" s="1">
        <v>40561</v>
      </c>
      <c r="E7">
        <f>(GETPIVOTDATA("Catidad de carga",$A$3,"Day","Wednesday")-GETPIVOTDATA("Primera visita",$A$3,"Day","Wednesday"))/GETPIVOTDATA("Catidad de carga",$A$3,"Day","Wednesday")</f>
        <v>0.37175118490753073</v>
      </c>
      <c r="K7">
        <v>64562</v>
      </c>
      <c r="L7">
        <v>40561</v>
      </c>
    </row>
    <row r="8" spans="1:12" x14ac:dyDescent="0.25">
      <c r="A8" s="4" t="s">
        <v>11</v>
      </c>
      <c r="B8" s="1">
        <v>59785</v>
      </c>
      <c r="C8" s="1">
        <v>37472</v>
      </c>
      <c r="E8">
        <f>(GETPIVOTDATA("Catidad de carga",$A$3,"Day","Thursday")-GETPIVOTDATA("Primera visita",$A$3,"Day","Thursday"))/GETPIVOTDATA("Catidad de carga",$A$3,"Day","Thursday")</f>
        <v>0.37322070753533493</v>
      </c>
      <c r="K8">
        <v>59785</v>
      </c>
      <c r="L8">
        <v>37472</v>
      </c>
    </row>
    <row r="9" spans="1:12" x14ac:dyDescent="0.25">
      <c r="A9" s="4" t="s">
        <v>12</v>
      </c>
      <c r="B9" s="1">
        <v>47200</v>
      </c>
      <c r="C9" s="1">
        <v>28441</v>
      </c>
      <c r="E9">
        <f>(GETPIVOTDATA("Catidad de carga",$A$3,"Day","Friday")-GETPIVOTDATA("Primera visita",$A$3,"Day","Friday"))/GETPIVOTDATA("Catidad de carga",$A$3,"Day","Friday")</f>
        <v>0.39743644067796607</v>
      </c>
      <c r="K9">
        <v>47200</v>
      </c>
      <c r="L9">
        <v>28441</v>
      </c>
    </row>
    <row r="10" spans="1:12" x14ac:dyDescent="0.25">
      <c r="A10" s="4" t="s">
        <v>13</v>
      </c>
      <c r="B10" s="1">
        <v>30776</v>
      </c>
      <c r="C10" s="1">
        <v>18694</v>
      </c>
      <c r="E10">
        <f>(GETPIVOTDATA("Catidad de carga",$A$3,"Day","Saturday")-GETPIVOTDATA("Primera visita",$A$3,"Day","Saturday"))/GETPIVOTDATA("Catidad de carga",$A$3,"Day","Saturday")</f>
        <v>0.39257863270080584</v>
      </c>
      <c r="K10">
        <v>30776</v>
      </c>
      <c r="L10">
        <v>18694</v>
      </c>
    </row>
    <row r="11" spans="1:12" x14ac:dyDescent="0.25">
      <c r="A11" s="4" t="s">
        <v>14</v>
      </c>
      <c r="B11" s="1">
        <v>380614</v>
      </c>
      <c r="C11" s="1">
        <v>236972</v>
      </c>
      <c r="D11" s="5" t="s">
        <v>27</v>
      </c>
      <c r="E11">
        <f>AVERAGE(E4:E10)</f>
        <v>0.37890236487260448</v>
      </c>
    </row>
    <row r="13" spans="1:12" x14ac:dyDescent="0.25">
      <c r="B13" t="s">
        <v>22</v>
      </c>
      <c r="C13" t="s">
        <v>16</v>
      </c>
    </row>
    <row r="14" spans="1:12" x14ac:dyDescent="0.25">
      <c r="A14" s="4" t="s">
        <v>18</v>
      </c>
      <c r="B14">
        <f>AVERAGE(B4:B10)</f>
        <v>54373.428571428572</v>
      </c>
      <c r="C14">
        <f>AVERAGE(C4:C10)</f>
        <v>33853.142857142855</v>
      </c>
    </row>
    <row r="15" spans="1:12" x14ac:dyDescent="0.25">
      <c r="A15" s="4" t="s">
        <v>19</v>
      </c>
      <c r="B15">
        <f>MEDIAN(B4:B10)</f>
        <v>59785</v>
      </c>
      <c r="C15">
        <f>MEDIAN(C4:C10)</f>
        <v>37472</v>
      </c>
    </row>
    <row r="16" spans="1:12" x14ac:dyDescent="0.25">
      <c r="A16" s="4" t="s">
        <v>20</v>
      </c>
      <c r="B16">
        <f>_xlfn.VAR.S(B4:B10)</f>
        <v>188918490.95238113</v>
      </c>
      <c r="C16">
        <f>_xlfn.VAR.S(C4:C10)</f>
        <v>78488415.142857075</v>
      </c>
    </row>
    <row r="17" spans="1:10" x14ac:dyDescent="0.25">
      <c r="A17" s="4" t="s">
        <v>21</v>
      </c>
      <c r="B17">
        <f>_xlfn.STDEV.S(B4:B10)</f>
        <v>13744.762309781176</v>
      </c>
      <c r="C17">
        <f>_xlfn.STDEV.S(C4:C10)</f>
        <v>8859.3687779015654</v>
      </c>
    </row>
    <row r="19" spans="1:10" x14ac:dyDescent="0.25">
      <c r="I19" t="s">
        <v>29</v>
      </c>
      <c r="J19" t="s">
        <v>30</v>
      </c>
    </row>
    <row r="20" spans="1:10" x14ac:dyDescent="0.25">
      <c r="I20">
        <f>B14-5*B17</f>
        <v>-14350.382977477311</v>
      </c>
      <c r="J20">
        <f>_xlfn.NORM.DIST(I20,B$14,B$17,FALSE)</f>
        <v>1.0816625862466203E-10</v>
      </c>
    </row>
    <row r="21" spans="1:10" x14ac:dyDescent="0.25">
      <c r="I21">
        <f>I20+B$17</f>
        <v>-605.62066769613557</v>
      </c>
      <c r="J21">
        <f t="shared" ref="J21:J30" si="0">_xlfn.NORM.DIST(I21,B$14,B$17,FALSE)</f>
        <v>9.7368163049023677E-9</v>
      </c>
    </row>
    <row r="22" spans="1:10" x14ac:dyDescent="0.25">
      <c r="C22" t="s">
        <v>23</v>
      </c>
      <c r="D22" t="s">
        <v>24</v>
      </c>
      <c r="E22" t="s">
        <v>25</v>
      </c>
      <c r="F22" t="s">
        <v>26</v>
      </c>
      <c r="I22">
        <f t="shared" ref="I22:I23" si="1">I21+B$17</f>
        <v>13139.14164208504</v>
      </c>
      <c r="J22">
        <f t="shared" si="0"/>
        <v>3.2243907257560695E-7</v>
      </c>
    </row>
    <row r="23" spans="1:10" x14ac:dyDescent="0.25">
      <c r="B23" t="s">
        <v>7</v>
      </c>
      <c r="C23">
        <v>44943</v>
      </c>
      <c r="D23">
        <f>C23/C$30</f>
        <v>0.11808025979075915</v>
      </c>
      <c r="E23">
        <f>C23</f>
        <v>44943</v>
      </c>
      <c r="F23">
        <f>D23</f>
        <v>0.11808025979075915</v>
      </c>
      <c r="I23">
        <f t="shared" si="1"/>
        <v>26883.903951866218</v>
      </c>
      <c r="J23">
        <f t="shared" si="0"/>
        <v>3.9281120543471645E-6</v>
      </c>
    </row>
    <row r="24" spans="1:10" x14ac:dyDescent="0.25">
      <c r="B24" t="s">
        <v>8</v>
      </c>
      <c r="C24">
        <v>66135</v>
      </c>
      <c r="D24">
        <f t="shared" ref="D24:D29" si="2">C24/C$30</f>
        <v>0.17375871617964658</v>
      </c>
      <c r="E24">
        <f>C24+E23</f>
        <v>111078</v>
      </c>
      <c r="F24">
        <f>D24+F23</f>
        <v>0.29183897597040576</v>
      </c>
      <c r="I24">
        <f>I23+B$17</f>
        <v>40628.666261647391</v>
      </c>
      <c r="J24">
        <f t="shared" si="0"/>
        <v>1.7604576861030897E-5</v>
      </c>
    </row>
    <row r="25" spans="1:10" x14ac:dyDescent="0.25">
      <c r="B25" t="s">
        <v>9</v>
      </c>
      <c r="C25">
        <v>67213</v>
      </c>
      <c r="D25">
        <f t="shared" si="2"/>
        <v>0.17659098193970796</v>
      </c>
      <c r="E25">
        <f t="shared" ref="E25:F29" si="3">C25+E24</f>
        <v>178291</v>
      </c>
      <c r="F25">
        <f t="shared" si="3"/>
        <v>0.46842995791011371</v>
      </c>
      <c r="I25">
        <f>I24+B$17</f>
        <v>54373.428571428565</v>
      </c>
      <c r="J25">
        <f t="shared" si="0"/>
        <v>2.9025040332456946E-5</v>
      </c>
    </row>
    <row r="26" spans="1:10" x14ac:dyDescent="0.25">
      <c r="B26" t="s">
        <v>10</v>
      </c>
      <c r="C26">
        <v>64562</v>
      </c>
      <c r="D26">
        <f t="shared" si="2"/>
        <v>0.16962592022363865</v>
      </c>
      <c r="E26">
        <f t="shared" si="3"/>
        <v>242853</v>
      </c>
      <c r="F26">
        <f t="shared" si="3"/>
        <v>0.63805587813375242</v>
      </c>
      <c r="I26">
        <f>I25+B$17</f>
        <v>68118.190881209739</v>
      </c>
      <c r="J26">
        <f t="shared" si="0"/>
        <v>1.7604576861030917E-5</v>
      </c>
    </row>
    <row r="27" spans="1:10" x14ac:dyDescent="0.25">
      <c r="B27" t="s">
        <v>11</v>
      </c>
      <c r="C27">
        <v>59785</v>
      </c>
      <c r="D27">
        <f t="shared" si="2"/>
        <v>0.15707514699932215</v>
      </c>
      <c r="E27">
        <f t="shared" si="3"/>
        <v>302638</v>
      </c>
      <c r="F27">
        <f t="shared" si="3"/>
        <v>0.79513102513307454</v>
      </c>
      <c r="I27">
        <f t="shared" ref="I27:I28" si="4">I26+B$17</f>
        <v>81862.953190990913</v>
      </c>
      <c r="J27">
        <f t="shared" si="0"/>
        <v>3.9281120543471747E-6</v>
      </c>
    </row>
    <row r="28" spans="1:10" x14ac:dyDescent="0.25">
      <c r="B28" t="s">
        <v>12</v>
      </c>
      <c r="C28">
        <v>47200</v>
      </c>
      <c r="D28">
        <f t="shared" si="2"/>
        <v>0.12401015201752957</v>
      </c>
      <c r="E28">
        <f t="shared" si="3"/>
        <v>349838</v>
      </c>
      <c r="F28">
        <f t="shared" si="3"/>
        <v>0.91914117715060417</v>
      </c>
      <c r="I28">
        <f t="shared" si="4"/>
        <v>95607.715500772087</v>
      </c>
      <c r="J28">
        <f t="shared" si="0"/>
        <v>3.2243907257560838E-7</v>
      </c>
    </row>
    <row r="29" spans="1:10" x14ac:dyDescent="0.25">
      <c r="B29" t="s">
        <v>13</v>
      </c>
      <c r="C29">
        <v>30776</v>
      </c>
      <c r="D29">
        <f t="shared" si="2"/>
        <v>8.0858822849395981E-2</v>
      </c>
      <c r="E29">
        <f t="shared" si="3"/>
        <v>380614</v>
      </c>
      <c r="F29">
        <f t="shared" si="3"/>
        <v>1.0000000000000002</v>
      </c>
      <c r="I29">
        <f>I28+B$17</f>
        <v>109352.47781055326</v>
      </c>
      <c r="J29">
        <f t="shared" si="0"/>
        <v>9.7368163049024372E-9</v>
      </c>
    </row>
    <row r="30" spans="1:10" x14ac:dyDescent="0.25">
      <c r="C30">
        <f>SUM(C23:C29)</f>
        <v>380614</v>
      </c>
      <c r="D30">
        <f>SUM(D23:D29)</f>
        <v>1.0000000000000002</v>
      </c>
      <c r="I30">
        <f>I29+B$17</f>
        <v>123097.24012033443</v>
      </c>
      <c r="J30">
        <f t="shared" si="0"/>
        <v>1.0816625862466299E-10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9349-C2C6-4E64-8C51-B0F855276A0C}">
  <dimension ref="A1:G100"/>
  <sheetViews>
    <sheetView workbookViewId="0">
      <selection activeCell="F1" activeCellId="1" sqref="D1:D30 F1:F30"/>
    </sheetView>
  </sheetViews>
  <sheetFormatPr defaultRowHeight="15" x14ac:dyDescent="0.25"/>
  <cols>
    <col min="1" max="1" width="11.42578125" bestFit="1" customWidth="1"/>
    <col min="2" max="2" width="15.140625" bestFit="1" customWidth="1"/>
    <col min="3" max="3" width="10.7109375" bestFit="1" customWidth="1"/>
    <col min="4" max="4" width="13.140625" bestFit="1" customWidth="1"/>
    <col min="5" max="5" width="15.42578125" bestFit="1" customWidth="1"/>
    <col min="6" max="6" width="17.710937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1</v>
      </c>
      <c r="C2" s="2">
        <v>41896</v>
      </c>
      <c r="D2">
        <v>2146</v>
      </c>
      <c r="E2">
        <v>1582</v>
      </c>
      <c r="F2">
        <v>1430</v>
      </c>
      <c r="G2">
        <v>152</v>
      </c>
    </row>
    <row r="3" spans="1:7" x14ac:dyDescent="0.25">
      <c r="A3" s="1" t="s">
        <v>8</v>
      </c>
      <c r="B3">
        <v>2</v>
      </c>
      <c r="C3" s="2">
        <v>41897</v>
      </c>
      <c r="D3">
        <v>3621</v>
      </c>
      <c r="E3">
        <v>2528</v>
      </c>
      <c r="F3">
        <v>2297</v>
      </c>
      <c r="G3">
        <v>231</v>
      </c>
    </row>
    <row r="4" spans="1:7" x14ac:dyDescent="0.25">
      <c r="A4" s="1" t="s">
        <v>9</v>
      </c>
      <c r="B4">
        <v>3</v>
      </c>
      <c r="C4" s="2">
        <v>41898</v>
      </c>
      <c r="D4">
        <v>3698</v>
      </c>
      <c r="E4">
        <v>2630</v>
      </c>
      <c r="F4">
        <v>2352</v>
      </c>
      <c r="G4">
        <v>278</v>
      </c>
    </row>
    <row r="5" spans="1:7" x14ac:dyDescent="0.25">
      <c r="A5" s="1" t="s">
        <v>10</v>
      </c>
      <c r="B5">
        <v>4</v>
      </c>
      <c r="C5" s="2">
        <v>41899</v>
      </c>
      <c r="D5">
        <v>3667</v>
      </c>
      <c r="E5">
        <v>2614</v>
      </c>
      <c r="F5">
        <v>2327</v>
      </c>
      <c r="G5">
        <v>287</v>
      </c>
    </row>
    <row r="6" spans="1:7" x14ac:dyDescent="0.25">
      <c r="A6" s="1" t="s">
        <v>11</v>
      </c>
      <c r="B6">
        <v>5</v>
      </c>
      <c r="C6" s="2">
        <v>41900</v>
      </c>
      <c r="D6">
        <v>3316</v>
      </c>
      <c r="E6">
        <v>2366</v>
      </c>
      <c r="F6">
        <v>2130</v>
      </c>
      <c r="G6">
        <v>236</v>
      </c>
    </row>
    <row r="7" spans="1:7" x14ac:dyDescent="0.25">
      <c r="A7" s="1" t="s">
        <v>12</v>
      </c>
      <c r="B7">
        <v>6</v>
      </c>
      <c r="C7" s="2">
        <v>41901</v>
      </c>
      <c r="D7">
        <v>2815</v>
      </c>
      <c r="E7">
        <v>1863</v>
      </c>
      <c r="F7">
        <v>1622</v>
      </c>
      <c r="G7">
        <v>241</v>
      </c>
    </row>
    <row r="8" spans="1:7" x14ac:dyDescent="0.25">
      <c r="A8" s="1" t="s">
        <v>13</v>
      </c>
      <c r="B8">
        <v>7</v>
      </c>
      <c r="C8" s="2">
        <v>41902</v>
      </c>
      <c r="D8">
        <v>1658</v>
      </c>
      <c r="E8">
        <v>1118</v>
      </c>
      <c r="F8">
        <v>985</v>
      </c>
      <c r="G8">
        <v>133</v>
      </c>
    </row>
    <row r="9" spans="1:7" x14ac:dyDescent="0.25">
      <c r="A9" s="1" t="s">
        <v>7</v>
      </c>
      <c r="B9">
        <v>1</v>
      </c>
      <c r="C9" s="2">
        <v>41903</v>
      </c>
      <c r="D9">
        <v>2288</v>
      </c>
      <c r="E9">
        <v>1656</v>
      </c>
      <c r="F9">
        <v>1481</v>
      </c>
      <c r="G9">
        <v>175</v>
      </c>
    </row>
    <row r="10" spans="1:7" x14ac:dyDescent="0.25">
      <c r="A10" s="1" t="s">
        <v>8</v>
      </c>
      <c r="B10">
        <v>2</v>
      </c>
      <c r="C10" s="2">
        <v>41904</v>
      </c>
      <c r="D10">
        <v>3638</v>
      </c>
      <c r="E10">
        <v>2586</v>
      </c>
      <c r="F10">
        <v>2312</v>
      </c>
      <c r="G10">
        <v>274</v>
      </c>
    </row>
    <row r="11" spans="1:7" x14ac:dyDescent="0.25">
      <c r="A11" s="1" t="s">
        <v>9</v>
      </c>
      <c r="B11">
        <v>3</v>
      </c>
      <c r="C11" s="2">
        <v>41905</v>
      </c>
      <c r="D11">
        <v>4462</v>
      </c>
      <c r="E11">
        <v>3257</v>
      </c>
      <c r="F11">
        <v>2989</v>
      </c>
      <c r="G11">
        <v>268</v>
      </c>
    </row>
    <row r="12" spans="1:7" x14ac:dyDescent="0.25">
      <c r="A12" s="1" t="s">
        <v>10</v>
      </c>
      <c r="B12">
        <v>4</v>
      </c>
      <c r="C12" s="2">
        <v>41906</v>
      </c>
      <c r="D12">
        <v>4414</v>
      </c>
      <c r="E12">
        <v>3175</v>
      </c>
      <c r="F12">
        <v>2891</v>
      </c>
      <c r="G12">
        <v>284</v>
      </c>
    </row>
    <row r="13" spans="1:7" x14ac:dyDescent="0.25">
      <c r="A13" s="1" t="s">
        <v>11</v>
      </c>
      <c r="B13">
        <v>5</v>
      </c>
      <c r="C13" s="2">
        <v>41907</v>
      </c>
      <c r="D13">
        <v>4315</v>
      </c>
      <c r="E13">
        <v>3029</v>
      </c>
      <c r="F13">
        <v>2743</v>
      </c>
      <c r="G13">
        <v>286</v>
      </c>
    </row>
    <row r="14" spans="1:7" x14ac:dyDescent="0.25">
      <c r="A14" s="1" t="s">
        <v>12</v>
      </c>
      <c r="B14">
        <v>6</v>
      </c>
      <c r="C14" s="2">
        <v>41908</v>
      </c>
      <c r="D14">
        <v>3323</v>
      </c>
      <c r="E14">
        <v>2249</v>
      </c>
      <c r="F14">
        <v>2033</v>
      </c>
      <c r="G14">
        <v>216</v>
      </c>
    </row>
    <row r="15" spans="1:7" x14ac:dyDescent="0.25">
      <c r="A15" s="1" t="s">
        <v>13</v>
      </c>
      <c r="B15">
        <v>7</v>
      </c>
      <c r="C15" s="2">
        <v>41909</v>
      </c>
      <c r="D15">
        <v>1656</v>
      </c>
      <c r="E15">
        <v>1180</v>
      </c>
      <c r="F15">
        <v>1040</v>
      </c>
      <c r="G15">
        <v>140</v>
      </c>
    </row>
    <row r="16" spans="1:7" x14ac:dyDescent="0.25">
      <c r="A16" s="1" t="s">
        <v>7</v>
      </c>
      <c r="B16">
        <v>1</v>
      </c>
      <c r="C16" s="2">
        <v>41910</v>
      </c>
      <c r="D16">
        <v>2465</v>
      </c>
      <c r="E16">
        <v>1806</v>
      </c>
      <c r="F16">
        <v>1613</v>
      </c>
      <c r="G16">
        <v>193</v>
      </c>
    </row>
    <row r="17" spans="1:7" x14ac:dyDescent="0.25">
      <c r="A17" s="1" t="s">
        <v>8</v>
      </c>
      <c r="B17">
        <v>2</v>
      </c>
      <c r="C17" s="2">
        <v>41911</v>
      </c>
      <c r="D17">
        <v>4096</v>
      </c>
      <c r="E17">
        <v>2873</v>
      </c>
      <c r="F17">
        <v>2577</v>
      </c>
      <c r="G17">
        <v>296</v>
      </c>
    </row>
    <row r="18" spans="1:7" x14ac:dyDescent="0.25">
      <c r="A18" s="1" t="s">
        <v>9</v>
      </c>
      <c r="B18">
        <v>3</v>
      </c>
      <c r="C18" s="2">
        <v>41912</v>
      </c>
      <c r="D18">
        <v>4474</v>
      </c>
      <c r="E18">
        <v>3032</v>
      </c>
      <c r="F18">
        <v>2720</v>
      </c>
      <c r="G18">
        <v>312</v>
      </c>
    </row>
    <row r="19" spans="1:7" x14ac:dyDescent="0.25">
      <c r="A19" s="1" t="s">
        <v>10</v>
      </c>
      <c r="B19">
        <v>4</v>
      </c>
      <c r="C19" s="2">
        <v>41913</v>
      </c>
      <c r="D19">
        <v>4124</v>
      </c>
      <c r="E19">
        <v>2849</v>
      </c>
      <c r="F19">
        <v>2541</v>
      </c>
      <c r="G19">
        <v>308</v>
      </c>
    </row>
    <row r="20" spans="1:7" x14ac:dyDescent="0.25">
      <c r="A20" s="1" t="s">
        <v>11</v>
      </c>
      <c r="B20">
        <v>5</v>
      </c>
      <c r="C20" s="2">
        <v>41914</v>
      </c>
      <c r="D20">
        <v>3514</v>
      </c>
      <c r="E20">
        <v>2489</v>
      </c>
      <c r="F20">
        <v>2239</v>
      </c>
      <c r="G20">
        <v>250</v>
      </c>
    </row>
    <row r="21" spans="1:7" x14ac:dyDescent="0.25">
      <c r="A21" s="1" t="s">
        <v>12</v>
      </c>
      <c r="B21">
        <v>6</v>
      </c>
      <c r="C21" s="2">
        <v>41915</v>
      </c>
      <c r="D21">
        <v>3005</v>
      </c>
      <c r="E21">
        <v>2097</v>
      </c>
      <c r="F21">
        <v>1856</v>
      </c>
      <c r="G21">
        <v>241</v>
      </c>
    </row>
    <row r="22" spans="1:7" x14ac:dyDescent="0.25">
      <c r="A22" s="1" t="s">
        <v>13</v>
      </c>
      <c r="B22">
        <v>7</v>
      </c>
      <c r="C22" s="2">
        <v>41916</v>
      </c>
      <c r="D22">
        <v>2054</v>
      </c>
      <c r="E22">
        <v>1436</v>
      </c>
      <c r="F22">
        <v>1274</v>
      </c>
      <c r="G22">
        <v>162</v>
      </c>
    </row>
    <row r="23" spans="1:7" x14ac:dyDescent="0.25">
      <c r="A23" s="1" t="s">
        <v>7</v>
      </c>
      <c r="B23">
        <v>1</v>
      </c>
      <c r="C23" s="2">
        <v>41917</v>
      </c>
      <c r="D23">
        <v>2847</v>
      </c>
      <c r="E23">
        <v>1913</v>
      </c>
      <c r="F23">
        <v>1713</v>
      </c>
      <c r="G23">
        <v>200</v>
      </c>
    </row>
    <row r="24" spans="1:7" x14ac:dyDescent="0.25">
      <c r="A24" s="1" t="s">
        <v>8</v>
      </c>
      <c r="B24">
        <v>2</v>
      </c>
      <c r="C24" s="2">
        <v>41918</v>
      </c>
      <c r="D24">
        <v>4501</v>
      </c>
      <c r="E24">
        <v>3181</v>
      </c>
      <c r="F24">
        <v>2853</v>
      </c>
      <c r="G24">
        <v>328</v>
      </c>
    </row>
    <row r="25" spans="1:7" x14ac:dyDescent="0.25">
      <c r="A25" s="1" t="s">
        <v>9</v>
      </c>
      <c r="B25">
        <v>3</v>
      </c>
      <c r="C25" s="2">
        <v>41919</v>
      </c>
      <c r="D25">
        <v>4603</v>
      </c>
      <c r="E25">
        <v>3163</v>
      </c>
      <c r="F25">
        <v>2804</v>
      </c>
      <c r="G25">
        <v>359</v>
      </c>
    </row>
    <row r="26" spans="1:7" x14ac:dyDescent="0.25">
      <c r="A26" s="1" t="s">
        <v>10</v>
      </c>
      <c r="B26">
        <v>4</v>
      </c>
      <c r="C26" s="2">
        <v>41920</v>
      </c>
      <c r="D26">
        <v>4187</v>
      </c>
      <c r="E26">
        <v>3014</v>
      </c>
      <c r="F26">
        <v>2663</v>
      </c>
      <c r="G26">
        <v>351</v>
      </c>
    </row>
    <row r="27" spans="1:7" x14ac:dyDescent="0.25">
      <c r="A27" s="1" t="s">
        <v>11</v>
      </c>
      <c r="B27">
        <v>5</v>
      </c>
      <c r="C27" s="2">
        <v>41921</v>
      </c>
      <c r="D27">
        <v>4343</v>
      </c>
      <c r="E27">
        <v>2864</v>
      </c>
      <c r="F27">
        <v>2545</v>
      </c>
      <c r="G27">
        <v>319</v>
      </c>
    </row>
    <row r="28" spans="1:7" x14ac:dyDescent="0.25">
      <c r="A28" s="1" t="s">
        <v>12</v>
      </c>
      <c r="B28">
        <v>6</v>
      </c>
      <c r="C28" s="2">
        <v>41922</v>
      </c>
      <c r="D28">
        <v>3565</v>
      </c>
      <c r="E28">
        <v>2382</v>
      </c>
      <c r="F28">
        <v>2100</v>
      </c>
      <c r="G28">
        <v>282</v>
      </c>
    </row>
    <row r="29" spans="1:7" x14ac:dyDescent="0.25">
      <c r="A29" s="1" t="s">
        <v>13</v>
      </c>
      <c r="B29">
        <v>7</v>
      </c>
      <c r="C29" s="2">
        <v>41923</v>
      </c>
      <c r="D29">
        <v>2080</v>
      </c>
      <c r="E29">
        <v>1457</v>
      </c>
      <c r="F29">
        <v>1280</v>
      </c>
      <c r="G29">
        <v>177</v>
      </c>
    </row>
    <row r="30" spans="1:7" x14ac:dyDescent="0.25">
      <c r="A30" s="1" t="s">
        <v>7</v>
      </c>
      <c r="B30">
        <v>1</v>
      </c>
      <c r="C30" s="2">
        <v>41924</v>
      </c>
      <c r="D30">
        <v>3031</v>
      </c>
      <c r="E30">
        <v>2089</v>
      </c>
      <c r="F30">
        <v>1856</v>
      </c>
      <c r="G30">
        <v>233</v>
      </c>
    </row>
    <row r="31" spans="1:7" x14ac:dyDescent="0.25">
      <c r="A31" s="1" t="s">
        <v>8</v>
      </c>
      <c r="B31">
        <v>2</v>
      </c>
      <c r="C31" s="2">
        <v>41925</v>
      </c>
      <c r="D31">
        <v>4814</v>
      </c>
      <c r="E31">
        <v>3339</v>
      </c>
      <c r="F31">
        <v>2973</v>
      </c>
      <c r="G31">
        <v>366</v>
      </c>
    </row>
    <row r="32" spans="1:7" x14ac:dyDescent="0.25">
      <c r="A32" s="1" t="s">
        <v>9</v>
      </c>
      <c r="B32">
        <v>3</v>
      </c>
      <c r="C32" s="2">
        <v>41926</v>
      </c>
      <c r="D32">
        <v>5040</v>
      </c>
      <c r="E32">
        <v>3604</v>
      </c>
      <c r="F32">
        <v>3217</v>
      </c>
      <c r="G32">
        <v>387</v>
      </c>
    </row>
    <row r="33" spans="1:7" x14ac:dyDescent="0.25">
      <c r="A33" s="1" t="s">
        <v>10</v>
      </c>
      <c r="B33">
        <v>4</v>
      </c>
      <c r="C33" s="2">
        <v>41927</v>
      </c>
      <c r="D33">
        <v>5028</v>
      </c>
      <c r="E33">
        <v>3515</v>
      </c>
      <c r="F33">
        <v>3094</v>
      </c>
      <c r="G33">
        <v>421</v>
      </c>
    </row>
    <row r="34" spans="1:7" x14ac:dyDescent="0.25">
      <c r="A34" s="1" t="s">
        <v>11</v>
      </c>
      <c r="B34">
        <v>5</v>
      </c>
      <c r="C34" s="2">
        <v>41928</v>
      </c>
      <c r="D34">
        <v>4658</v>
      </c>
      <c r="E34">
        <v>3331</v>
      </c>
      <c r="F34">
        <v>2955</v>
      </c>
      <c r="G34">
        <v>376</v>
      </c>
    </row>
    <row r="35" spans="1:7" x14ac:dyDescent="0.25">
      <c r="A35" s="1" t="s">
        <v>12</v>
      </c>
      <c r="B35">
        <v>6</v>
      </c>
      <c r="C35" s="2">
        <v>41929</v>
      </c>
      <c r="D35">
        <v>3624</v>
      </c>
      <c r="E35">
        <v>2477</v>
      </c>
      <c r="F35">
        <v>2148</v>
      </c>
      <c r="G35">
        <v>329</v>
      </c>
    </row>
    <row r="36" spans="1:7" x14ac:dyDescent="0.25">
      <c r="A36" s="1" t="s">
        <v>13</v>
      </c>
      <c r="B36">
        <v>7</v>
      </c>
      <c r="C36" s="2">
        <v>41930</v>
      </c>
      <c r="D36">
        <v>2285</v>
      </c>
      <c r="E36">
        <v>1619</v>
      </c>
      <c r="F36">
        <v>1416</v>
      </c>
      <c r="G36">
        <v>203</v>
      </c>
    </row>
    <row r="37" spans="1:7" x14ac:dyDescent="0.25">
      <c r="A37" s="1" t="s">
        <v>7</v>
      </c>
      <c r="B37">
        <v>1</v>
      </c>
      <c r="C37" s="2">
        <v>41931</v>
      </c>
      <c r="D37">
        <v>3454</v>
      </c>
      <c r="E37">
        <v>2346</v>
      </c>
      <c r="F37">
        <v>2060</v>
      </c>
      <c r="G37">
        <v>286</v>
      </c>
    </row>
    <row r="38" spans="1:7" x14ac:dyDescent="0.25">
      <c r="A38" s="1" t="s">
        <v>8</v>
      </c>
      <c r="B38">
        <v>2</v>
      </c>
      <c r="C38" s="2">
        <v>41932</v>
      </c>
      <c r="D38">
        <v>5307</v>
      </c>
      <c r="E38">
        <v>3717</v>
      </c>
      <c r="F38">
        <v>3308</v>
      </c>
      <c r="G38">
        <v>409</v>
      </c>
    </row>
    <row r="39" spans="1:7" x14ac:dyDescent="0.25">
      <c r="A39" s="1" t="s">
        <v>9</v>
      </c>
      <c r="B39">
        <v>3</v>
      </c>
      <c r="C39" s="2">
        <v>41933</v>
      </c>
      <c r="D39">
        <v>5135</v>
      </c>
      <c r="E39">
        <v>3701</v>
      </c>
      <c r="F39">
        <v>3280</v>
      </c>
      <c r="G39">
        <v>421</v>
      </c>
    </row>
    <row r="40" spans="1:7" x14ac:dyDescent="0.25">
      <c r="A40" s="1" t="s">
        <v>10</v>
      </c>
      <c r="B40">
        <v>4</v>
      </c>
      <c r="C40" s="2">
        <v>41934</v>
      </c>
      <c r="D40">
        <v>5084</v>
      </c>
      <c r="E40">
        <v>3611</v>
      </c>
      <c r="F40">
        <v>3177</v>
      </c>
      <c r="G40">
        <v>434</v>
      </c>
    </row>
    <row r="41" spans="1:7" x14ac:dyDescent="0.25">
      <c r="A41" s="1" t="s">
        <v>11</v>
      </c>
      <c r="B41">
        <v>5</v>
      </c>
      <c r="C41" s="2">
        <v>41935</v>
      </c>
      <c r="D41">
        <v>4650</v>
      </c>
      <c r="E41">
        <v>3316</v>
      </c>
      <c r="F41">
        <v>2940</v>
      </c>
      <c r="G41">
        <v>376</v>
      </c>
    </row>
    <row r="42" spans="1:7" x14ac:dyDescent="0.25">
      <c r="A42" s="1" t="s">
        <v>12</v>
      </c>
      <c r="B42">
        <v>6</v>
      </c>
      <c r="C42" s="2">
        <v>41936</v>
      </c>
      <c r="D42">
        <v>3571</v>
      </c>
      <c r="E42">
        <v>2498</v>
      </c>
      <c r="F42">
        <v>2170</v>
      </c>
      <c r="G42">
        <v>328</v>
      </c>
    </row>
    <row r="43" spans="1:7" x14ac:dyDescent="0.25">
      <c r="A43" s="1" t="s">
        <v>13</v>
      </c>
      <c r="B43">
        <v>7</v>
      </c>
      <c r="C43" s="2">
        <v>41937</v>
      </c>
      <c r="D43">
        <v>2354</v>
      </c>
      <c r="E43">
        <v>1661</v>
      </c>
      <c r="F43">
        <v>1417</v>
      </c>
      <c r="G43">
        <v>244</v>
      </c>
    </row>
    <row r="44" spans="1:7" x14ac:dyDescent="0.25">
      <c r="A44" s="1" t="s">
        <v>7</v>
      </c>
      <c r="B44">
        <v>1</v>
      </c>
      <c r="C44" s="2">
        <v>41938</v>
      </c>
      <c r="D44">
        <v>3497</v>
      </c>
      <c r="E44">
        <v>2508</v>
      </c>
      <c r="F44">
        <v>2218</v>
      </c>
      <c r="G44">
        <v>290</v>
      </c>
    </row>
    <row r="45" spans="1:7" x14ac:dyDescent="0.25">
      <c r="A45" s="1" t="s">
        <v>8</v>
      </c>
      <c r="B45">
        <v>2</v>
      </c>
      <c r="C45" s="2">
        <v>41939</v>
      </c>
      <c r="D45">
        <v>5294</v>
      </c>
      <c r="E45">
        <v>3737</v>
      </c>
      <c r="F45">
        <v>3286</v>
      </c>
      <c r="G45">
        <v>451</v>
      </c>
    </row>
    <row r="46" spans="1:7" x14ac:dyDescent="0.25">
      <c r="A46" s="1" t="s">
        <v>9</v>
      </c>
      <c r="B46">
        <v>3</v>
      </c>
      <c r="C46" s="2">
        <v>41940</v>
      </c>
      <c r="D46">
        <v>4643</v>
      </c>
      <c r="E46">
        <v>3328</v>
      </c>
      <c r="F46">
        <v>2905</v>
      </c>
      <c r="G46">
        <v>423</v>
      </c>
    </row>
    <row r="47" spans="1:7" x14ac:dyDescent="0.25">
      <c r="A47" s="1" t="s">
        <v>10</v>
      </c>
      <c r="B47">
        <v>4</v>
      </c>
      <c r="C47" s="2">
        <v>41941</v>
      </c>
      <c r="D47">
        <v>4596</v>
      </c>
      <c r="E47">
        <v>3279</v>
      </c>
      <c r="F47">
        <v>2863</v>
      </c>
      <c r="G47">
        <v>416</v>
      </c>
    </row>
    <row r="48" spans="1:7" x14ac:dyDescent="0.25">
      <c r="A48" s="1" t="s">
        <v>11</v>
      </c>
      <c r="B48">
        <v>5</v>
      </c>
      <c r="C48" s="2">
        <v>41942</v>
      </c>
      <c r="D48">
        <v>4162</v>
      </c>
      <c r="E48">
        <v>3041</v>
      </c>
      <c r="F48">
        <v>2657</v>
      </c>
      <c r="G48">
        <v>384</v>
      </c>
    </row>
    <row r="49" spans="1:7" x14ac:dyDescent="0.25">
      <c r="A49" s="1" t="s">
        <v>12</v>
      </c>
      <c r="B49">
        <v>6</v>
      </c>
      <c r="C49" s="2">
        <v>41943</v>
      </c>
      <c r="D49">
        <v>2933</v>
      </c>
      <c r="E49">
        <v>2007</v>
      </c>
      <c r="F49">
        <v>1728</v>
      </c>
      <c r="G49">
        <v>279</v>
      </c>
    </row>
    <row r="50" spans="1:7" x14ac:dyDescent="0.25">
      <c r="A50" s="1" t="s">
        <v>13</v>
      </c>
      <c r="B50">
        <v>7</v>
      </c>
      <c r="C50" s="2">
        <v>41944</v>
      </c>
      <c r="D50">
        <v>2202</v>
      </c>
      <c r="E50">
        <v>1496</v>
      </c>
      <c r="F50">
        <v>1270</v>
      </c>
      <c r="G50">
        <v>226</v>
      </c>
    </row>
    <row r="51" spans="1:7" x14ac:dyDescent="0.25">
      <c r="A51" s="1" t="s">
        <v>7</v>
      </c>
      <c r="B51">
        <v>1</v>
      </c>
      <c r="C51" s="2">
        <v>41945</v>
      </c>
      <c r="D51">
        <v>3083</v>
      </c>
      <c r="E51">
        <v>2204</v>
      </c>
      <c r="F51">
        <v>1940</v>
      </c>
      <c r="G51">
        <v>264</v>
      </c>
    </row>
    <row r="52" spans="1:7" x14ac:dyDescent="0.25">
      <c r="A52" s="1" t="s">
        <v>8</v>
      </c>
      <c r="B52">
        <v>2</v>
      </c>
      <c r="C52" s="2">
        <v>41946</v>
      </c>
      <c r="D52">
        <v>4376</v>
      </c>
      <c r="E52">
        <v>3057</v>
      </c>
      <c r="F52">
        <v>2629</v>
      </c>
      <c r="G52">
        <v>428</v>
      </c>
    </row>
    <row r="53" spans="1:7" x14ac:dyDescent="0.25">
      <c r="A53" s="1" t="s">
        <v>9</v>
      </c>
      <c r="B53">
        <v>3</v>
      </c>
      <c r="C53" s="2">
        <v>41947</v>
      </c>
      <c r="D53">
        <v>4704</v>
      </c>
      <c r="E53">
        <v>3141</v>
      </c>
      <c r="F53">
        <v>2739</v>
      </c>
      <c r="G53">
        <v>402</v>
      </c>
    </row>
    <row r="54" spans="1:7" x14ac:dyDescent="0.25">
      <c r="A54" s="1" t="s">
        <v>10</v>
      </c>
      <c r="B54">
        <v>4</v>
      </c>
      <c r="C54" s="2">
        <v>41948</v>
      </c>
      <c r="D54">
        <v>4306</v>
      </c>
      <c r="E54">
        <v>3200</v>
      </c>
      <c r="F54">
        <v>2797</v>
      </c>
      <c r="G54">
        <v>403</v>
      </c>
    </row>
    <row r="55" spans="1:7" x14ac:dyDescent="0.25">
      <c r="A55" s="1" t="s">
        <v>11</v>
      </c>
      <c r="B55">
        <v>5</v>
      </c>
      <c r="C55" s="2">
        <v>41949</v>
      </c>
      <c r="D55">
        <v>4178</v>
      </c>
      <c r="E55">
        <v>3034</v>
      </c>
      <c r="F55">
        <v>2627</v>
      </c>
      <c r="G55">
        <v>407</v>
      </c>
    </row>
    <row r="56" spans="1:7" x14ac:dyDescent="0.25">
      <c r="A56" s="1" t="s">
        <v>12</v>
      </c>
      <c r="B56">
        <v>6</v>
      </c>
      <c r="C56" s="2">
        <v>41950</v>
      </c>
      <c r="D56">
        <v>3236</v>
      </c>
      <c r="E56">
        <v>2318</v>
      </c>
      <c r="F56">
        <v>1975</v>
      </c>
      <c r="G56">
        <v>343</v>
      </c>
    </row>
    <row r="57" spans="1:7" x14ac:dyDescent="0.25">
      <c r="A57" s="1" t="s">
        <v>13</v>
      </c>
      <c r="B57">
        <v>7</v>
      </c>
      <c r="C57" s="2">
        <v>41951</v>
      </c>
      <c r="D57">
        <v>2010</v>
      </c>
      <c r="E57">
        <v>1536</v>
      </c>
      <c r="F57">
        <v>1345</v>
      </c>
      <c r="G57">
        <v>191</v>
      </c>
    </row>
    <row r="58" spans="1:7" x14ac:dyDescent="0.25">
      <c r="A58" s="1" t="s">
        <v>7</v>
      </c>
      <c r="B58">
        <v>1</v>
      </c>
      <c r="C58" s="2">
        <v>41952</v>
      </c>
      <c r="D58">
        <v>2901</v>
      </c>
      <c r="E58">
        <v>2141</v>
      </c>
      <c r="F58">
        <v>1849</v>
      </c>
      <c r="G58">
        <v>292</v>
      </c>
    </row>
    <row r="59" spans="1:7" x14ac:dyDescent="0.25">
      <c r="A59" s="1" t="s">
        <v>8</v>
      </c>
      <c r="B59">
        <v>2</v>
      </c>
      <c r="C59" s="2">
        <v>41953</v>
      </c>
      <c r="D59">
        <v>4754</v>
      </c>
      <c r="E59">
        <v>3325</v>
      </c>
      <c r="F59">
        <v>2885</v>
      </c>
      <c r="G59">
        <v>440</v>
      </c>
    </row>
    <row r="60" spans="1:7" x14ac:dyDescent="0.25">
      <c r="A60" s="1" t="s">
        <v>9</v>
      </c>
      <c r="B60">
        <v>3</v>
      </c>
      <c r="C60" s="2">
        <v>41954</v>
      </c>
      <c r="D60">
        <v>4417</v>
      </c>
      <c r="E60">
        <v>3203</v>
      </c>
      <c r="F60">
        <v>2793</v>
      </c>
      <c r="G60">
        <v>410</v>
      </c>
    </row>
    <row r="61" spans="1:7" x14ac:dyDescent="0.25">
      <c r="A61" s="1" t="s">
        <v>10</v>
      </c>
      <c r="B61">
        <v>4</v>
      </c>
      <c r="C61" s="2">
        <v>41955</v>
      </c>
      <c r="D61">
        <v>4535</v>
      </c>
      <c r="E61">
        <v>3351</v>
      </c>
      <c r="F61">
        <v>2897</v>
      </c>
      <c r="G61">
        <v>454</v>
      </c>
    </row>
    <row r="62" spans="1:7" x14ac:dyDescent="0.25">
      <c r="A62" s="1" t="s">
        <v>11</v>
      </c>
      <c r="B62">
        <v>5</v>
      </c>
      <c r="C62" s="2">
        <v>41956</v>
      </c>
      <c r="D62">
        <v>4274</v>
      </c>
      <c r="E62">
        <v>3194</v>
      </c>
      <c r="F62">
        <v>2758</v>
      </c>
      <c r="G62">
        <v>436</v>
      </c>
    </row>
    <row r="63" spans="1:7" x14ac:dyDescent="0.25">
      <c r="A63" s="1" t="s">
        <v>12</v>
      </c>
      <c r="B63">
        <v>6</v>
      </c>
      <c r="C63" s="2">
        <v>41957</v>
      </c>
      <c r="D63">
        <v>3382</v>
      </c>
      <c r="E63">
        <v>2423</v>
      </c>
      <c r="F63">
        <v>2061</v>
      </c>
      <c r="G63">
        <v>362</v>
      </c>
    </row>
    <row r="64" spans="1:7" x14ac:dyDescent="0.25">
      <c r="A64" s="1" t="s">
        <v>13</v>
      </c>
      <c r="B64">
        <v>7</v>
      </c>
      <c r="C64" s="2">
        <v>41958</v>
      </c>
      <c r="D64">
        <v>2085</v>
      </c>
      <c r="E64">
        <v>1488</v>
      </c>
      <c r="F64">
        <v>1280</v>
      </c>
      <c r="G64">
        <v>208</v>
      </c>
    </row>
    <row r="65" spans="1:7" x14ac:dyDescent="0.25">
      <c r="A65" s="1" t="s">
        <v>7</v>
      </c>
      <c r="B65">
        <v>1</v>
      </c>
      <c r="C65" s="2">
        <v>41959</v>
      </c>
      <c r="D65">
        <v>3083</v>
      </c>
      <c r="E65">
        <v>2215</v>
      </c>
      <c r="F65">
        <v>1926</v>
      </c>
      <c r="G65">
        <v>289</v>
      </c>
    </row>
    <row r="66" spans="1:7" x14ac:dyDescent="0.25">
      <c r="A66" s="1" t="s">
        <v>8</v>
      </c>
      <c r="B66">
        <v>2</v>
      </c>
      <c r="C66" s="2">
        <v>41960</v>
      </c>
      <c r="D66">
        <v>4860</v>
      </c>
      <c r="E66">
        <v>3559</v>
      </c>
      <c r="F66">
        <v>3069</v>
      </c>
      <c r="G66">
        <v>490</v>
      </c>
    </row>
    <row r="67" spans="1:7" x14ac:dyDescent="0.25">
      <c r="A67" s="1" t="s">
        <v>9</v>
      </c>
      <c r="B67">
        <v>3</v>
      </c>
      <c r="C67" s="2">
        <v>41961</v>
      </c>
      <c r="D67">
        <v>4893</v>
      </c>
      <c r="E67">
        <v>3570</v>
      </c>
      <c r="F67">
        <v>3133</v>
      </c>
      <c r="G67">
        <v>437</v>
      </c>
    </row>
    <row r="68" spans="1:7" x14ac:dyDescent="0.25">
      <c r="A68" s="1" t="s">
        <v>10</v>
      </c>
      <c r="B68">
        <v>4</v>
      </c>
      <c r="C68" s="2">
        <v>41962</v>
      </c>
      <c r="D68">
        <v>4866</v>
      </c>
      <c r="E68">
        <v>3544</v>
      </c>
      <c r="F68">
        <v>3056</v>
      </c>
      <c r="G68">
        <v>488</v>
      </c>
    </row>
    <row r="69" spans="1:7" x14ac:dyDescent="0.25">
      <c r="A69" s="1" t="s">
        <v>11</v>
      </c>
      <c r="B69">
        <v>5</v>
      </c>
      <c r="C69" s="2">
        <v>41963</v>
      </c>
      <c r="D69">
        <v>4584</v>
      </c>
      <c r="E69">
        <v>3357</v>
      </c>
      <c r="F69">
        <v>2899</v>
      </c>
      <c r="G69">
        <v>458</v>
      </c>
    </row>
    <row r="70" spans="1:7" x14ac:dyDescent="0.25">
      <c r="A70" s="1" t="s">
        <v>12</v>
      </c>
      <c r="B70">
        <v>6</v>
      </c>
      <c r="C70" s="2">
        <v>41964</v>
      </c>
      <c r="D70">
        <v>3914</v>
      </c>
      <c r="E70">
        <v>2750</v>
      </c>
      <c r="F70">
        <v>2361</v>
      </c>
      <c r="G70">
        <v>389</v>
      </c>
    </row>
    <row r="71" spans="1:7" x14ac:dyDescent="0.25">
      <c r="A71" s="1" t="s">
        <v>13</v>
      </c>
      <c r="B71">
        <v>7</v>
      </c>
      <c r="C71" s="2">
        <v>41965</v>
      </c>
      <c r="D71">
        <v>2431</v>
      </c>
      <c r="E71">
        <v>1716</v>
      </c>
      <c r="F71">
        <v>1463</v>
      </c>
      <c r="G71">
        <v>253</v>
      </c>
    </row>
    <row r="72" spans="1:7" x14ac:dyDescent="0.25">
      <c r="A72" s="1" t="s">
        <v>7</v>
      </c>
      <c r="B72">
        <v>1</v>
      </c>
      <c r="C72" s="2">
        <v>41966</v>
      </c>
      <c r="D72">
        <v>3157</v>
      </c>
      <c r="E72">
        <v>2369</v>
      </c>
      <c r="F72">
        <v>2082</v>
      </c>
      <c r="G72">
        <v>287</v>
      </c>
    </row>
    <row r="73" spans="1:7" x14ac:dyDescent="0.25">
      <c r="A73" s="1" t="s">
        <v>8</v>
      </c>
      <c r="B73">
        <v>2</v>
      </c>
      <c r="C73" s="2">
        <v>41967</v>
      </c>
      <c r="D73">
        <v>5045</v>
      </c>
      <c r="E73">
        <v>3615</v>
      </c>
      <c r="F73">
        <v>3146</v>
      </c>
      <c r="G73">
        <v>469</v>
      </c>
    </row>
    <row r="74" spans="1:7" x14ac:dyDescent="0.25">
      <c r="A74" s="1" t="s">
        <v>9</v>
      </c>
      <c r="B74">
        <v>3</v>
      </c>
      <c r="C74" s="2">
        <v>41968</v>
      </c>
      <c r="D74">
        <v>4746</v>
      </c>
      <c r="E74">
        <v>3236</v>
      </c>
      <c r="F74">
        <v>2821</v>
      </c>
      <c r="G74">
        <v>415</v>
      </c>
    </row>
    <row r="75" spans="1:7" x14ac:dyDescent="0.25">
      <c r="A75" s="1" t="s">
        <v>10</v>
      </c>
      <c r="B75">
        <v>4</v>
      </c>
      <c r="C75" s="2">
        <v>41969</v>
      </c>
      <c r="D75">
        <v>4314</v>
      </c>
      <c r="E75">
        <v>2919</v>
      </c>
      <c r="F75">
        <v>2513</v>
      </c>
      <c r="G75">
        <v>406</v>
      </c>
    </row>
    <row r="76" spans="1:7" x14ac:dyDescent="0.25">
      <c r="A76" s="1" t="s">
        <v>11</v>
      </c>
      <c r="B76">
        <v>5</v>
      </c>
      <c r="C76" s="2">
        <v>41970</v>
      </c>
      <c r="D76">
        <v>3663</v>
      </c>
      <c r="E76">
        <v>2476</v>
      </c>
      <c r="F76">
        <v>2162</v>
      </c>
      <c r="G76">
        <v>314</v>
      </c>
    </row>
    <row r="77" spans="1:7" x14ac:dyDescent="0.25">
      <c r="A77" s="1" t="s">
        <v>12</v>
      </c>
      <c r="B77">
        <v>6</v>
      </c>
      <c r="C77" s="2">
        <v>41971</v>
      </c>
      <c r="D77">
        <v>3270</v>
      </c>
      <c r="E77">
        <v>2268</v>
      </c>
      <c r="F77">
        <v>1931</v>
      </c>
      <c r="G77">
        <v>337</v>
      </c>
    </row>
    <row r="78" spans="1:7" x14ac:dyDescent="0.25">
      <c r="A78" s="1" t="s">
        <v>13</v>
      </c>
      <c r="B78">
        <v>7</v>
      </c>
      <c r="C78" s="2">
        <v>41972</v>
      </c>
      <c r="D78">
        <v>2905</v>
      </c>
      <c r="E78">
        <v>1976</v>
      </c>
      <c r="F78">
        <v>1695</v>
      </c>
      <c r="G78">
        <v>281</v>
      </c>
    </row>
    <row r="79" spans="1:7" x14ac:dyDescent="0.25">
      <c r="A79" s="1" t="s">
        <v>7</v>
      </c>
      <c r="B79">
        <v>1</v>
      </c>
      <c r="C79" s="2">
        <v>41973</v>
      </c>
      <c r="D79">
        <v>4016</v>
      </c>
      <c r="E79">
        <v>2832</v>
      </c>
      <c r="F79">
        <v>2489</v>
      </c>
      <c r="G79">
        <v>343</v>
      </c>
    </row>
    <row r="80" spans="1:7" x14ac:dyDescent="0.25">
      <c r="A80" s="1" t="s">
        <v>8</v>
      </c>
      <c r="B80">
        <v>2</v>
      </c>
      <c r="C80" s="2">
        <v>41974</v>
      </c>
      <c r="D80">
        <v>5266</v>
      </c>
      <c r="E80">
        <v>3877</v>
      </c>
      <c r="F80">
        <v>3317</v>
      </c>
      <c r="G80">
        <v>560</v>
      </c>
    </row>
    <row r="81" spans="1:7" x14ac:dyDescent="0.25">
      <c r="A81" s="1" t="s">
        <v>9</v>
      </c>
      <c r="B81">
        <v>3</v>
      </c>
      <c r="C81" s="2">
        <v>41975</v>
      </c>
      <c r="D81">
        <v>5795</v>
      </c>
      <c r="E81">
        <v>4274</v>
      </c>
      <c r="F81">
        <v>3700</v>
      </c>
      <c r="G81">
        <v>574</v>
      </c>
    </row>
    <row r="82" spans="1:7" x14ac:dyDescent="0.25">
      <c r="A82" s="1" t="s">
        <v>10</v>
      </c>
      <c r="B82">
        <v>4</v>
      </c>
      <c r="C82" s="2">
        <v>41976</v>
      </c>
      <c r="D82">
        <v>5728</v>
      </c>
      <c r="E82">
        <v>4217</v>
      </c>
      <c r="F82">
        <v>3656</v>
      </c>
      <c r="G82">
        <v>561</v>
      </c>
    </row>
    <row r="83" spans="1:7" x14ac:dyDescent="0.25">
      <c r="A83" s="1" t="s">
        <v>11</v>
      </c>
      <c r="B83">
        <v>5</v>
      </c>
      <c r="C83" s="2">
        <v>41977</v>
      </c>
      <c r="D83">
        <v>5293</v>
      </c>
      <c r="E83">
        <v>3830</v>
      </c>
      <c r="F83">
        <v>3295</v>
      </c>
      <c r="G83">
        <v>535</v>
      </c>
    </row>
    <row r="84" spans="1:7" x14ac:dyDescent="0.25">
      <c r="A84" s="1" t="s">
        <v>12</v>
      </c>
      <c r="B84">
        <v>6</v>
      </c>
      <c r="C84" s="2">
        <v>41978</v>
      </c>
      <c r="D84">
        <v>3934</v>
      </c>
      <c r="E84">
        <v>2856</v>
      </c>
      <c r="F84">
        <v>2479</v>
      </c>
      <c r="G84">
        <v>377</v>
      </c>
    </row>
    <row r="85" spans="1:7" x14ac:dyDescent="0.25">
      <c r="A85" s="1" t="s">
        <v>13</v>
      </c>
      <c r="B85">
        <v>7</v>
      </c>
      <c r="C85" s="2">
        <v>41979</v>
      </c>
      <c r="D85">
        <v>3071</v>
      </c>
      <c r="E85">
        <v>2165</v>
      </c>
      <c r="F85">
        <v>1855</v>
      </c>
      <c r="G85">
        <v>310</v>
      </c>
    </row>
    <row r="86" spans="1:7" x14ac:dyDescent="0.25">
      <c r="A86" s="1" t="s">
        <v>7</v>
      </c>
      <c r="B86">
        <v>1</v>
      </c>
      <c r="C86" s="2">
        <v>41980</v>
      </c>
      <c r="D86">
        <v>3876</v>
      </c>
      <c r="E86">
        <v>2984</v>
      </c>
      <c r="F86">
        <v>2582</v>
      </c>
      <c r="G86">
        <v>402</v>
      </c>
    </row>
    <row r="87" spans="1:7" x14ac:dyDescent="0.25">
      <c r="A87" s="1" t="s">
        <v>8</v>
      </c>
      <c r="B87">
        <v>2</v>
      </c>
      <c r="C87" s="2">
        <v>41981</v>
      </c>
      <c r="D87">
        <v>5878</v>
      </c>
      <c r="E87">
        <v>4375</v>
      </c>
      <c r="F87">
        <v>3829</v>
      </c>
      <c r="G87">
        <v>546</v>
      </c>
    </row>
    <row r="88" spans="1:7" x14ac:dyDescent="0.25">
      <c r="A88" s="1" t="s">
        <v>9</v>
      </c>
      <c r="B88">
        <v>3</v>
      </c>
      <c r="C88" s="2">
        <v>41982</v>
      </c>
      <c r="D88">
        <v>5712</v>
      </c>
      <c r="E88">
        <v>4187</v>
      </c>
      <c r="F88">
        <v>3635</v>
      </c>
      <c r="G88">
        <v>552</v>
      </c>
    </row>
    <row r="89" spans="1:7" x14ac:dyDescent="0.25">
      <c r="A89" s="1" t="s">
        <v>10</v>
      </c>
      <c r="B89">
        <v>4</v>
      </c>
      <c r="C89" s="2">
        <v>41983</v>
      </c>
      <c r="D89">
        <v>5491</v>
      </c>
      <c r="E89">
        <v>4074</v>
      </c>
      <c r="F89">
        <v>3480</v>
      </c>
      <c r="G89">
        <v>594</v>
      </c>
    </row>
    <row r="90" spans="1:7" x14ac:dyDescent="0.25">
      <c r="A90" s="1" t="s">
        <v>11</v>
      </c>
      <c r="B90">
        <v>5</v>
      </c>
      <c r="C90" s="2">
        <v>41984</v>
      </c>
      <c r="D90">
        <v>5144</v>
      </c>
      <c r="E90">
        <v>3801</v>
      </c>
      <c r="F90">
        <v>3247</v>
      </c>
      <c r="G90">
        <v>554</v>
      </c>
    </row>
    <row r="91" spans="1:7" x14ac:dyDescent="0.25">
      <c r="A91" s="1" t="s">
        <v>12</v>
      </c>
      <c r="B91">
        <v>6</v>
      </c>
      <c r="C91" s="2">
        <v>41985</v>
      </c>
      <c r="D91">
        <v>3880</v>
      </c>
      <c r="E91">
        <v>2860</v>
      </c>
      <c r="F91">
        <v>2418</v>
      </c>
      <c r="G91">
        <v>442</v>
      </c>
    </row>
    <row r="92" spans="1:7" x14ac:dyDescent="0.25">
      <c r="A92" s="1" t="s">
        <v>13</v>
      </c>
      <c r="B92">
        <v>7</v>
      </c>
      <c r="C92" s="2">
        <v>41986</v>
      </c>
      <c r="D92">
        <v>2605</v>
      </c>
      <c r="E92">
        <v>1838</v>
      </c>
      <c r="F92">
        <v>1538</v>
      </c>
      <c r="G92">
        <v>300</v>
      </c>
    </row>
    <row r="93" spans="1:7" x14ac:dyDescent="0.25">
      <c r="A93" s="1" t="s">
        <v>7</v>
      </c>
      <c r="B93">
        <v>1</v>
      </c>
      <c r="C93" s="2">
        <v>41987</v>
      </c>
      <c r="D93">
        <v>3625</v>
      </c>
      <c r="E93">
        <v>2650</v>
      </c>
      <c r="F93">
        <v>2259</v>
      </c>
      <c r="G93">
        <v>391</v>
      </c>
    </row>
    <row r="94" spans="1:7" x14ac:dyDescent="0.25">
      <c r="A94" s="1" t="s">
        <v>8</v>
      </c>
      <c r="B94">
        <v>2</v>
      </c>
      <c r="C94" s="2">
        <v>41988</v>
      </c>
      <c r="D94">
        <v>4685</v>
      </c>
      <c r="E94">
        <v>3478</v>
      </c>
      <c r="F94">
        <v>3000</v>
      </c>
      <c r="G94">
        <v>478</v>
      </c>
    </row>
    <row r="95" spans="1:7" x14ac:dyDescent="0.25">
      <c r="A95" s="1" t="s">
        <v>9</v>
      </c>
      <c r="B95">
        <v>3</v>
      </c>
      <c r="C95" s="2">
        <v>41989</v>
      </c>
      <c r="D95">
        <v>4891</v>
      </c>
      <c r="E95">
        <v>3338</v>
      </c>
      <c r="F95">
        <v>2861</v>
      </c>
      <c r="G95">
        <v>477</v>
      </c>
    </row>
    <row r="96" spans="1:7" x14ac:dyDescent="0.25">
      <c r="A96" s="1" t="s">
        <v>10</v>
      </c>
      <c r="B96">
        <v>4</v>
      </c>
      <c r="C96" s="2">
        <v>41990</v>
      </c>
      <c r="D96">
        <v>4222</v>
      </c>
      <c r="E96">
        <v>3053</v>
      </c>
      <c r="F96">
        <v>2606</v>
      </c>
      <c r="G96">
        <v>447</v>
      </c>
    </row>
    <row r="97" spans="1:7" x14ac:dyDescent="0.25">
      <c r="A97" s="1" t="s">
        <v>11</v>
      </c>
      <c r="B97">
        <v>5</v>
      </c>
      <c r="C97" s="2">
        <v>41991</v>
      </c>
      <c r="D97">
        <v>3691</v>
      </c>
      <c r="E97">
        <v>2690</v>
      </c>
      <c r="F97">
        <v>2275</v>
      </c>
      <c r="G97">
        <v>415</v>
      </c>
    </row>
    <row r="98" spans="1:7" x14ac:dyDescent="0.25">
      <c r="A98" s="1" t="s">
        <v>12</v>
      </c>
      <c r="B98">
        <v>6</v>
      </c>
      <c r="C98" s="2">
        <v>41992</v>
      </c>
      <c r="D98">
        <v>2748</v>
      </c>
      <c r="E98">
        <v>1879</v>
      </c>
      <c r="F98">
        <v>1559</v>
      </c>
      <c r="G98">
        <v>320</v>
      </c>
    </row>
    <row r="99" spans="1:7" x14ac:dyDescent="0.25">
      <c r="A99" s="1" t="s">
        <v>13</v>
      </c>
      <c r="B99">
        <v>7</v>
      </c>
      <c r="C99" s="2">
        <v>41993</v>
      </c>
      <c r="D99">
        <v>1380</v>
      </c>
      <c r="E99">
        <v>1011</v>
      </c>
      <c r="F99">
        <v>836</v>
      </c>
      <c r="G99">
        <v>175</v>
      </c>
    </row>
    <row r="100" spans="1:7" x14ac:dyDescent="0.25">
      <c r="A100" s="1" t="s">
        <v>7</v>
      </c>
      <c r="B100">
        <v>1</v>
      </c>
      <c r="C100" s="2">
        <v>41994</v>
      </c>
      <c r="D100">
        <v>1474</v>
      </c>
      <c r="E100">
        <v>1054</v>
      </c>
      <c r="F100">
        <v>876</v>
      </c>
      <c r="G100">
        <v>178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5766-139B-47D6-84DD-F64937F741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j 6 D 5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I + g +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o P l W w 0 I h U m c B A A C + A g A A E w A c A E Z v c m 1 1 b G F z L 1 N l Y 3 R p b 2 4 x L m 0 g o h g A K K A U A A A A A A A A A A A A A A A A A A A A A A A A A A A A d V F N T w I x E L 2 T 8 B + a c l m S 0 g S i x k j 2 Y B a J J k Y R F j 2 I h 7 I 7 Q G O 3 o 2 1 3 k R D + u 8 V d g t G l l + m 8 N 5 9 v L C R O o i a T 0 n b 7 z U a z Y V f C Q E p a N B V S b T p r m F v p o F N I b 9 B Y S k K i w D U b x L 8 J 5 i Y B j 0 S 2 4 A N M 8 g y 0 C 4 Z S A Y 9 Q O + / Y g E Z X s 6 k F Y 2 c p a i x m A 1 x r h S L 1 f m 0 D n t i C t t n r A J T M P G F C y i g j E a o 8 0 z a 8 Z O R G J 5 h K v Q y 7 v f M e I 0 8 5 O p i 4 j Y L w + O U P q O G t z c o 5 W 3 R k M P N c S m 5 B p F C u E Y u 5 D 6 y Y C g / K l R h 5 r f B r p S a J U M L Y 0 J n 8 d 8 l o J f T S V 4 w 3 H 3 A s F x u h 7 Q J N V g 6 8 J 2 1 Q 0 5 9 t t 3 S M a 7 / Z n X Y X Z 3 w f u G N k S w d i 4 0 H n X e L g y x 0 w / r j g L w D v d Q k O D h m p / / + A I 7 E E f r + X + X / C V M v P H P j z X v A a e i i N d T y W 2 e m Q M b j c a H + C 2 o j d U a M x Z F j 4 r a v r H W U q i Q o O / o j J S m l 2 7 W Z D 6 l O l + t 9 Q S w E C L Q A U A A I A C A C P o P l W Q 2 f p 9 a I A A A D 2 A A A A E g A A A A A A A A A A A A A A A A A A A A A A Q 2 9 u Z m l n L 1 B h Y 2 t h Z 2 U u e G 1 s U E s B A i 0 A F A A C A A g A j 6 D 5 V g / K 6 a u k A A A A 6 Q A A A B M A A A A A A A A A A A A A A A A A 7 g A A A F t D b 2 5 0 Z W 5 0 X 1 R 5 c G V z X S 5 4 b W x Q S w E C L Q A U A A I A C A C P o P l W w 0 I h U m c B A A C + A g A A E w A A A A A A A A A A A A A A A A D f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Q A A A A A A A M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2 V i c 2 l 0 Z S 1 2 a X N p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k Y W l s e V 9 3 Z W J z a X R l X 3 Z p c 2 l 0 b 3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D E 6 M D Q 6 M z A u N T A w N D c 5 M l o i I C 8 + P E V u d H J 5 I F R 5 c G U 9 I k Z p b G x D b 2 x 1 b W 5 U e X B l c y I g V m F s d W U 9 I n N C Z 0 1 K Q X d N R E F 3 P T 0 i I C 8 + P E V u d H J 5 I F R 5 c G U 9 I k Z p b G x D b 2 x 1 b W 5 O Y W 1 l c y I g V m F s d W U 9 I n N b J n F 1 b 3 Q 7 R G F 5 J n F 1 b 3 Q 7 L C Z x d W 9 0 O 0 R h e S 5 P Z i 5 X Z W V r J n F 1 b 3 Q 7 L C Z x d W 9 0 O 0 R h d G U m c X V v d D s s J n F 1 b 3 Q 7 U G F n Z S 5 M b 2 F k c y Z x d W 9 0 O y w m c X V v d D t V b m l x d W U u V m l z a X R z J n F 1 b 3 Q 7 L C Z x d W 9 0 O 0 Z p c n N 0 L l R p b W U u V m l z a X R z J n F 1 b 3 Q 7 L C Z x d W 9 0 O 1 J l d H V y b m l u Z y 5 W a X N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1 3 Z W J z a X R l L X Z p c 2 l 0 b 3 J z L 0 F 1 d G 9 S Z W 1 v d m V k Q 2 9 s d W 1 u c z E u e 0 R h e S w w f S Z x d W 9 0 O y w m c X V v d D t T Z W N 0 a W 9 u M S 9 k Y W l s e S 1 3 Z W J z a X R l L X Z p c 2 l 0 b 3 J z L 0 F 1 d G 9 S Z W 1 v d m V k Q 2 9 s d W 1 u c z E u e 0 R h e S 5 P Z i 5 X Z W V r L D F 9 J n F 1 b 3 Q 7 L C Z x d W 9 0 O 1 N l Y 3 R p b 2 4 x L 2 R h a W x 5 L X d l Y n N p d G U t d m l z a X R v c n M v Q X V 0 b 1 J l b W 9 2 Z W R D b 2 x 1 b W 5 z M S 5 7 R G F 0 Z S w y f S Z x d W 9 0 O y w m c X V v d D t T Z W N 0 a W 9 u M S 9 k Y W l s e S 1 3 Z W J z a X R l L X Z p c 2 l 0 b 3 J z L 0 F 1 d G 9 S Z W 1 v d m V k Q 2 9 s d W 1 u c z E u e 1 B h Z 2 U u T G 9 h Z H M s M 3 0 m c X V v d D s s J n F 1 b 3 Q 7 U 2 V j d G l v b j E v Z G F p b H k t d 2 V i c 2 l 0 Z S 1 2 a X N p d G 9 y c y 9 B d X R v U m V t b 3 Z l Z E N v b H V t b n M x L n t V b m l x d W U u V m l z a X R z L D R 9 J n F 1 b 3 Q 7 L C Z x d W 9 0 O 1 N l Y 3 R p b 2 4 x L 2 R h a W x 5 L X d l Y n N p d G U t d m l z a X R v c n M v Q X V 0 b 1 J l b W 9 2 Z W R D b 2 x 1 b W 5 z M S 5 7 R m l y c 3 Q u V G l t Z S 5 W a X N p d H M s N X 0 m c X V v d D s s J n F 1 b 3 Q 7 U 2 V j d G l v b j E v Z G F p b H k t d 2 V i c 2 l 0 Z S 1 2 a X N p d G 9 y c y 9 B d X R v U m V t b 3 Z l Z E N v b H V t b n M x L n t S Z X R 1 c m 5 p b m c u V m l z a X R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L X d l Y n N p d G U t d m l z a X R v c n M v Q X V 0 b 1 J l b W 9 2 Z W R D b 2 x 1 b W 5 z M S 5 7 R G F 5 L D B 9 J n F 1 b 3 Q 7 L C Z x d W 9 0 O 1 N l Y 3 R p b 2 4 x L 2 R h a W x 5 L X d l Y n N p d G U t d m l z a X R v c n M v Q X V 0 b 1 J l b W 9 2 Z W R D b 2 x 1 b W 5 z M S 5 7 R G F 5 L k 9 m L l d l Z W s s M X 0 m c X V v d D s s J n F 1 b 3 Q 7 U 2 V j d G l v b j E v Z G F p b H k t d 2 V i c 2 l 0 Z S 1 2 a X N p d G 9 y c y 9 B d X R v U m V t b 3 Z l Z E N v b H V t b n M x L n t E Y X R l L D J 9 J n F 1 b 3 Q 7 L C Z x d W 9 0 O 1 N l Y 3 R p b 2 4 x L 2 R h a W x 5 L X d l Y n N p d G U t d m l z a X R v c n M v Q X V 0 b 1 J l b W 9 2 Z W R D b 2 x 1 b W 5 z M S 5 7 U G F n Z S 5 M b 2 F k c y w z f S Z x d W 9 0 O y w m c X V v d D t T Z W N 0 a W 9 u M S 9 k Y W l s e S 1 3 Z W J z a X R l L X Z p c 2 l 0 b 3 J z L 0 F 1 d G 9 S Z W 1 v d m V k Q 2 9 s d W 1 u c z E u e 1 V u a X F 1 Z S 5 W a X N p d H M s N H 0 m c X V v d D s s J n F 1 b 3 Q 7 U 2 V j d G l v b j E v Z G F p b H k t d 2 V i c 2 l 0 Z S 1 2 a X N p d G 9 y c y 9 B d X R v U m V t b 3 Z l Z E N v b H V t b n M x L n t G a X J z d C 5 U a W 1 l L l Z p c 2 l 0 c y w 1 f S Z x d W 9 0 O y w m c X V v d D t T Z W N 0 a W 9 u M S 9 k Y W l s e S 1 3 Z W J z a X R l L X Z p c 2 l 0 b 3 J z L 0 F 1 d G 9 S Z W 1 v d m V k Q 2 9 s d W 1 u c z E u e 1 J l d H V y b m l u Z y 5 W a X N p d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L X d l Y n N p d G U t d m l z a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2 V i c 2 l 0 Z S 1 2 a X N p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1 3 Z W J z a X R l L X Z p c 2 l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2 V i c 2 l 0 Z S 1 2 a X N p d G 9 y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C f z h a 3 8 p T 7 H Z x j 4 z / D M 1 A A A A A A I A A A A A A B B m A A A A A Q A A I A A A A I d K / I Q T a q 2 A B l 6 s m j J F O E q W Y g E 9 Y 8 Z l V q Z f h J 1 w U D z + A A A A A A 6 A A A A A A g A A I A A A A A 8 E V M A x q M Q d c 9 t 0 W V / D 1 n g M 8 d m 8 d b v t F A M X G Z o I + v W x U A A A A L d V b P f o Y i 9 v 8 d N P q E U + 1 J t V p p Y b E 4 r q J f O z D d m g 2 R D F R 1 d R r y D s 2 Z a N 7 E D H q Y a 5 N O G Q k c 9 X X a J q C 6 z a q F T r Y h K a 1 u 0 6 9 q G P B k H 1 3 h 2 6 g 5 Q C Q A A A A M 0 2 h F r n G / + 4 l 1 a 0 1 J u C + M 4 d h Z w B G P i g M t H g R I I M q 5 J Z K y Z l 0 6 F i G o m k Y D y q 9 T O + 0 c w E 0 S g s k e 9 C H w M 3 n i u U Q d g = < / D a t a M a s h u p > 
</file>

<file path=customXml/itemProps1.xml><?xml version="1.0" encoding="utf-8"?>
<ds:datastoreItem xmlns:ds="http://schemas.openxmlformats.org/officeDocument/2006/customXml" ds:itemID="{150BC552-B140-4DA4-8E4F-756C5B3636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daily-website-visitors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Chris Garcia</dc:creator>
  <cp:lastModifiedBy>Donovan Chris Garcia</cp:lastModifiedBy>
  <dcterms:created xsi:type="dcterms:W3CDTF">2023-07-26T00:35:06Z</dcterms:created>
  <dcterms:modified xsi:type="dcterms:W3CDTF">2023-07-26T02:07:20Z</dcterms:modified>
</cp:coreProperties>
</file>