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deepakchoudhary/Downloads/"/>
    </mc:Choice>
  </mc:AlternateContent>
  <xr:revisionPtr revIDLastSave="0" documentId="13_ncr:1_{2AA0D65B-80B5-CB41-A78E-6D7FDCCC6866}" xr6:coauthVersionLast="47" xr6:coauthVersionMax="47" xr10:uidLastSave="{00000000-0000-0000-0000-000000000000}"/>
  <bookViews>
    <workbookView xWindow="12960" yWindow="3460" windowWidth="25480" windowHeight="14440" xr2:uid="{00000000-000D-0000-FFFF-FFFF00000000}"/>
  </bookViews>
  <sheets>
    <sheet name="Calibration" sheetId="5" r:id="rId1"/>
    <sheet name="Sheet2" sheetId="2" r:id="rId2"/>
    <sheet name="Sheet3" sheetId="3" r:id="rId3"/>
  </sheets>
  <externalReferences>
    <externalReference r:id="rId4"/>
  </externalReferences>
  <definedNames>
    <definedName name="beta">#REF!</definedName>
    <definedName name="d">#REF!</definedName>
    <definedName name="h" localSheetId="0">Calibration!$C$2</definedName>
    <definedName name="h">#REF!</definedName>
    <definedName name="N">'[1]CDS pricing'!$B$2</definedName>
    <definedName name="qd">#REF!</definedName>
    <definedName name="qu">#REF!</definedName>
    <definedName name="r00">#REF!</definedName>
    <definedName name="rf" localSheetId="0">Calibration!$F$2</definedName>
    <definedName name="rf">#REF!</definedName>
    <definedName name="rho">#REF!</definedName>
    <definedName name="S">#REF!</definedName>
    <definedName name="solver_adj" localSheetId="0" hidden="1">Calibration!$A$6:$A$16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Calibration!$A$10</definedName>
    <definedName name="solver_lhs10" localSheetId="0" hidden="1">Calibration!$A$9</definedName>
    <definedName name="solver_lhs2" localSheetId="0" hidden="1">Calibration!$A$11</definedName>
    <definedName name="solver_lhs3" localSheetId="0" hidden="1">Calibration!$A$12</definedName>
    <definedName name="solver_lhs4" localSheetId="0" hidden="1">Calibration!$A$13</definedName>
    <definedName name="solver_lhs5" localSheetId="0" hidden="1">Calibration!$A$14</definedName>
    <definedName name="solver_lhs6" localSheetId="0" hidden="1">Calibration!$A$15</definedName>
    <definedName name="solver_lhs7" localSheetId="0" hidden="1">Calibration!$A$6</definedName>
    <definedName name="solver_lhs8" localSheetId="0" hidden="1">Calibration!$A$7</definedName>
    <definedName name="solver_lhs9" localSheetId="0" hidden="1">Calibration!$A$8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10</definedName>
    <definedName name="solver_nwt" localSheetId="0" hidden="1">1</definedName>
    <definedName name="solver_opt" localSheetId="0" hidden="1">Calibration!$J$21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Calibration!$A$11</definedName>
    <definedName name="solver_rhs10" localSheetId="0" hidden="1">Calibration!$A$10</definedName>
    <definedName name="solver_rhs2" localSheetId="0" hidden="1">Calibration!$A$12</definedName>
    <definedName name="solver_rhs3" localSheetId="0" hidden="1">Calibration!$A$13</definedName>
    <definedName name="solver_rhs4" localSheetId="0" hidden="1">Calibration!$A$14</definedName>
    <definedName name="solver_rhs5" localSheetId="0" hidden="1">Calibration!$A$15</definedName>
    <definedName name="solver_rhs6" localSheetId="0" hidden="1">Calibration!$A$16</definedName>
    <definedName name="solver_rhs7" localSheetId="0" hidden="1">Calibration!$A$7</definedName>
    <definedName name="solver_rhs8" localSheetId="0" hidden="1">Calibration!$A$8</definedName>
    <definedName name="solver_rhs9" localSheetId="0" hidden="1">Calibration!$A$9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  <definedName name="u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1" i="5" l="1"/>
  <c r="E7" i="5"/>
  <c r="J7" i="5" s="1"/>
  <c r="D8" i="5"/>
  <c r="C7" i="5"/>
  <c r="C8" i="5" s="1"/>
  <c r="D7" i="5"/>
  <c r="E8" i="5"/>
  <c r="E9" i="5"/>
  <c r="E10" i="5"/>
  <c r="E11" i="5"/>
  <c r="E12" i="5"/>
  <c r="E13" i="5"/>
  <c r="E14" i="5"/>
  <c r="E15" i="5"/>
  <c r="E16" i="5"/>
  <c r="AB7" i="5" l="1"/>
  <c r="AH7" i="5"/>
  <c r="AH8" i="5"/>
  <c r="C9" i="5"/>
  <c r="D9" i="5"/>
  <c r="V7" i="5"/>
  <c r="P7" i="5"/>
  <c r="J8" i="5" l="1"/>
  <c r="J18" i="5" s="1"/>
  <c r="J20" i="5" s="1"/>
  <c r="P8" i="5"/>
  <c r="V8" i="5"/>
  <c r="AB8" i="5"/>
  <c r="D10" i="5"/>
  <c r="C10" i="5"/>
  <c r="AB9" i="5"/>
  <c r="P9" i="5"/>
  <c r="AH9" i="5"/>
  <c r="V9" i="5"/>
  <c r="D11" i="5" l="1"/>
  <c r="C11" i="5"/>
  <c r="P10" i="5"/>
  <c r="P18" i="5" s="1"/>
  <c r="P20" i="5" s="1"/>
  <c r="AH10" i="5"/>
  <c r="V10" i="5"/>
  <c r="AB10" i="5"/>
  <c r="C12" i="5" l="1"/>
  <c r="D12" i="5"/>
  <c r="AH11" i="5"/>
  <c r="AB11" i="5"/>
  <c r="V11" i="5"/>
  <c r="AH12" i="5" l="1"/>
  <c r="V12" i="5"/>
  <c r="V18" i="5" s="1"/>
  <c r="V20" i="5" s="1"/>
  <c r="D13" i="5"/>
  <c r="AB12" i="5"/>
  <c r="C13" i="5"/>
  <c r="C14" i="5" l="1"/>
  <c r="D14" i="5"/>
  <c r="AH13" i="5"/>
  <c r="AB13" i="5"/>
  <c r="AH14" i="5" l="1"/>
  <c r="AB14" i="5"/>
  <c r="AB18" i="5" s="1"/>
  <c r="AB20" i="5" s="1"/>
  <c r="D15" i="5"/>
  <c r="C15" i="5"/>
  <c r="D16" i="5" l="1"/>
  <c r="C16" i="5"/>
  <c r="AH15" i="5"/>
  <c r="AH16" i="5" l="1"/>
  <c r="AH18" i="5"/>
  <c r="AH20" i="5" s="1"/>
</calcChain>
</file>

<file path=xl/sharedStrings.xml><?xml version="1.0" encoding="utf-8"?>
<sst xmlns="http://schemas.openxmlformats.org/spreadsheetml/2006/main" count="50" uniqueCount="19">
  <si>
    <t>Interest rate</t>
  </si>
  <si>
    <t xml:space="preserve">1yr bond: c = 5%, R= 10% </t>
  </si>
  <si>
    <t xml:space="preserve">3yr bond: c = 5%, R= 50% </t>
  </si>
  <si>
    <t xml:space="preserve">4yr bond: c = 5%, R=10% </t>
  </si>
  <si>
    <t>5yr bond: c=10%, R=20%</t>
  </si>
  <si>
    <t>Hazard rate</t>
  </si>
  <si>
    <t>Time</t>
  </si>
  <si>
    <t>Survival probability</t>
  </si>
  <si>
    <t>Default probabilty</t>
  </si>
  <si>
    <t>Discount rate</t>
  </si>
  <si>
    <t xml:space="preserve">Coupon+Face </t>
  </si>
  <si>
    <t>Recovery</t>
  </si>
  <si>
    <t>Discounted Expected value</t>
  </si>
  <si>
    <t>Sum Error</t>
  </si>
  <si>
    <t>Error</t>
  </si>
  <si>
    <t>True Price</t>
  </si>
  <si>
    <t>Model Price</t>
  </si>
  <si>
    <t xml:space="preserve">2yr bond: c = 8%, R= 25% </t>
  </si>
  <si>
    <r>
      <t>d(0,t)*(</t>
    </r>
    <r>
      <rPr>
        <b/>
        <sz val="11"/>
        <color indexed="56"/>
        <rFont val="Calibri"/>
        <family val="2"/>
      </rPr>
      <t>q</t>
    </r>
    <r>
      <rPr>
        <b/>
        <sz val="11"/>
        <color theme="3"/>
        <rFont val="Calibri"/>
        <family val="2"/>
        <scheme val="minor"/>
      </rPr>
      <t>(t)*c + (1-</t>
    </r>
    <r>
      <rPr>
        <b/>
        <sz val="11"/>
        <color indexed="56"/>
        <rFont val="Calibri"/>
        <family val="2"/>
      </rPr>
      <t>q</t>
    </r>
    <r>
      <rPr>
        <b/>
        <sz val="11"/>
        <color theme="3"/>
        <rFont val="Calibri"/>
        <family val="2"/>
        <scheme val="minor"/>
      </rPr>
      <t>(t))*R)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</si>
</sst>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Verdana"/>
    </font>
    <font>
      <b/>
      <sz val="11"/>
      <color indexed="56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2">
    <xf numFmtId="0" fontId="0" fillId="0" borderId="0" xfId="0"/>
    <xf numFmtId="2" fontId="0" fillId="0" borderId="0" xfId="0" applyNumberFormat="1"/>
    <xf numFmtId="0" fontId="1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0" fontId="1" fillId="0" borderId="0" xfId="0" applyFont="1" applyBorder="1"/>
    <xf numFmtId="0" fontId="1" fillId="0" borderId="0" xfId="0" applyFont="1"/>
    <xf numFmtId="2" fontId="0" fillId="2" borderId="0" xfId="0" applyNumberFormat="1" applyFill="1"/>
    <xf numFmtId="2" fontId="1" fillId="0" borderId="0" xfId="0" applyNumberFormat="1" applyFont="1" applyBorder="1"/>
    <xf numFmtId="164" fontId="0" fillId="0" borderId="0" xfId="0" applyNumberFormat="1"/>
    <xf numFmtId="164" fontId="1" fillId="0" borderId="0" xfId="0" applyNumberFormat="1" applyFont="1" applyAlignment="1">
      <alignment wrapText="1"/>
    </xf>
    <xf numFmtId="164" fontId="1" fillId="0" borderId="0" xfId="0" applyNumberFormat="1" applyFont="1" applyBorder="1"/>
    <xf numFmtId="10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rud/Dropbox/MOOC_spring2012/Slides/CDS/Bonds_and_cds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"/>
      <sheetName val="Calibration"/>
      <sheetName val="CDS pricing"/>
    </sheetNames>
    <sheetDataSet>
      <sheetData sheetId="0">
        <row r="2">
          <cell r="F2">
            <v>0.05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J23"/>
  <sheetViews>
    <sheetView tabSelected="1" workbookViewId="0">
      <selection activeCell="A6" sqref="A6:A16"/>
    </sheetView>
  </sheetViews>
  <sheetFormatPr baseColWidth="10" defaultColWidth="8.83203125" defaultRowHeight="15" x14ac:dyDescent="0.2"/>
  <cols>
    <col min="1" max="1" width="12" style="8" customWidth="1"/>
    <col min="2" max="2" width="8.5" customWidth="1"/>
    <col min="3" max="4" width="12.5" style="1" customWidth="1"/>
    <col min="5" max="5" width="7.6640625" style="1" customWidth="1"/>
    <col min="6" max="6" width="8.83203125" style="1"/>
    <col min="8" max="8" width="15.33203125" customWidth="1"/>
    <col min="9" max="9" width="11.6640625" customWidth="1"/>
    <col min="10" max="10" width="8.83203125" style="1"/>
    <col min="14" max="14" width="15.33203125" customWidth="1"/>
    <col min="15" max="15" width="11" customWidth="1"/>
    <col min="16" max="16" width="8.83203125" style="1"/>
    <col min="21" max="21" width="13.1640625" customWidth="1"/>
    <col min="27" max="27" width="11.6640625" customWidth="1"/>
    <col min="33" max="33" width="12.1640625" customWidth="1"/>
  </cols>
  <sheetData>
    <row r="2" spans="1:36" x14ac:dyDescent="0.2">
      <c r="B2" s="4"/>
      <c r="E2" s="7" t="s">
        <v>0</v>
      </c>
      <c r="F2" s="1">
        <v>0.05</v>
      </c>
    </row>
    <row r="3" spans="1:36" s="2" customFormat="1" ht="48" x14ac:dyDescent="0.2">
      <c r="A3" s="9"/>
      <c r="C3" s="3"/>
      <c r="D3" s="3"/>
      <c r="E3" s="3"/>
      <c r="F3" s="3"/>
      <c r="H3" s="2" t="s">
        <v>1</v>
      </c>
      <c r="J3" s="3"/>
      <c r="N3" s="2" t="s">
        <v>17</v>
      </c>
      <c r="P3" s="3"/>
      <c r="T3" s="2" t="s">
        <v>2</v>
      </c>
      <c r="V3" s="3"/>
      <c r="Z3" s="2" t="s">
        <v>3</v>
      </c>
      <c r="AB3" s="3"/>
      <c r="AF3" s="2" t="s">
        <v>4</v>
      </c>
    </row>
    <row r="4" spans="1:36" x14ac:dyDescent="0.2">
      <c r="A4" s="10" t="s">
        <v>5</v>
      </c>
      <c r="B4" s="4" t="s">
        <v>6</v>
      </c>
      <c r="C4" s="4" t="s">
        <v>7</v>
      </c>
      <c r="D4" s="4" t="s">
        <v>8</v>
      </c>
      <c r="E4" s="7" t="s">
        <v>9</v>
      </c>
      <c r="H4" s="4" t="s">
        <v>10</v>
      </c>
      <c r="I4" s="4" t="s">
        <v>11</v>
      </c>
      <c r="J4" s="4" t="s">
        <v>12</v>
      </c>
      <c r="K4" s="4"/>
      <c r="L4" s="4"/>
      <c r="M4" s="4"/>
      <c r="N4" s="4" t="s">
        <v>10</v>
      </c>
      <c r="O4" s="4" t="s">
        <v>11</v>
      </c>
      <c r="P4" s="4" t="s">
        <v>12</v>
      </c>
      <c r="Q4" s="4"/>
      <c r="R4" s="4"/>
      <c r="S4" s="4"/>
      <c r="T4" s="4" t="s">
        <v>10</v>
      </c>
      <c r="U4" s="4" t="s">
        <v>11</v>
      </c>
      <c r="V4" s="4" t="s">
        <v>12</v>
      </c>
      <c r="W4" s="4"/>
      <c r="X4" s="4"/>
      <c r="Y4" s="4"/>
      <c r="Z4" s="4" t="s">
        <v>10</v>
      </c>
      <c r="AA4" s="4" t="s">
        <v>11</v>
      </c>
      <c r="AB4" s="4" t="s">
        <v>12</v>
      </c>
      <c r="AC4" s="4"/>
      <c r="AD4" s="4"/>
      <c r="AE4" s="4"/>
      <c r="AF4" s="4" t="s">
        <v>10</v>
      </c>
      <c r="AG4" s="4" t="s">
        <v>11</v>
      </c>
      <c r="AH4" s="4" t="s">
        <v>12</v>
      </c>
      <c r="AI4" s="4"/>
      <c r="AJ4" s="4"/>
    </row>
    <row r="5" spans="1:36" x14ac:dyDescent="0.2">
      <c r="J5" s="4" t="s">
        <v>18</v>
      </c>
      <c r="K5" s="4"/>
      <c r="L5" s="4"/>
      <c r="M5" s="4"/>
      <c r="P5" s="4" t="s">
        <v>18</v>
      </c>
      <c r="Q5" s="4"/>
      <c r="R5" s="4"/>
      <c r="S5" s="4"/>
      <c r="V5" s="4" t="s">
        <v>18</v>
      </c>
      <c r="W5" s="4"/>
      <c r="X5" s="4"/>
      <c r="Y5" s="4"/>
      <c r="AB5" s="4" t="s">
        <v>18</v>
      </c>
      <c r="AC5" s="4"/>
      <c r="AD5" s="4"/>
      <c r="AE5" s="4"/>
      <c r="AH5" s="4" t="s">
        <v>18</v>
      </c>
      <c r="AI5" s="4"/>
      <c r="AJ5" s="4"/>
    </row>
    <row r="6" spans="1:36" x14ac:dyDescent="0.2">
      <c r="A6" s="11">
        <v>1.7646484051644151E-2</v>
      </c>
      <c r="B6">
        <v>0</v>
      </c>
      <c r="C6" s="1">
        <v>1</v>
      </c>
      <c r="E6" s="1">
        <v>1</v>
      </c>
      <c r="V6" s="1"/>
      <c r="AB6" s="1"/>
    </row>
    <row r="7" spans="1:36" x14ac:dyDescent="0.2">
      <c r="A7" s="11">
        <v>2.4964829920183829E-2</v>
      </c>
      <c r="B7">
        <v>6</v>
      </c>
      <c r="C7" s="1">
        <f t="shared" ref="C7:C16" si="0">C6*(1-A6)</f>
        <v>0.98235351594835585</v>
      </c>
      <c r="D7" s="1">
        <f t="shared" ref="D7:D16" si="1">C6*A6</f>
        <v>1.7646484051644151E-2</v>
      </c>
      <c r="E7" s="1">
        <f>1/(1+rf/2)^(B7/6)</f>
        <v>0.97560975609756106</v>
      </c>
      <c r="H7">
        <v>5</v>
      </c>
      <c r="I7">
        <v>10</v>
      </c>
      <c r="J7" s="1">
        <f>$E7*(H7*$C7+I7*$D7)</f>
        <v>4.964129190495826</v>
      </c>
      <c r="N7">
        <v>2</v>
      </c>
      <c r="O7">
        <v>25</v>
      </c>
      <c r="P7" s="1">
        <f>$E7*(N7*$C7+O7*$D7)</f>
        <v>2.3471893982320151</v>
      </c>
      <c r="T7">
        <v>5</v>
      </c>
      <c r="U7">
        <v>50</v>
      </c>
      <c r="V7" s="1">
        <f t="shared" ref="V7:V12" si="2">$E7*(T7*$C7+U7*$D7)</f>
        <v>5.652772470559988</v>
      </c>
      <c r="Z7">
        <v>5</v>
      </c>
      <c r="AA7">
        <v>10</v>
      </c>
      <c r="AB7" s="1">
        <f t="shared" ref="AB7:AB14" si="3">$E7*(Z7*$C7+AA7*$D7)</f>
        <v>4.964129190495826</v>
      </c>
      <c r="AF7">
        <v>10</v>
      </c>
      <c r="AG7">
        <v>20</v>
      </c>
      <c r="AH7" s="1">
        <f t="shared" ref="AH7:AH16" si="4">$E7*(AF7*$C7+AG7*$D7)</f>
        <v>9.928258380991652</v>
      </c>
    </row>
    <row r="8" spans="1:36" x14ac:dyDescent="0.2">
      <c r="A8" s="11">
        <v>2.4991526205603725E-2</v>
      </c>
      <c r="B8">
        <v>12</v>
      </c>
      <c r="C8" s="1">
        <f t="shared" si="0"/>
        <v>0.95782922750121058</v>
      </c>
      <c r="D8" s="1">
        <f>C7*A7</f>
        <v>2.4524288447145298E-2</v>
      </c>
      <c r="E8" s="1">
        <f t="shared" ref="E7:E16" si="5">1/(1+rf/2)^(B8/6)</f>
        <v>0.95181439619274244</v>
      </c>
      <c r="H8">
        <v>105</v>
      </c>
      <c r="I8">
        <v>10</v>
      </c>
      <c r="J8" s="1">
        <f>$E8*(H8*$C8+I8*$D8)</f>
        <v>95.959368730135452</v>
      </c>
      <c r="N8">
        <v>2</v>
      </c>
      <c r="O8">
        <v>25</v>
      </c>
      <c r="P8" s="1">
        <f>$E8*(N8*$C8+O8*$D8)</f>
        <v>2.4069155656690575</v>
      </c>
      <c r="T8">
        <v>5</v>
      </c>
      <c r="U8">
        <v>50</v>
      </c>
      <c r="V8" s="1">
        <f t="shared" si="2"/>
        <v>5.725506779167941</v>
      </c>
      <c r="Z8">
        <v>5</v>
      </c>
      <c r="AA8">
        <v>10</v>
      </c>
      <c r="AB8" s="1">
        <f t="shared" si="3"/>
        <v>4.791803947152891</v>
      </c>
      <c r="AF8">
        <v>10</v>
      </c>
      <c r="AG8">
        <v>20</v>
      </c>
      <c r="AH8" s="1">
        <f t="shared" si="4"/>
        <v>9.5836078943057821</v>
      </c>
    </row>
    <row r="9" spans="1:36" x14ac:dyDescent="0.2">
      <c r="A9" s="11">
        <v>2.7430204555949866E-2</v>
      </c>
      <c r="B9">
        <v>18</v>
      </c>
      <c r="C9" s="1">
        <f t="shared" si="0"/>
        <v>0.93389161326162085</v>
      </c>
      <c r="D9" s="1">
        <f t="shared" si="1"/>
        <v>2.3937614239589677E-2</v>
      </c>
      <c r="E9" s="1">
        <f t="shared" si="5"/>
        <v>0.92859941091974885</v>
      </c>
      <c r="N9">
        <v>2</v>
      </c>
      <c r="O9">
        <v>25</v>
      </c>
      <c r="P9" s="1">
        <f>$E9*(N9*$C9+O9*$D9)</f>
        <v>2.2901337659179495</v>
      </c>
      <c r="T9">
        <v>5</v>
      </c>
      <c r="U9">
        <v>50</v>
      </c>
      <c r="V9" s="1">
        <f t="shared" si="2"/>
        <v>5.4474787337735338</v>
      </c>
      <c r="Z9">
        <v>5</v>
      </c>
      <c r="AA9">
        <v>10</v>
      </c>
      <c r="AB9" s="1">
        <f t="shared" si="3"/>
        <v>4.5583405545052473</v>
      </c>
      <c r="AF9">
        <v>10</v>
      </c>
      <c r="AG9">
        <v>20</v>
      </c>
      <c r="AH9" s="1">
        <f t="shared" si="4"/>
        <v>9.1166811090104947</v>
      </c>
    </row>
    <row r="10" spans="1:36" x14ac:dyDescent="0.2">
      <c r="A10" s="11">
        <v>2.783583605029908E-2</v>
      </c>
      <c r="B10">
        <v>24</v>
      </c>
      <c r="C10" s="1">
        <f t="shared" si="0"/>
        <v>0.90827477527676848</v>
      </c>
      <c r="D10" s="1">
        <f t="shared" si="1"/>
        <v>2.5616837984852283E-2</v>
      </c>
      <c r="E10" s="1">
        <f t="shared" si="5"/>
        <v>0.90595064479975507</v>
      </c>
      <c r="N10">
        <v>102</v>
      </c>
      <c r="O10">
        <v>25</v>
      </c>
      <c r="P10" s="1">
        <f>$E10*(N10*$C10+O10*$D10)</f>
        <v>84.511105840621468</v>
      </c>
      <c r="T10">
        <v>5</v>
      </c>
      <c r="U10">
        <v>50</v>
      </c>
      <c r="V10" s="1">
        <f t="shared" si="2"/>
        <v>5.2746401360920938</v>
      </c>
      <c r="Z10">
        <v>5</v>
      </c>
      <c r="AA10">
        <v>10</v>
      </c>
      <c r="AB10" s="1">
        <f t="shared" si="3"/>
        <v>4.3463365004877828</v>
      </c>
      <c r="AF10">
        <v>10</v>
      </c>
      <c r="AG10">
        <v>20</v>
      </c>
      <c r="AH10" s="1">
        <f t="shared" si="4"/>
        <v>8.6926730009755655</v>
      </c>
    </row>
    <row r="11" spans="1:36" x14ac:dyDescent="0.2">
      <c r="A11" s="11">
        <v>3.4947696275551381E-2</v>
      </c>
      <c r="B11">
        <v>30</v>
      </c>
      <c r="C11" s="1">
        <f t="shared" si="0"/>
        <v>0.88299218754354214</v>
      </c>
      <c r="D11" s="1">
        <f t="shared" si="1"/>
        <v>2.5282587733226367E-2</v>
      </c>
      <c r="E11" s="1">
        <f t="shared" si="5"/>
        <v>0.88385428760951712</v>
      </c>
      <c r="T11">
        <v>5</v>
      </c>
      <c r="U11">
        <v>50</v>
      </c>
      <c r="V11" s="1">
        <f t="shared" si="2"/>
        <v>5.0194883329241282</v>
      </c>
      <c r="Z11">
        <v>5</v>
      </c>
      <c r="AA11">
        <v>10</v>
      </c>
      <c r="AB11" s="1">
        <f t="shared" si="3"/>
        <v>4.125643390129091</v>
      </c>
      <c r="AF11">
        <v>10</v>
      </c>
      <c r="AG11">
        <v>20</v>
      </c>
      <c r="AH11" s="1">
        <f t="shared" si="4"/>
        <v>8.251286780258182</v>
      </c>
    </row>
    <row r="12" spans="1:36" x14ac:dyDescent="0.2">
      <c r="A12" s="11">
        <v>3.4947696275551408E-2</v>
      </c>
      <c r="B12">
        <v>36</v>
      </c>
      <c r="C12" s="1">
        <f t="shared" si="0"/>
        <v>0.85213364475958575</v>
      </c>
      <c r="D12" s="1">
        <f t="shared" si="1"/>
        <v>3.0858542783956413E-2</v>
      </c>
      <c r="E12" s="1">
        <f t="shared" si="5"/>
        <v>0.86229686596050459</v>
      </c>
      <c r="T12">
        <v>105</v>
      </c>
      <c r="U12">
        <v>50</v>
      </c>
      <c r="V12" s="1">
        <f t="shared" si="2"/>
        <v>78.483639218383416</v>
      </c>
      <c r="Z12">
        <v>5</v>
      </c>
      <c r="AA12">
        <v>10</v>
      </c>
      <c r="AB12" s="1">
        <f t="shared" si="3"/>
        <v>3.9400531035856008</v>
      </c>
      <c r="AF12">
        <v>10</v>
      </c>
      <c r="AG12">
        <v>20</v>
      </c>
      <c r="AH12" s="1">
        <f t="shared" si="4"/>
        <v>7.8801062071712016</v>
      </c>
    </row>
    <row r="13" spans="1:36" x14ac:dyDescent="0.2">
      <c r="A13" s="11">
        <v>3.7458527577703252E-2</v>
      </c>
      <c r="B13">
        <v>42</v>
      </c>
      <c r="C13" s="1">
        <f t="shared" si="0"/>
        <v>0.82235353695634916</v>
      </c>
      <c r="D13" s="1">
        <f t="shared" si="1"/>
        <v>2.9780107803236623E-2</v>
      </c>
      <c r="E13" s="1">
        <f t="shared" si="5"/>
        <v>0.84126523508341911</v>
      </c>
      <c r="V13" s="1"/>
      <c r="Z13">
        <v>5</v>
      </c>
      <c r="AA13">
        <v>10</v>
      </c>
      <c r="AB13" s="1">
        <f t="shared" si="3"/>
        <v>3.7096169018653153</v>
      </c>
      <c r="AF13">
        <v>10</v>
      </c>
      <c r="AG13">
        <v>20</v>
      </c>
      <c r="AH13" s="1">
        <f t="shared" si="4"/>
        <v>7.4192338037306307</v>
      </c>
    </row>
    <row r="14" spans="1:36" x14ac:dyDescent="0.2">
      <c r="A14" s="11">
        <v>4.0612135757840791E-2</v>
      </c>
      <c r="B14">
        <v>48</v>
      </c>
      <c r="C14" s="1">
        <f t="shared" si="0"/>
        <v>0.79154938431364796</v>
      </c>
      <c r="D14" s="1">
        <f t="shared" si="1"/>
        <v>3.0804152642701216E-2</v>
      </c>
      <c r="E14" s="1">
        <f t="shared" si="5"/>
        <v>0.82074657081309188</v>
      </c>
      <c r="V14" s="1"/>
      <c r="Z14">
        <v>105</v>
      </c>
      <c r="AA14">
        <v>10</v>
      </c>
      <c r="AB14" s="1">
        <f t="shared" si="3"/>
        <v>68.46727552097029</v>
      </c>
      <c r="AF14">
        <v>10</v>
      </c>
      <c r="AG14">
        <v>20</v>
      </c>
      <c r="AH14" s="1">
        <f t="shared" si="4"/>
        <v>7.0022624810124094</v>
      </c>
    </row>
    <row r="15" spans="1:36" x14ac:dyDescent="0.2">
      <c r="A15" s="11">
        <v>4.2105608027395103E-2</v>
      </c>
      <c r="B15">
        <v>54</v>
      </c>
      <c r="C15" s="1">
        <f t="shared" si="0"/>
        <v>0.7594028732588668</v>
      </c>
      <c r="D15" s="1">
        <f t="shared" si="1"/>
        <v>3.2146511054781161E-2</v>
      </c>
      <c r="E15" s="1">
        <f t="shared" si="5"/>
        <v>0.8007283617688703</v>
      </c>
      <c r="V15" s="1"/>
      <c r="AB15" s="1"/>
      <c r="AF15">
        <v>10</v>
      </c>
      <c r="AG15">
        <v>20</v>
      </c>
      <c r="AH15" s="1">
        <f t="shared" si="4"/>
        <v>6.59556664894105</v>
      </c>
    </row>
    <row r="16" spans="1:36" x14ac:dyDescent="0.2">
      <c r="A16" s="11">
        <v>4.2115562055929645E-2</v>
      </c>
      <c r="B16">
        <v>60</v>
      </c>
      <c r="C16" s="1">
        <f t="shared" si="0"/>
        <v>0.72742775354255129</v>
      </c>
      <c r="D16" s="1">
        <f t="shared" si="1"/>
        <v>3.1975119716315448E-2</v>
      </c>
      <c r="E16" s="1">
        <f t="shared" si="5"/>
        <v>0.78119840172572708</v>
      </c>
      <c r="V16" s="1"/>
      <c r="AB16" s="1"/>
      <c r="AF16">
        <v>110</v>
      </c>
      <c r="AG16">
        <v>20</v>
      </c>
      <c r="AH16" s="1">
        <f t="shared" si="4"/>
        <v>63.008772076568981</v>
      </c>
    </row>
    <row r="17" spans="9:34" x14ac:dyDescent="0.2">
      <c r="V17" s="1"/>
      <c r="AB17" s="1"/>
    </row>
    <row r="18" spans="9:34" x14ac:dyDescent="0.2">
      <c r="I18" s="5" t="s">
        <v>16</v>
      </c>
      <c r="J18" s="1">
        <f>SUM(J7:J16)</f>
        <v>100.92349792063128</v>
      </c>
      <c r="O18" s="5" t="s">
        <v>16</v>
      </c>
      <c r="P18" s="1">
        <f>SUM(P7:P16)</f>
        <v>91.555344570440496</v>
      </c>
      <c r="U18" s="5" t="s">
        <v>16</v>
      </c>
      <c r="V18" s="1">
        <f>SUM(V7:V16)</f>
        <v>105.60352567090109</v>
      </c>
      <c r="AA18" s="5" t="s">
        <v>16</v>
      </c>
      <c r="AB18" s="1">
        <f>SUM(AB7:AB16)</f>
        <v>98.903199109192045</v>
      </c>
      <c r="AG18" s="5" t="s">
        <v>16</v>
      </c>
      <c r="AH18" s="1">
        <f>SUM(AH7:AH16)</f>
        <v>137.47844838296595</v>
      </c>
    </row>
    <row r="19" spans="9:34" x14ac:dyDescent="0.2">
      <c r="I19" s="5" t="s">
        <v>15</v>
      </c>
      <c r="J19" s="1">
        <v>100.92349791790602</v>
      </c>
      <c r="O19" s="5" t="s">
        <v>15</v>
      </c>
      <c r="P19" s="1">
        <v>91.555344568772824</v>
      </c>
      <c r="U19" s="5" t="s">
        <v>15</v>
      </c>
      <c r="V19" s="1">
        <v>105.60352567177645</v>
      </c>
      <c r="AA19" s="5" t="s">
        <v>15</v>
      </c>
      <c r="AB19" s="1">
        <v>98.903199109608323</v>
      </c>
      <c r="AG19" s="5" t="s">
        <v>15</v>
      </c>
      <c r="AH19" s="1">
        <v>137.4784483848259</v>
      </c>
    </row>
    <row r="20" spans="9:34" x14ac:dyDescent="0.2">
      <c r="I20" s="5" t="s">
        <v>14</v>
      </c>
      <c r="J20" s="1">
        <f>(J18-J19)^2</f>
        <v>7.4270324817650327E-18</v>
      </c>
      <c r="O20" s="5" t="s">
        <v>14</v>
      </c>
      <c r="P20" s="1">
        <f>(P18-P19)^2</f>
        <v>2.7811306418261185E-18</v>
      </c>
      <c r="U20" s="5" t="s">
        <v>14</v>
      </c>
      <c r="V20" s="1">
        <f>(V18-V19)^2</f>
        <v>7.6625553007202297E-19</v>
      </c>
      <c r="AA20" s="5" t="s">
        <v>14</v>
      </c>
      <c r="AB20" s="1">
        <f>(AB18-AB19)^2</f>
        <v>1.7328784548711658E-19</v>
      </c>
      <c r="AG20" s="5" t="s">
        <v>14</v>
      </c>
      <c r="AH20" s="1">
        <f>(AH18-AH19)^2</f>
        <v>3.4593957260419111E-18</v>
      </c>
    </row>
    <row r="21" spans="9:34" x14ac:dyDescent="0.2">
      <c r="I21" s="5" t="s">
        <v>13</v>
      </c>
      <c r="J21" s="6">
        <f>J20+P20+V20+AB20+AH20</f>
        <v>1.4607102225192202E-17</v>
      </c>
    </row>
    <row r="23" spans="9:34" x14ac:dyDescent="0.2">
      <c r="J23" s="1">
        <v>100.92349791790602</v>
      </c>
      <c r="O23" t="s">
        <v>15</v>
      </c>
      <c r="P23" s="1">
        <v>91.555344568772824</v>
      </c>
      <c r="U23" t="s">
        <v>15</v>
      </c>
      <c r="V23" s="1">
        <v>105.60352567177645</v>
      </c>
      <c r="AA23" t="s">
        <v>15</v>
      </c>
      <c r="AB23" s="1">
        <v>98.903199109608323</v>
      </c>
      <c r="AH23" s="1">
        <v>137.4784483848259</v>
      </c>
    </row>
  </sheetData>
  <phoneticPr fontId="2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Calibration</vt:lpstr>
      <vt:lpstr>Sheet2</vt:lpstr>
      <vt:lpstr>Sheet3</vt:lpstr>
      <vt:lpstr>Calibration!h</vt:lpstr>
      <vt:lpstr>Calibration!rf</vt:lpstr>
    </vt:vector>
  </TitlesOfParts>
  <Company>Columbia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garud</dc:creator>
  <cp:lastModifiedBy>Deepak Choudhary</cp:lastModifiedBy>
  <dcterms:created xsi:type="dcterms:W3CDTF">2013-03-29T21:40:54Z</dcterms:created>
  <dcterms:modified xsi:type="dcterms:W3CDTF">2023-03-26T12:21:07Z</dcterms:modified>
</cp:coreProperties>
</file>