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4673550E-17B1-4863-8434-158F1F560603}" xr6:coauthVersionLast="46" xr6:coauthVersionMax="46" xr10:uidLastSave="{00000000-0000-0000-0000-000000000000}"/>
  <bookViews>
    <workbookView xWindow="-108" yWindow="-108" windowWidth="23256" windowHeight="12720" firstSheet="1" activeTab="2" xr2:uid="{6349FD4F-D13B-4095-B9BB-C39254E42942}"/>
  </bookViews>
  <sheets>
    <sheet name="Substitution Ciphers" sheetId="3" r:id="rId1"/>
    <sheet name="Diffie-Hellman Key Derivation" sheetId="1" r:id="rId2"/>
    <sheet name="Figures" sheetId="11" r:id="rId3"/>
    <sheet name="RSA" sheetId="2" r:id="rId4"/>
    <sheet name="RSA Example" sheetId="4" r:id="rId5"/>
    <sheet name="Elliptic Curve DH" sheetId="7" r:id="rId6"/>
    <sheet name="EC Example" sheetId="8" r:id="rId7"/>
    <sheet name="MMI Calculator" sheetId="6" r:id="rId8"/>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7" i="11" l="1"/>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H8" i="8" l="1"/>
  <c r="H40" i="8"/>
  <c r="G40" i="8"/>
  <c r="H39" i="8"/>
  <c r="G39" i="8"/>
  <c r="H38" i="8"/>
  <c r="G38" i="8"/>
  <c r="H35" i="8"/>
  <c r="G35" i="8"/>
  <c r="H34" i="8"/>
  <c r="G34" i="8"/>
  <c r="H33" i="8"/>
  <c r="G33" i="8"/>
  <c r="H30" i="8" l="1"/>
  <c r="G30" i="8"/>
  <c r="H29" i="8"/>
  <c r="G29" i="8"/>
  <c r="H28" i="8"/>
  <c r="G28" i="8"/>
  <c r="H25" i="8"/>
  <c r="G25" i="8"/>
  <c r="H24" i="8"/>
  <c r="G24" i="8"/>
  <c r="H23" i="8"/>
  <c r="H20" i="8"/>
  <c r="G20" i="8"/>
  <c r="H19" i="8"/>
  <c r="G19" i="8"/>
  <c r="H18" i="8"/>
  <c r="G18" i="8"/>
  <c r="H15" i="8"/>
  <c r="H14" i="8"/>
  <c r="G14" i="8"/>
  <c r="H13" i="8"/>
  <c r="G13" i="8"/>
  <c r="G10" i="8"/>
  <c r="H10" i="8" s="1"/>
  <c r="G9" i="8"/>
  <c r="H9" i="8"/>
  <c r="G8" i="8"/>
  <c r="B130" i="11" l="1"/>
  <c r="B131" i="11" s="1"/>
  <c r="D136" i="11" s="1"/>
  <c r="B125" i="11"/>
  <c r="D135" i="11" l="1"/>
  <c r="D138" i="11" s="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J14" i="2" l="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<sst xmlns="http://schemas.openxmlformats.org/spreadsheetml/2006/main" count="800" uniqueCount="542">
  <si>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</si>
  <si>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</si>
  <si>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</si>
  <si>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</si>
  <si>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</si>
  <si>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</si>
  <si>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</si>
  <si>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</si>
  <si>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</si>
  <si>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</si>
  <si>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</si>
  <si>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</si>
  <si>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</si>
  <si>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</si>
  <si>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</si>
  <si>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</si>
  <si>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</si>
  <si>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</si>
  <si>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</si>
  <si>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</si>
  <si>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</si>
  <si>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</si>
  <si>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</si>
  <si>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</si>
  <si>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</si>
  <si>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</si>
  <si>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</si>
  <si>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</si>
  <si>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</si>
  <si>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</si>
  <si>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</si>
  <si>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</si>
  <si>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</si>
  <si>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</si>
  <si>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</si>
  <si>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</si>
  <si>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</si>
  <si>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</si>
  <si>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</si>
  <si>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</si>
  <si>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</si>
  <si>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</si>
  <si>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</si>
  <si>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</si>
  <si>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</si>
  <si>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</si>
  <si>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</si>
  <si>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</si>
  <si>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</si>
  <si>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</si>
  <si>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</si>
  <si>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</si>
  <si>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</si>
  <si>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</si>
  <si>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</si>
  <si>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</si>
  <si>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</si>
  <si>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</si>
  <si>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</si>
  <si>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</si>
  <si>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</si>
  <si>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</si>
  <si>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</si>
  <si>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</si>
  <si>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</si>
  <si>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</si>
  <si>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</si>
  <si>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</si>
  <si>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</si>
  <si>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</si>
  <si>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</si>
  <si>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</si>
  <si>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</si>
  <si>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</si>
  <si>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</si>
  <si>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</si>
  <si>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</si>
  <si>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</si>
  <si>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</si>
  <si>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</si>
  <si>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</si>
  <si>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</si>
  <si>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</si>
  <si>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</si>
  <si>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</si>
  <si>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</si>
  <si>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</si>
  <si>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</si>
  <si>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</si>
  <si>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</si>
  <si>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</si>
  <si>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</si>
  <si>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</si>
  <si>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</si>
  <si>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</si>
  <si>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</si>
  <si>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</si>
  <si>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</si>
  <si>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</si>
  <si>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</si>
  <si>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</si>
  <si>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</si>
  <si>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</si>
  <si>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</si>
  <si>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</si>
  <si>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</si>
  <si>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</si>
  <si>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</si>
  <si>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</si>
  <si>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</si>
  <si>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</si>
  <si>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</si>
  <si>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</si>
  <si>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</si>
  <si>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</si>
  <si>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</si>
  <si>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</si>
  <si>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</si>
  <si>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</si>
  <si>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</si>
  <si>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</si>
  <si>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</si>
  <si>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</si>
  <si>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</si>
  <si>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</si>
  <si>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</si>
  <si>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</si>
  <si>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</si>
  <si>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</si>
  <si>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</si>
  <si>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</si>
  <si>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</si>
  <si>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</si>
  <si>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</si>
  <si>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</si>
  <si>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</si>
  <si>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</si>
  <si>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</si>
  <si>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</si>
  <si>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</si>
  <si>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</si>
  <si>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</si>
  <si>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</si>
  <si>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</si>
  <si>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</si>
  <si>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</si>
  <si>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</si>
  <si>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</si>
  <si>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</si>
  <si>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</si>
  <si>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</si>
  <si>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</si>
  <si>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</si>
  <si>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</si>
  <si>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</si>
  <si>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</si>
  <si>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</si>
  <si>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</si>
  <si>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</si>
  <si>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</si>
  <si>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</si>
  <si>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</si>
  <si>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</si>
  <si>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</si>
  <si>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</si>
  <si>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</si>
  <si>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</si>
  <si>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</si>
  <si>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</si>
  <si>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</si>
  <si>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</si>
  <si>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</si>
  <si>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</si>
  <si>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</si>
  <si>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</si>
  <si>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</si>
  <si>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</si>
  <si>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</si>
  <si>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</si>
  <si>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</si>
  <si>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</si>
  <si>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</si>
  <si>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</si>
  <si>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</si>
  <si>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</si>
  <si>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</si>
  <si>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</si>
  <si>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</si>
  <si>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</si>
  <si>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</si>
  <si>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</si>
  <si>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</si>
  <si>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</si>
  <si>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</si>
  <si>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</si>
  <si>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</si>
  <si>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</si>
  <si>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</si>
  <si>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</si>
  <si>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</si>
  <si>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</si>
  <si>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</si>
  <si>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</si>
  <si>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</si>
  <si>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</si>
  <si>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</si>
  <si>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</si>
  <si>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</si>
  <si>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</si>
  <si>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</si>
  <si>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</si>
  <si>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</si>
  <si>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</si>
  <si>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</si>
  <si>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</si>
  <si>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</si>
  <si>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</si>
  <si>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</si>
  <si>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</si>
  <si>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</si>
  <si>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</si>
  <si>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</si>
  <si>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</si>
  <si>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</si>
  <si>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</si>
  <si>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</si>
  <si>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</si>
  <si>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</si>
  <si>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</si>
  <si>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</si>
  <si>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</si>
  <si>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</si>
  <si>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</si>
  <si>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</si>
  <si>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</si>
  <si>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</si>
  <si>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</si>
  <si>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</si>
  <si>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</si>
  <si>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</si>
  <si>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</si>
  <si>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</si>
  <si>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</si>
  <si>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</si>
  <si>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</si>
  <si>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</si>
  <si>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</si>
  <si>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</si>
  <si>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</si>
  <si>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</si>
  <si>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</si>
  <si>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</si>
  <si>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</si>
  <si>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</si>
  <si>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</si>
  <si>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</si>
  <si>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</si>
  <si>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</si>
  <si>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</si>
  <si>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</si>
  <si>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</si>
  <si>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</si>
  <si>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</si>
  <si>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</si>
  <si>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</si>
  <si>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</si>
  <si>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</si>
  <si>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</si>
  <si>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</si>
  <si>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</si>
  <si>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</si>
  <si>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</si>
  <si>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</si>
  <si>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</si>
  <si>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</si>
  <si>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</si>
  <si>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</si>
  <si>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</si>
  <si>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</si>
  <si>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</si>
  <si>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</si>
  <si>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</si>
  <si>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</si>
  <si>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</si>
  <si>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</si>
  <si>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</si>
  <si>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</si>
  <si>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</si>
  <si>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</si>
  <si>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</si>
  <si>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</si>
  <si>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</si>
  <si>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</si>
  <si>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</si>
  <si>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</si>
  <si>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</si>
  <si>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</si>
  <si>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</si>
  <si>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</si>
  <si>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</si>
  <si>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</si>
  <si>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</si>
  <si>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</si>
  <si>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</si>
  <si>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</si>
  <si>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</si>
  <si>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</si>
  <si>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</si>
  <si>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</si>
  <si>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</si>
  <si>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</si>
  <si>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</si>
  <si>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</si>
  <si>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</si>
  <si>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</si>
  <si>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</si>
  <si>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</si>
  <si>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</si>
  <si>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</si>
  <si>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</si>
  <si>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</si>
  <si>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</si>
  <si>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</si>
  <si>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</si>
  <si>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</si>
  <si>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</si>
  <si>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</si>
  <si>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</si>
  <si>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</si>
  <si>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</si>
  <si>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</si>
  <si>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</si>
  <si>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</si>
  <si>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</si>
  <si>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</si>
  <si>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</si>
  <si>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</si>
  <si>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</si>
  <si>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</si>
  <si>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</si>
  <si>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</si>
  <si>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</si>
  <si>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</si>
  <si>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</si>
  <si>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</si>
  <si>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</si>
  <si>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</si>
  <si>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</si>
  <si>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</si>
  <si>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</si>
  <si>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</si>
  <si>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</si>
  <si>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</si>
  <si>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</si>
  <si>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</si>
  <si>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</si>
  <si>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</si>
  <si>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</si>
  <si>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</si>
  <si>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</si>
  <si>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</si>
  <si>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</si>
  <si>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</si>
  <si>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</si>
  <si>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</si>
  <si>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</si>
  <si>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</si>
  <si>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</si>
  <si>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</si>
  <si>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</si>
  <si>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</si>
  <si>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</si>
  <si>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</si>
  <si>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</si>
  <si>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</si>
  <si>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</si>
  <si>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</si>
  <si>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</si>
  <si>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</si>
  <si>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</si>
  <si>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</si>
  <si>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</si>
  <si>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</si>
  <si>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</si>
  <si>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</si>
  <si>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</si>
  <si>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</si>
  <si>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</si>
  <si>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</si>
  <si>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</si>
  <si>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</si>
  <si>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s = ke^-1(h + r*ka)</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</si>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</sst>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59">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55" t="s">
        <v>59</v>
      </c>
      <c r="D2" s="55"/>
      <c r="E2" s="55"/>
      <c r="F2" s="55"/>
      <c r="G2" s="56"/>
      <c r="H2" s="54" t="s">
        <v>60</v>
      </c>
      <c r="I2" s="55"/>
      <c r="J2" s="55"/>
      <c r="K2" s="55"/>
      <c r="L2" s="56"/>
      <c r="M2" s="54" t="s">
        <v>96</v>
      </c>
      <c r="N2" s="55"/>
      <c r="O2" s="56"/>
      <c r="P2" s="19"/>
      <c r="Q2" s="19"/>
      <c r="R2" s="1" t="s">
        <v>94</v>
      </c>
      <c r="S2" s="1" t="s">
        <v>94</v>
      </c>
    </row>
    <row r="3" spans="1:19" x14ac:dyDescent="0.3">
      <c r="A3" s="2"/>
      <c r="B3" s="14"/>
      <c r="C3" s="54" t="s">
        <v>58</v>
      </c>
      <c r="D3" s="56"/>
      <c r="E3" s="54" t="s">
        <v>61</v>
      </c>
      <c r="F3" s="56"/>
      <c r="G3" s="18"/>
      <c r="H3" s="54" t="s">
        <v>58</v>
      </c>
      <c r="I3" s="56"/>
      <c r="J3" s="54" t="s">
        <v>61</v>
      </c>
      <c r="K3" s="56"/>
      <c r="L3" s="18"/>
      <c r="M3" s="20" t="s">
        <v>97</v>
      </c>
      <c r="N3" s="55" t="s">
        <v>98</v>
      </c>
      <c r="O3" s="56"/>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57" t="s">
        <v>117</v>
      </c>
      <c r="V31" s="57"/>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abSelected="1" zoomScale="120" zoomScaleNormal="120" workbookViewId="0"/>
  </sheetViews>
  <sheetFormatPr defaultRowHeight="14.4" x14ac:dyDescent="0.3"/>
  <cols>
    <col min="1" max="1" width="5.44140625" customWidth="1"/>
    <col min="2" max="2" width="6.21875" bestFit="1" customWidth="1"/>
    <col min="3" max="3" width="7.5546875" customWidth="1"/>
    <col min="4" max="4" width="7.6640625" customWidth="1"/>
    <col min="5" max="5" width="26.5546875" customWidth="1"/>
    <col min="6" max="6" width="6.88671875" customWidth="1"/>
    <col min="7" max="7" width="16.7773437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77734375" bestFit="1" customWidth="1"/>
    <col min="18" max="18" width="17.77734375" bestFit="1" customWidth="1"/>
    <col min="20" max="20" width="9" customWidth="1"/>
    <col min="21" max="21" width="7" bestFit="1" customWidth="1"/>
    <col min="22" max="22" width="10" bestFit="1" customWidth="1"/>
    <col min="23" max="23" width="15.7773437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530</v>
      </c>
      <c r="W4" s="9" t="s">
        <v>531</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58" t="s">
        <v>311</v>
      </c>
      <c r="F57" s="58"/>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529</v>
      </c>
      <c r="N63" s="51">
        <v>29</v>
      </c>
      <c r="O63" s="51">
        <v>35</v>
      </c>
      <c r="P63" s="51">
        <f t="shared" si="8"/>
        <v>1</v>
      </c>
      <c r="Q63" s="4"/>
    </row>
    <row r="64" spans="1:17" x14ac:dyDescent="0.3">
      <c r="A64" s="4">
        <v>6</v>
      </c>
      <c r="C64" s="4" t="s">
        <v>527</v>
      </c>
      <c r="D64" s="4">
        <v>5</v>
      </c>
      <c r="E64" s="4" t="s">
        <v>528</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58"/>
      <c r="F74" s="58"/>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534</v>
      </c>
    </row>
    <row r="128" spans="1:6" x14ac:dyDescent="0.3">
      <c r="A128" s="4">
        <v>7</v>
      </c>
      <c r="B128" s="4">
        <v>42</v>
      </c>
      <c r="E128" s="3" t="s">
        <v>56</v>
      </c>
      <c r="F128" t="s">
        <v>374</v>
      </c>
    </row>
    <row r="129" spans="1:6" x14ac:dyDescent="0.3">
      <c r="A129" s="4">
        <v>8</v>
      </c>
      <c r="B129" s="4">
        <v>12</v>
      </c>
      <c r="E129" s="3" t="s">
        <v>532</v>
      </c>
      <c r="F129" t="s">
        <v>388</v>
      </c>
    </row>
    <row r="130" spans="1:6" x14ac:dyDescent="0.3">
      <c r="A130" s="4">
        <v>9</v>
      </c>
      <c r="B130" s="4">
        <f>B122*B127</f>
        <v>8</v>
      </c>
      <c r="E130" s="3" t="s">
        <v>379</v>
      </c>
      <c r="F130" t="s">
        <v>390</v>
      </c>
    </row>
    <row r="131" spans="1:6" x14ac:dyDescent="0.3">
      <c r="A131" s="4">
        <v>10</v>
      </c>
      <c r="B131" s="52">
        <f>1/B127*(B129+(B124*B130))</f>
        <v>9</v>
      </c>
      <c r="C131" s="4"/>
      <c r="D131" s="4"/>
      <c r="E131" s="3" t="s">
        <v>391</v>
      </c>
      <c r="F131" t="s">
        <v>376</v>
      </c>
    </row>
    <row r="132" spans="1:6" x14ac:dyDescent="0.3">
      <c r="A132" s="4">
        <v>11</v>
      </c>
      <c r="B132" s="4"/>
      <c r="C132" s="37" t="s">
        <v>275</v>
      </c>
    </row>
    <row r="133" spans="1:6" x14ac:dyDescent="0.3">
      <c r="A133" s="4">
        <v>12</v>
      </c>
      <c r="B133" s="4"/>
      <c r="C133" s="4" t="s">
        <v>533</v>
      </c>
      <c r="D133" s="4">
        <v>42</v>
      </c>
      <c r="E133" s="3" t="s">
        <v>56</v>
      </c>
      <c r="F133" t="s">
        <v>374</v>
      </c>
    </row>
    <row r="134" spans="1:6" x14ac:dyDescent="0.3">
      <c r="A134" s="4">
        <v>13</v>
      </c>
      <c r="B134" s="4"/>
      <c r="C134" s="4"/>
      <c r="D134" s="4">
        <v>12</v>
      </c>
      <c r="E134" s="3" t="s">
        <v>532</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392</v>
      </c>
      <c r="F137" t="s">
        <v>399</v>
      </c>
    </row>
    <row r="138" spans="1:6" x14ac:dyDescent="0.3">
      <c r="A138" s="4">
        <v>17</v>
      </c>
      <c r="B138" s="4"/>
      <c r="C138" s="4"/>
      <c r="D138" s="3" t="str">
        <f>IF(D137=D135,"Verified","Invalid")</f>
        <v>Verified</v>
      </c>
      <c r="E138" s="3" t="s">
        <v>535</v>
      </c>
      <c r="F138" t="s">
        <v>384</v>
      </c>
    </row>
    <row r="139" spans="1:6" x14ac:dyDescent="0.3">
      <c r="A139" s="4">
        <v>18</v>
      </c>
      <c r="B139" s="4"/>
      <c r="C139" s="4"/>
      <c r="D139" s="52"/>
      <c r="E139" s="3" t="s">
        <v>536</v>
      </c>
      <c r="F139" t="s">
        <v>394</v>
      </c>
    </row>
    <row r="140" spans="1:6" x14ac:dyDescent="0.3">
      <c r="A140" s="4">
        <v>19</v>
      </c>
      <c r="B140" s="4"/>
      <c r="C140" s="4"/>
      <c r="D140" s="52"/>
      <c r="E140" s="53" t="s">
        <v>537</v>
      </c>
      <c r="F140" t="s">
        <v>393</v>
      </c>
    </row>
    <row r="141" spans="1:6" x14ac:dyDescent="0.3">
      <c r="A141" s="4">
        <v>20</v>
      </c>
      <c r="B141" s="4"/>
      <c r="C141" s="4"/>
      <c r="D141" s="52"/>
      <c r="E141" s="3" t="s">
        <v>538</v>
      </c>
      <c r="F141" t="s">
        <v>395</v>
      </c>
    </row>
    <row r="142" spans="1:6" x14ac:dyDescent="0.3">
      <c r="A142" s="4">
        <v>21</v>
      </c>
      <c r="B142" s="4"/>
      <c r="C142" s="4"/>
      <c r="D142" s="52"/>
      <c r="E142" s="3" t="s">
        <v>539</v>
      </c>
      <c r="F142" t="s">
        <v>396</v>
      </c>
    </row>
    <row r="143" spans="1:6" x14ac:dyDescent="0.3">
      <c r="A143" s="4">
        <v>22</v>
      </c>
      <c r="B143" s="4"/>
      <c r="C143" s="4"/>
      <c r="D143" s="52"/>
      <c r="E143" s="3" t="s">
        <v>540</v>
      </c>
      <c r="F143" t="s">
        <v>397</v>
      </c>
    </row>
    <row r="144" spans="1:6" x14ac:dyDescent="0.3">
      <c r="A144" s="4">
        <v>23</v>
      </c>
      <c r="B144" s="4"/>
      <c r="C144" s="4"/>
      <c r="E144" s="3" t="s">
        <v>541</v>
      </c>
      <c r="F144" t="s">
        <v>398</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55" t="s">
        <v>24</v>
      </c>
      <c r="B4" s="55"/>
      <c r="C4" s="19" t="s">
        <v>99</v>
      </c>
      <c r="D4" s="19" t="s">
        <v>26</v>
      </c>
      <c r="E4" s="19" t="s">
        <v>104</v>
      </c>
      <c r="F4" s="19" t="s">
        <v>105</v>
      </c>
      <c r="G4" s="19"/>
    </row>
    <row r="5" spans="1:15" x14ac:dyDescent="0.3">
      <c r="A5" s="19" t="s">
        <v>23</v>
      </c>
      <c r="B5" s="19" t="s">
        <v>23</v>
      </c>
      <c r="C5" s="19" t="s">
        <v>106</v>
      </c>
      <c r="D5" s="19" t="s">
        <v>23</v>
      </c>
      <c r="E5" s="19" t="s">
        <v>106</v>
      </c>
      <c r="F5" s="19" t="s">
        <v>23</v>
      </c>
      <c r="G5" s="19"/>
      <c r="H5" s="58" t="s">
        <v>116</v>
      </c>
      <c r="I5" s="58"/>
      <c r="J5" s="58"/>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7773437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77734375" bestFit="1" customWidth="1"/>
    <col min="20" max="25" width="8.88671875" customWidth="1"/>
  </cols>
  <sheetData>
    <row r="1" spans="1:21" x14ac:dyDescent="0.3">
      <c r="J1" s="58" t="s">
        <v>114</v>
      </c>
      <c r="K1" s="58"/>
      <c r="L1" s="58" t="s">
        <v>115</v>
      </c>
      <c r="M1" s="58"/>
    </row>
    <row r="2" spans="1:21" x14ac:dyDescent="0.3">
      <c r="A2" s="58" t="s">
        <v>107</v>
      </c>
      <c r="B2" s="58"/>
      <c r="C2" s="58"/>
      <c r="D2" s="58"/>
      <c r="E2" s="58"/>
      <c r="F2" s="58"/>
      <c r="J2" s="58" t="s">
        <v>110</v>
      </c>
      <c r="K2" s="58"/>
      <c r="L2" s="58" t="s">
        <v>111</v>
      </c>
      <c r="M2" s="58"/>
      <c r="P2" s="58" t="s">
        <v>116</v>
      </c>
      <c r="Q2" s="58"/>
      <c r="R2" s="58"/>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7"/>
      <c r="U3" s="57"/>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4" workbookViewId="0">
      <selection activeCell="D31" sqref="D31"/>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432</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433</v>
      </c>
    </row>
    <row r="6" spans="1:8" x14ac:dyDescent="0.3">
      <c r="A6" t="s">
        <v>191</v>
      </c>
      <c r="B6" t="s">
        <v>69</v>
      </c>
      <c r="C6" t="s">
        <v>428</v>
      </c>
      <c r="D6" t="s">
        <v>150</v>
      </c>
    </row>
    <row r="7" spans="1:8" x14ac:dyDescent="0.3">
      <c r="A7" t="s">
        <v>229</v>
      </c>
      <c r="B7" t="s">
        <v>151</v>
      </c>
      <c r="C7" t="s">
        <v>430</v>
      </c>
      <c r="D7" t="s">
        <v>230</v>
      </c>
    </row>
    <row r="8" spans="1:8" x14ac:dyDescent="0.3">
      <c r="A8" t="s">
        <v>240</v>
      </c>
      <c r="B8" t="s">
        <v>149</v>
      </c>
      <c r="C8" t="s">
        <v>431</v>
      </c>
      <c r="D8" t="s">
        <v>231</v>
      </c>
      <c r="E8" t="s">
        <v>232</v>
      </c>
      <c r="G8">
        <f>9*9</f>
        <v>81</v>
      </c>
      <c r="H8">
        <f>MOD(G8,D$4)</f>
        <v>13</v>
      </c>
    </row>
    <row r="9" spans="1:8" x14ac:dyDescent="0.3">
      <c r="A9" t="s">
        <v>434</v>
      </c>
      <c r="B9" t="s">
        <v>426</v>
      </c>
      <c r="C9" t="s">
        <v>436</v>
      </c>
      <c r="D9" t="s">
        <v>233</v>
      </c>
      <c r="E9" t="s">
        <v>234</v>
      </c>
      <c r="G9">
        <f>169-10</f>
        <v>159</v>
      </c>
      <c r="H9">
        <f>MOD(G9,D$4)</f>
        <v>6</v>
      </c>
    </row>
    <row r="10" spans="1:8" x14ac:dyDescent="0.3">
      <c r="A10" t="s">
        <v>435</v>
      </c>
      <c r="B10" t="s">
        <v>427</v>
      </c>
      <c r="C10" t="s">
        <v>429</v>
      </c>
      <c r="D10" t="s">
        <v>235</v>
      </c>
      <c r="E10" t="s">
        <v>236</v>
      </c>
      <c r="G10">
        <f>65-78-1</f>
        <v>-14</v>
      </c>
      <c r="H10">
        <f>MOD(G10,D$4)</f>
        <v>3</v>
      </c>
    </row>
    <row r="11" spans="1:8" x14ac:dyDescent="0.3">
      <c r="A11" t="s">
        <v>154</v>
      </c>
      <c r="B11" t="s">
        <v>151</v>
      </c>
      <c r="C11" t="s">
        <v>437</v>
      </c>
      <c r="D11" t="s">
        <v>237</v>
      </c>
    </row>
    <row r="12" spans="1:8" x14ac:dyDescent="0.3">
      <c r="A12" t="s">
        <v>242</v>
      </c>
      <c r="B12" t="s">
        <v>238</v>
      </c>
      <c r="C12" t="s">
        <v>438</v>
      </c>
      <c r="D12" t="s">
        <v>239</v>
      </c>
    </row>
    <row r="13" spans="1:8" x14ac:dyDescent="0.3">
      <c r="A13" t="s">
        <v>241</v>
      </c>
      <c r="B13" t="s">
        <v>149</v>
      </c>
      <c r="C13" t="s">
        <v>439</v>
      </c>
      <c r="D13" t="s">
        <v>243</v>
      </c>
      <c r="E13" s="35" t="s">
        <v>244</v>
      </c>
      <c r="G13">
        <f>2*1</f>
        <v>2</v>
      </c>
      <c r="H13">
        <f>MOD(G13,D$4)</f>
        <v>2</v>
      </c>
    </row>
    <row r="14" spans="1:8" x14ac:dyDescent="0.3">
      <c r="A14" t="s">
        <v>465</v>
      </c>
      <c r="B14" t="s">
        <v>441</v>
      </c>
      <c r="C14" t="s">
        <v>440</v>
      </c>
      <c r="D14" t="s">
        <v>245</v>
      </c>
      <c r="E14" t="s">
        <v>444</v>
      </c>
      <c r="G14">
        <f>4-(6+5)</f>
        <v>-7</v>
      </c>
      <c r="H14">
        <f>MOD(G14,D$4)</f>
        <v>10</v>
      </c>
    </row>
    <row r="15" spans="1:8" x14ac:dyDescent="0.3">
      <c r="A15" t="s">
        <v>466</v>
      </c>
      <c r="B15" t="s">
        <v>442</v>
      </c>
      <c r="C15" t="s">
        <v>443</v>
      </c>
      <c r="D15" t="s">
        <v>246</v>
      </c>
      <c r="E15" s="36" t="s">
        <v>247</v>
      </c>
      <c r="G15">
        <f>12-20-3</f>
        <v>-11</v>
      </c>
      <c r="H15">
        <f>MOD(G15,D$4)</f>
        <v>6</v>
      </c>
    </row>
    <row r="16" spans="1:8" x14ac:dyDescent="0.3">
      <c r="A16" t="s">
        <v>154</v>
      </c>
      <c r="B16" t="s">
        <v>238</v>
      </c>
      <c r="C16" t="s">
        <v>445</v>
      </c>
      <c r="D16" t="s">
        <v>248</v>
      </c>
    </row>
    <row r="17" spans="1:10" x14ac:dyDescent="0.3">
      <c r="A17" t="s">
        <v>242</v>
      </c>
      <c r="B17" t="s">
        <v>400</v>
      </c>
      <c r="C17" t="s">
        <v>446</v>
      </c>
      <c r="D17" t="s">
        <v>401</v>
      </c>
    </row>
    <row r="18" spans="1:10" x14ac:dyDescent="0.3">
      <c r="A18" t="s">
        <v>241</v>
      </c>
      <c r="B18" t="s">
        <v>149</v>
      </c>
      <c r="C18" t="s">
        <v>447</v>
      </c>
      <c r="D18" t="s">
        <v>402</v>
      </c>
      <c r="E18" t="s">
        <v>403</v>
      </c>
      <c r="G18">
        <f>5*7</f>
        <v>35</v>
      </c>
      <c r="H18">
        <f>MOD(G18,D$4)</f>
        <v>1</v>
      </c>
    </row>
    <row r="19" spans="1:10" x14ac:dyDescent="0.3">
      <c r="A19" t="s">
        <v>467</v>
      </c>
      <c r="B19" t="s">
        <v>448</v>
      </c>
      <c r="C19" t="s">
        <v>450</v>
      </c>
      <c r="D19" t="s">
        <v>404</v>
      </c>
      <c r="E19" t="s">
        <v>452</v>
      </c>
      <c r="G19">
        <f>1-(10+5)</f>
        <v>-14</v>
      </c>
      <c r="H19">
        <f>MOD(G19,D$4)</f>
        <v>3</v>
      </c>
    </row>
    <row r="20" spans="1:10" x14ac:dyDescent="0.3">
      <c r="A20" t="s">
        <v>468</v>
      </c>
      <c r="B20" t="s">
        <v>449</v>
      </c>
      <c r="C20" t="s">
        <v>451</v>
      </c>
      <c r="D20" t="s">
        <v>405</v>
      </c>
      <c r="E20" s="36" t="s">
        <v>406</v>
      </c>
      <c r="G20">
        <f>10-3-6</f>
        <v>1</v>
      </c>
      <c r="H20">
        <f>MOD(G20,D$4)</f>
        <v>1</v>
      </c>
    </row>
    <row r="21" spans="1:10" x14ac:dyDescent="0.3">
      <c r="A21" t="s">
        <v>154</v>
      </c>
      <c r="B21" t="s">
        <v>400</v>
      </c>
      <c r="C21" t="s">
        <v>454</v>
      </c>
      <c r="D21" t="s">
        <v>407</v>
      </c>
      <c r="J21" t="s">
        <v>411</v>
      </c>
    </row>
    <row r="22" spans="1:10" x14ac:dyDescent="0.3">
      <c r="A22" t="s">
        <v>242</v>
      </c>
      <c r="B22" t="s">
        <v>408</v>
      </c>
      <c r="C22" t="s">
        <v>453</v>
      </c>
      <c r="D22" t="s">
        <v>409</v>
      </c>
      <c r="J22" t="s">
        <v>412</v>
      </c>
    </row>
    <row r="23" spans="1:10" x14ac:dyDescent="0.3">
      <c r="A23" t="s">
        <v>241</v>
      </c>
      <c r="B23" t="s">
        <v>149</v>
      </c>
      <c r="C23" t="s">
        <v>455</v>
      </c>
      <c r="D23" t="s">
        <v>410</v>
      </c>
      <c r="E23" t="s">
        <v>460</v>
      </c>
      <c r="G23">
        <v>0</v>
      </c>
      <c r="H23">
        <f>MOD(G23,D$4)</f>
        <v>0</v>
      </c>
      <c r="J23" t="s">
        <v>413</v>
      </c>
    </row>
    <row r="24" spans="1:10" x14ac:dyDescent="0.3">
      <c r="A24" t="s">
        <v>495</v>
      </c>
      <c r="B24" t="s">
        <v>458</v>
      </c>
      <c r="C24" t="s">
        <v>456</v>
      </c>
      <c r="D24" t="s">
        <v>462</v>
      </c>
      <c r="E24" t="s">
        <v>461</v>
      </c>
      <c r="G24">
        <f>0-(3+5)</f>
        <v>-8</v>
      </c>
      <c r="H24">
        <f>MOD(G24,D$4)</f>
        <v>9</v>
      </c>
      <c r="J24" t="s">
        <v>414</v>
      </c>
    </row>
    <row r="25" spans="1:10" x14ac:dyDescent="0.3">
      <c r="A25" t="s">
        <v>496</v>
      </c>
      <c r="B25" t="s">
        <v>459</v>
      </c>
      <c r="C25" t="s">
        <v>457</v>
      </c>
      <c r="D25" t="s">
        <v>463</v>
      </c>
      <c r="E25" t="s">
        <v>464</v>
      </c>
      <c r="G25">
        <f>0-0-1</f>
        <v>-1</v>
      </c>
      <c r="H25">
        <f>MOD(G25,D$4)</f>
        <v>16</v>
      </c>
      <c r="J25" t="s">
        <v>415</v>
      </c>
    </row>
    <row r="26" spans="1:10" x14ac:dyDescent="0.3">
      <c r="A26" t="s">
        <v>154</v>
      </c>
      <c r="B26" t="s">
        <v>408</v>
      </c>
      <c r="C26" t="s">
        <v>469</v>
      </c>
      <c r="D26" t="s">
        <v>470</v>
      </c>
      <c r="J26" t="s">
        <v>416</v>
      </c>
    </row>
    <row r="27" spans="1:10" x14ac:dyDescent="0.3">
      <c r="A27" t="s">
        <v>242</v>
      </c>
      <c r="B27" t="s">
        <v>471</v>
      </c>
      <c r="C27" t="s">
        <v>474</v>
      </c>
      <c r="D27" t="s">
        <v>478</v>
      </c>
      <c r="J27" t="s">
        <v>417</v>
      </c>
    </row>
    <row r="28" spans="1:10" x14ac:dyDescent="0.3">
      <c r="A28" t="s">
        <v>241</v>
      </c>
      <c r="B28" t="s">
        <v>149</v>
      </c>
      <c r="C28" t="s">
        <v>475</v>
      </c>
      <c r="D28" t="s">
        <v>479</v>
      </c>
      <c r="E28" t="s">
        <v>480</v>
      </c>
      <c r="G28">
        <f>15*13</f>
        <v>195</v>
      </c>
      <c r="H28">
        <f>MOD(G28,D$4)</f>
        <v>8</v>
      </c>
      <c r="J28" t="s">
        <v>418</v>
      </c>
    </row>
    <row r="29" spans="1:10" x14ac:dyDescent="0.3">
      <c r="A29" t="s">
        <v>497</v>
      </c>
      <c r="B29" t="s">
        <v>472</v>
      </c>
      <c r="C29" t="s">
        <v>476</v>
      </c>
      <c r="D29" t="s">
        <v>481</v>
      </c>
      <c r="E29" t="s">
        <v>482</v>
      </c>
      <c r="G29">
        <f>64-(9+5)</f>
        <v>50</v>
      </c>
      <c r="H29">
        <f>MOD(G29,D$4)</f>
        <v>16</v>
      </c>
      <c r="J29" t="s">
        <v>419</v>
      </c>
    </row>
    <row r="30" spans="1:10" x14ac:dyDescent="0.3">
      <c r="A30" t="s">
        <v>498</v>
      </c>
      <c r="B30" t="s">
        <v>473</v>
      </c>
      <c r="C30" t="s">
        <v>477</v>
      </c>
      <c r="D30" t="s">
        <v>483</v>
      </c>
      <c r="E30" t="s">
        <v>484</v>
      </c>
      <c r="G30">
        <f>72-128-16</f>
        <v>-72</v>
      </c>
      <c r="H30">
        <f>MOD(G30,D$4)</f>
        <v>13</v>
      </c>
      <c r="J30" t="s">
        <v>420</v>
      </c>
    </row>
    <row r="31" spans="1:10" x14ac:dyDescent="0.3">
      <c r="A31" t="s">
        <v>154</v>
      </c>
      <c r="B31" t="s">
        <v>471</v>
      </c>
      <c r="C31" t="s">
        <v>487</v>
      </c>
      <c r="D31" t="s">
        <v>485</v>
      </c>
      <c r="J31" t="s">
        <v>421</v>
      </c>
    </row>
    <row r="32" spans="1:10" x14ac:dyDescent="0.3">
      <c r="A32" t="s">
        <v>242</v>
      </c>
      <c r="B32" t="s">
        <v>486</v>
      </c>
      <c r="C32" t="s">
        <v>488</v>
      </c>
      <c r="D32" t="s">
        <v>489</v>
      </c>
      <c r="J32" t="s">
        <v>422</v>
      </c>
    </row>
    <row r="33" spans="1:10" x14ac:dyDescent="0.3">
      <c r="A33" t="s">
        <v>241</v>
      </c>
      <c r="B33" t="s">
        <v>149</v>
      </c>
      <c r="C33" t="s">
        <v>490</v>
      </c>
      <c r="D33" t="s">
        <v>491</v>
      </c>
      <c r="E33" t="s">
        <v>492</v>
      </c>
      <c r="G33">
        <f>12*14</f>
        <v>168</v>
      </c>
      <c r="H33">
        <f>MOD(G33,D$4)</f>
        <v>15</v>
      </c>
      <c r="J33" t="s">
        <v>423</v>
      </c>
    </row>
    <row r="34" spans="1:10" x14ac:dyDescent="0.3">
      <c r="A34" t="s">
        <v>493</v>
      </c>
      <c r="B34" t="s">
        <v>499</v>
      </c>
      <c r="C34" t="s">
        <v>501</v>
      </c>
      <c r="D34" t="s">
        <v>503</v>
      </c>
      <c r="E34" t="s">
        <v>504</v>
      </c>
      <c r="G34">
        <f>225-(16+5)</f>
        <v>204</v>
      </c>
      <c r="H34">
        <f>MOD(G34,D$4)</f>
        <v>0</v>
      </c>
      <c r="J34" t="s">
        <v>424</v>
      </c>
    </row>
    <row r="35" spans="1:10" x14ac:dyDescent="0.3">
      <c r="A35" t="s">
        <v>494</v>
      </c>
      <c r="B35" t="s">
        <v>500</v>
      </c>
      <c r="C35" t="s">
        <v>502</v>
      </c>
      <c r="D35" t="s">
        <v>505</v>
      </c>
      <c r="E35" t="s">
        <v>506</v>
      </c>
      <c r="G35">
        <f>240-0-13</f>
        <v>227</v>
      </c>
      <c r="H35">
        <f>MOD(G35,D$4)</f>
        <v>6</v>
      </c>
      <c r="J35" t="s">
        <v>425</v>
      </c>
    </row>
    <row r="36" spans="1:10" x14ac:dyDescent="0.3">
      <c r="A36" t="s">
        <v>154</v>
      </c>
      <c r="B36" t="s">
        <v>486</v>
      </c>
      <c r="C36" t="s">
        <v>507</v>
      </c>
      <c r="D36" t="s">
        <v>508</v>
      </c>
    </row>
    <row r="37" spans="1:10" x14ac:dyDescent="0.3">
      <c r="A37" t="s">
        <v>242</v>
      </c>
      <c r="B37" t="s">
        <v>509</v>
      </c>
      <c r="C37" t="s">
        <v>510</v>
      </c>
      <c r="D37" t="s">
        <v>511</v>
      </c>
    </row>
    <row r="38" spans="1:10" x14ac:dyDescent="0.3">
      <c r="A38" t="s">
        <v>241</v>
      </c>
      <c r="B38" t="s">
        <v>149</v>
      </c>
      <c r="C38" t="s">
        <v>512</v>
      </c>
      <c r="D38" t="s">
        <v>513</v>
      </c>
      <c r="E38" t="s">
        <v>514</v>
      </c>
      <c r="G38">
        <f>5*10</f>
        <v>50</v>
      </c>
      <c r="H38">
        <f>MOD(G38,D$4)</f>
        <v>16</v>
      </c>
    </row>
    <row r="39" spans="1:10" x14ac:dyDescent="0.3">
      <c r="A39" t="s">
        <v>515</v>
      </c>
      <c r="B39" t="s">
        <v>517</v>
      </c>
      <c r="C39" t="s">
        <v>519</v>
      </c>
      <c r="D39" t="s">
        <v>520</v>
      </c>
      <c r="E39" t="s">
        <v>521</v>
      </c>
      <c r="G39">
        <f>256-5</f>
        <v>251</v>
      </c>
      <c r="H39">
        <f>MOD(G39,D$4)</f>
        <v>13</v>
      </c>
    </row>
    <row r="40" spans="1:10" x14ac:dyDescent="0.3">
      <c r="A40" t="s">
        <v>516</v>
      </c>
      <c r="B40" t="s">
        <v>518</v>
      </c>
      <c r="C40" t="s">
        <v>522</v>
      </c>
      <c r="D40" t="s">
        <v>523</v>
      </c>
      <c r="E40" t="s">
        <v>524</v>
      </c>
      <c r="G40">
        <f>0-208-6</f>
        <v>-214</v>
      </c>
      <c r="H40">
        <f>MOD(G40,D$4)</f>
        <v>7</v>
      </c>
    </row>
    <row r="41" spans="1:10" x14ac:dyDescent="0.3">
      <c r="A41" t="s">
        <v>154</v>
      </c>
      <c r="B41" t="s">
        <v>509</v>
      </c>
      <c r="C41" t="s">
        <v>525</v>
      </c>
      <c r="D41" t="s">
        <v>526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13</v>
      </c>
      <c r="B3">
        <v>24</v>
      </c>
      <c r="C3">
        <f>MOD(A3,B3)</f>
        <v>13</v>
      </c>
      <c r="D3">
        <f>MATCH(1,I3:I40,0)</f>
        <v>13</v>
      </c>
      <c r="H3" s="26">
        <f>A3</f>
        <v>13</v>
      </c>
      <c r="I3" s="26">
        <f t="shared" ref="I3:I40" si="0">MOD(H3,B$3)</f>
        <v>13</v>
      </c>
    </row>
    <row r="4" spans="1:9" x14ac:dyDescent="0.3">
      <c r="H4" s="26">
        <f t="shared" ref="H4:H10" si="1">H3+H$3</f>
        <v>26</v>
      </c>
      <c r="I4" s="26">
        <f t="shared" si="0"/>
        <v>2</v>
      </c>
    </row>
    <row r="5" spans="1:9" x14ac:dyDescent="0.3">
      <c r="H5" s="26">
        <f t="shared" si="1"/>
        <v>39</v>
      </c>
      <c r="I5" s="26">
        <f t="shared" si="0"/>
        <v>15</v>
      </c>
    </row>
    <row r="6" spans="1:9" x14ac:dyDescent="0.3">
      <c r="H6" s="26">
        <f t="shared" si="1"/>
        <v>52</v>
      </c>
      <c r="I6" s="26">
        <f t="shared" si="0"/>
        <v>4</v>
      </c>
    </row>
    <row r="7" spans="1:9" x14ac:dyDescent="0.3">
      <c r="H7" s="26">
        <f t="shared" si="1"/>
        <v>65</v>
      </c>
      <c r="I7" s="26">
        <f t="shared" si="0"/>
        <v>17</v>
      </c>
    </row>
    <row r="8" spans="1:9" x14ac:dyDescent="0.3">
      <c r="H8" s="26">
        <f t="shared" si="1"/>
        <v>78</v>
      </c>
      <c r="I8" s="26">
        <f t="shared" si="0"/>
        <v>6</v>
      </c>
    </row>
    <row r="9" spans="1:9" x14ac:dyDescent="0.3">
      <c r="H9" s="26">
        <f t="shared" si="1"/>
        <v>91</v>
      </c>
      <c r="I9" s="26">
        <f t="shared" si="0"/>
        <v>19</v>
      </c>
    </row>
    <row r="10" spans="1:9" x14ac:dyDescent="0.3">
      <c r="H10" s="26">
        <f t="shared" si="1"/>
        <v>104</v>
      </c>
      <c r="I10" s="26">
        <f t="shared" si="0"/>
        <v>8</v>
      </c>
    </row>
    <row r="11" spans="1:9" x14ac:dyDescent="0.3">
      <c r="H11" s="26">
        <f t="shared" ref="H11:H40" si="2">H10+H$3</f>
        <v>117</v>
      </c>
      <c r="I11" s="26">
        <f t="shared" si="0"/>
        <v>21</v>
      </c>
    </row>
    <row r="12" spans="1:9" x14ac:dyDescent="0.3">
      <c r="H12" s="26">
        <f t="shared" si="2"/>
        <v>130</v>
      </c>
      <c r="I12" s="26">
        <f t="shared" si="0"/>
        <v>10</v>
      </c>
    </row>
    <row r="13" spans="1:9" x14ac:dyDescent="0.3">
      <c r="H13" s="26">
        <f t="shared" si="2"/>
        <v>143</v>
      </c>
      <c r="I13" s="26">
        <f t="shared" si="0"/>
        <v>23</v>
      </c>
    </row>
    <row r="14" spans="1:9" x14ac:dyDescent="0.3">
      <c r="H14" s="26">
        <f t="shared" si="2"/>
        <v>156</v>
      </c>
      <c r="I14" s="26">
        <f t="shared" si="0"/>
        <v>12</v>
      </c>
    </row>
    <row r="15" spans="1:9" x14ac:dyDescent="0.3">
      <c r="H15" s="26">
        <f t="shared" si="2"/>
        <v>169</v>
      </c>
      <c r="I15" s="26">
        <f t="shared" si="0"/>
        <v>1</v>
      </c>
    </row>
    <row r="16" spans="1:9" x14ac:dyDescent="0.3">
      <c r="H16" s="26">
        <f t="shared" si="2"/>
        <v>182</v>
      </c>
      <c r="I16" s="26">
        <f t="shared" si="0"/>
        <v>14</v>
      </c>
    </row>
    <row r="17" spans="8:9" x14ac:dyDescent="0.3">
      <c r="H17" s="26">
        <f t="shared" si="2"/>
        <v>195</v>
      </c>
      <c r="I17" s="26">
        <f t="shared" si="0"/>
        <v>3</v>
      </c>
    </row>
    <row r="18" spans="8:9" x14ac:dyDescent="0.3">
      <c r="H18" s="26">
        <f t="shared" si="2"/>
        <v>208</v>
      </c>
      <c r="I18" s="26">
        <f t="shared" si="0"/>
        <v>16</v>
      </c>
    </row>
    <row r="19" spans="8:9" x14ac:dyDescent="0.3">
      <c r="H19" s="26">
        <f t="shared" si="2"/>
        <v>221</v>
      </c>
      <c r="I19" s="26">
        <f t="shared" si="0"/>
        <v>5</v>
      </c>
    </row>
    <row r="20" spans="8:9" x14ac:dyDescent="0.3">
      <c r="H20" s="26">
        <f t="shared" si="2"/>
        <v>234</v>
      </c>
      <c r="I20" s="26">
        <f t="shared" si="0"/>
        <v>18</v>
      </c>
    </row>
    <row r="21" spans="8:9" x14ac:dyDescent="0.3">
      <c r="H21" s="26">
        <f t="shared" si="2"/>
        <v>247</v>
      </c>
      <c r="I21" s="26">
        <f t="shared" si="0"/>
        <v>7</v>
      </c>
    </row>
    <row r="22" spans="8:9" x14ac:dyDescent="0.3">
      <c r="H22" s="26">
        <f t="shared" si="2"/>
        <v>260</v>
      </c>
      <c r="I22" s="26">
        <f t="shared" si="0"/>
        <v>20</v>
      </c>
    </row>
    <row r="23" spans="8:9" x14ac:dyDescent="0.3">
      <c r="H23" s="26">
        <f t="shared" si="2"/>
        <v>273</v>
      </c>
      <c r="I23" s="26">
        <f t="shared" si="0"/>
        <v>9</v>
      </c>
    </row>
    <row r="24" spans="8:9" x14ac:dyDescent="0.3">
      <c r="H24" s="26">
        <f t="shared" si="2"/>
        <v>286</v>
      </c>
      <c r="I24" s="26">
        <f t="shared" si="0"/>
        <v>22</v>
      </c>
    </row>
    <row r="25" spans="8:9" x14ac:dyDescent="0.3">
      <c r="H25" s="26">
        <f t="shared" si="2"/>
        <v>299</v>
      </c>
      <c r="I25" s="26">
        <f t="shared" si="0"/>
        <v>11</v>
      </c>
    </row>
    <row r="26" spans="8:9" x14ac:dyDescent="0.3">
      <c r="H26" s="26">
        <f t="shared" si="2"/>
        <v>312</v>
      </c>
      <c r="I26" s="26">
        <f t="shared" si="0"/>
        <v>0</v>
      </c>
    </row>
    <row r="27" spans="8:9" x14ac:dyDescent="0.3">
      <c r="H27" s="26">
        <f t="shared" si="2"/>
        <v>325</v>
      </c>
      <c r="I27" s="26">
        <f t="shared" si="0"/>
        <v>13</v>
      </c>
    </row>
    <row r="28" spans="8:9" x14ac:dyDescent="0.3">
      <c r="H28" s="26">
        <f t="shared" si="2"/>
        <v>338</v>
      </c>
      <c r="I28" s="26">
        <f t="shared" si="0"/>
        <v>2</v>
      </c>
    </row>
    <row r="29" spans="8:9" x14ac:dyDescent="0.3">
      <c r="H29" s="26">
        <f t="shared" si="2"/>
        <v>351</v>
      </c>
      <c r="I29" s="26">
        <f t="shared" si="0"/>
        <v>15</v>
      </c>
    </row>
    <row r="30" spans="8:9" x14ac:dyDescent="0.3">
      <c r="H30" s="26">
        <f t="shared" si="2"/>
        <v>364</v>
      </c>
      <c r="I30" s="26">
        <f t="shared" si="0"/>
        <v>4</v>
      </c>
    </row>
    <row r="31" spans="8:9" x14ac:dyDescent="0.3">
      <c r="H31" s="26">
        <f t="shared" si="2"/>
        <v>377</v>
      </c>
      <c r="I31" s="26">
        <f t="shared" si="0"/>
        <v>17</v>
      </c>
    </row>
    <row r="32" spans="8:9" x14ac:dyDescent="0.3">
      <c r="H32" s="26">
        <f t="shared" si="2"/>
        <v>390</v>
      </c>
      <c r="I32" s="26">
        <f t="shared" si="0"/>
        <v>6</v>
      </c>
    </row>
    <row r="33" spans="1:9" x14ac:dyDescent="0.3">
      <c r="H33" s="26">
        <f t="shared" si="2"/>
        <v>403</v>
      </c>
      <c r="I33" s="26">
        <f t="shared" si="0"/>
        <v>19</v>
      </c>
    </row>
    <row r="34" spans="1:9" x14ac:dyDescent="0.3">
      <c r="H34" s="26">
        <f t="shared" si="2"/>
        <v>416</v>
      </c>
      <c r="I34" s="26">
        <f t="shared" si="0"/>
        <v>8</v>
      </c>
    </row>
    <row r="35" spans="1:9" x14ac:dyDescent="0.3">
      <c r="H35" s="26">
        <f t="shared" si="2"/>
        <v>429</v>
      </c>
      <c r="I35" s="26">
        <f t="shared" si="0"/>
        <v>21</v>
      </c>
    </row>
    <row r="36" spans="1:9" x14ac:dyDescent="0.3">
      <c r="H36" s="26">
        <f t="shared" si="2"/>
        <v>442</v>
      </c>
      <c r="I36" s="26">
        <f t="shared" si="0"/>
        <v>10</v>
      </c>
    </row>
    <row r="37" spans="1:9" x14ac:dyDescent="0.3">
      <c r="H37" s="26">
        <f t="shared" si="2"/>
        <v>455</v>
      </c>
      <c r="I37" s="26">
        <f t="shared" si="0"/>
        <v>23</v>
      </c>
    </row>
    <row r="38" spans="1:9" x14ac:dyDescent="0.3">
      <c r="H38" s="26">
        <f t="shared" si="2"/>
        <v>468</v>
      </c>
      <c r="I38" s="26">
        <f t="shared" si="0"/>
        <v>12</v>
      </c>
    </row>
    <row r="39" spans="1:9" x14ac:dyDescent="0.3">
      <c r="H39" s="26">
        <f t="shared" si="2"/>
        <v>481</v>
      </c>
      <c r="I39" s="26">
        <f t="shared" si="0"/>
        <v>1</v>
      </c>
    </row>
    <row r="40" spans="1:9" x14ac:dyDescent="0.3">
      <c r="H40" s="26">
        <f t="shared" si="2"/>
        <v>494</v>
      </c>
      <c r="I40" s="26">
        <f t="shared" si="0"/>
        <v>14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Substitution Ciphers</vt:lpstr>
      <vt:lpstr>Diffie-Hellman Key Derivation</vt:lpstr>
      <vt:lpstr>Figures</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2021-02-16T21:47:32Z</dcterms:modified>
</cp:coreProperties>
</file>