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66925"/>
  <mc:AlternateContent xmlns:mc="http://schemas.openxmlformats.org/markup-compatibility/2006">
    <mc:Choice Requires="x15">
      <x15ac:absPath xmlns:x15ac="http://schemas.microsoft.com/office/spreadsheetml/2010/11/ac" url="C:\work\doc\crypto\"/>
    </mc:Choice>
  </mc:AlternateContent>
  <xr:revisionPtr revIDLastSave="0" documentId="13_ncr:1_{AA0F40F3-B03A-4C57-845C-5211BF756C9F}" xr6:coauthVersionLast="46" xr6:coauthVersionMax="46" xr10:uidLastSave="{00000000-0000-0000-0000-000000000000}"/>
  <bookViews>
    <workbookView xWindow="-108" yWindow="-108" windowWidth="23256" windowHeight="12720" firstSheet="1" activeTab="1" xr2:uid="{6349FD4F-D13B-4095-B9BB-C39254E42942}"/>
  </bookViews>
  <sheets>
    <sheet name="Substitution Ciphers" sheetId="3" r:id="rId1"/>
    <sheet name="Diffie-Hellman Key Derivation" sheetId="1" r:id="rId2"/>
    <sheet name="Figures" sheetId="11" r:id="rId3"/>
    <sheet name="Sheet1" sheetId="12" r:id="rId4"/>
    <sheet name="RSA" sheetId="2" r:id="rId5"/>
    <sheet name="RSA Example" sheetId="4" r:id="rId6"/>
    <sheet name="Elliptic Curve DH" sheetId="7" r:id="rId7"/>
    <sheet name="EC Example" sheetId="8" r:id="rId8"/>
    <sheet name="MMI Calculator" sheetId="6" r:id="rId9"/>
  </sheets>
  <definedNames>
    <definedName name="Primes">'RSA Example'!$A$5:$A$12</definedName>
    <definedName name="PrivateExponents">'RSA Example'!$F$5:$F$6</definedName>
    <definedName name="TotientFunctions">'RSA Example'!$D$5:$D$6</definedName>
  </definedNames>
  <calcPr calcId="191029" iterate="1"/>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0" i="12" l="1"/>
  <c r="E30" i="12" s="1"/>
  <c r="D29" i="12"/>
  <c r="E29" i="12" s="1"/>
  <c r="J21" i="12"/>
  <c r="J20" i="12"/>
  <c r="J19" i="12"/>
  <c r="J18" i="12"/>
  <c r="J17" i="12"/>
  <c r="J16" i="12"/>
  <c r="J15" i="12"/>
  <c r="J14" i="12"/>
  <c r="J13" i="12"/>
  <c r="J12" i="12"/>
  <c r="J11" i="12"/>
  <c r="J10" i="12"/>
  <c r="J9" i="12"/>
  <c r="J8" i="12"/>
  <c r="J7" i="12"/>
  <c r="I21" i="12"/>
  <c r="I20" i="12"/>
  <c r="I19" i="12"/>
  <c r="I18" i="12"/>
  <c r="I17" i="12"/>
  <c r="I16" i="12"/>
  <c r="I15" i="12"/>
  <c r="I14" i="12"/>
  <c r="I13" i="12"/>
  <c r="I12" i="12"/>
  <c r="I11" i="12"/>
  <c r="I10" i="12"/>
  <c r="I9" i="12"/>
  <c r="I8" i="12"/>
  <c r="I7" i="12"/>
  <c r="H21" i="12"/>
  <c r="H20" i="12"/>
  <c r="H19" i="12"/>
  <c r="H18" i="12"/>
  <c r="H17" i="12"/>
  <c r="H16" i="12"/>
  <c r="H15" i="12"/>
  <c r="H14" i="12"/>
  <c r="H13" i="12"/>
  <c r="H12" i="12"/>
  <c r="H11" i="12"/>
  <c r="H10" i="12"/>
  <c r="H9" i="12"/>
  <c r="H8" i="12"/>
  <c r="H7" i="12"/>
  <c r="G21" i="12"/>
  <c r="G20" i="12"/>
  <c r="G19" i="12"/>
  <c r="G18" i="12"/>
  <c r="G17" i="12"/>
  <c r="G16" i="12"/>
  <c r="G15" i="12"/>
  <c r="G14" i="12"/>
  <c r="G13" i="12"/>
  <c r="G12" i="12"/>
  <c r="G11" i="12"/>
  <c r="G10" i="12"/>
  <c r="G9" i="12"/>
  <c r="G8" i="12"/>
  <c r="G7" i="12"/>
  <c r="F21" i="12"/>
  <c r="F20" i="12"/>
  <c r="F19" i="12"/>
  <c r="F18" i="12"/>
  <c r="F17" i="12"/>
  <c r="F16" i="12"/>
  <c r="F15" i="12"/>
  <c r="F14" i="12"/>
  <c r="F13" i="12"/>
  <c r="F12" i="12"/>
  <c r="F11" i="12"/>
  <c r="F10" i="12"/>
  <c r="F9" i="12"/>
  <c r="F8" i="12"/>
  <c r="F7" i="12"/>
  <c r="E21" i="12"/>
  <c r="E20" i="12"/>
  <c r="E19" i="12"/>
  <c r="E18" i="12"/>
  <c r="E17" i="12"/>
  <c r="E16" i="12"/>
  <c r="E15" i="12"/>
  <c r="E14" i="12"/>
  <c r="E13" i="12"/>
  <c r="E12" i="12"/>
  <c r="E11" i="12"/>
  <c r="E10" i="12"/>
  <c r="E9" i="12"/>
  <c r="E8" i="12"/>
  <c r="E7" i="12"/>
  <c r="D21" i="12"/>
  <c r="D20" i="12"/>
  <c r="D19" i="12"/>
  <c r="D18" i="12"/>
  <c r="D17" i="12"/>
  <c r="D16" i="12"/>
  <c r="D15" i="12"/>
  <c r="D14" i="12"/>
  <c r="D13" i="12"/>
  <c r="D12" i="12"/>
  <c r="D11" i="12"/>
  <c r="D10" i="12"/>
  <c r="D9" i="12"/>
  <c r="D8" i="12"/>
  <c r="D7" i="12"/>
  <c r="C21" i="12"/>
  <c r="C20" i="12"/>
  <c r="C19" i="12"/>
  <c r="C18" i="12"/>
  <c r="C17" i="12"/>
  <c r="C16" i="12"/>
  <c r="C15" i="12"/>
  <c r="C14" i="12"/>
  <c r="C13" i="12"/>
  <c r="C12" i="12"/>
  <c r="C11" i="12"/>
  <c r="C10" i="12"/>
  <c r="C9" i="12"/>
  <c r="C8" i="12"/>
  <c r="C7" i="12"/>
  <c r="B21" i="12"/>
  <c r="B20" i="12"/>
  <c r="B19" i="12"/>
  <c r="B18" i="12"/>
  <c r="B17" i="12"/>
  <c r="B16" i="12"/>
  <c r="B15" i="12"/>
  <c r="B14" i="12"/>
  <c r="B13" i="12"/>
  <c r="B12" i="12"/>
  <c r="B11" i="12"/>
  <c r="B10" i="12"/>
  <c r="B9" i="12"/>
  <c r="B8" i="12"/>
  <c r="B7" i="12"/>
  <c r="B4" i="12" l="1"/>
  <c r="B3" i="12"/>
  <c r="D137" i="11" l="1"/>
  <c r="B61" i="11" l="1"/>
  <c r="B62" i="11"/>
  <c r="W5" i="11" l="1"/>
  <c r="W6" i="11"/>
  <c r="W7" i="11"/>
  <c r="W8" i="11"/>
  <c r="W9" i="11"/>
  <c r="W10" i="11"/>
  <c r="W11" i="11"/>
  <c r="W12" i="11"/>
  <c r="W13" i="11"/>
  <c r="W14" i="11"/>
  <c r="W15" i="11"/>
  <c r="W16" i="11"/>
  <c r="W17" i="11"/>
  <c r="W18" i="11"/>
  <c r="W19" i="11"/>
  <c r="W20" i="11"/>
  <c r="W21" i="11"/>
  <c r="W22" i="11"/>
  <c r="W23" i="11"/>
  <c r="W24" i="11"/>
  <c r="W25" i="11"/>
  <c r="W26" i="11"/>
  <c r="W27" i="11"/>
  <c r="W28" i="11"/>
  <c r="W29" i="11"/>
  <c r="W30" i="11"/>
  <c r="W31" i="11"/>
  <c r="W32" i="11"/>
  <c r="W33" i="11"/>
  <c r="W34" i="11"/>
  <c r="W35" i="11"/>
  <c r="W36" i="11"/>
  <c r="W37" i="11"/>
  <c r="W38" i="11"/>
  <c r="W39" i="11"/>
  <c r="H8" i="8" l="1"/>
  <c r="H40" i="8"/>
  <c r="G40" i="8"/>
  <c r="H39" i="8"/>
  <c r="G39" i="8"/>
  <c r="H38" i="8"/>
  <c r="G38" i="8"/>
  <c r="H35" i="8"/>
  <c r="G35" i="8"/>
  <c r="H34" i="8"/>
  <c r="G34" i="8"/>
  <c r="H33" i="8"/>
  <c r="G33" i="8"/>
  <c r="H30" i="8" l="1"/>
  <c r="G30" i="8"/>
  <c r="H29" i="8"/>
  <c r="G29" i="8"/>
  <c r="H28" i="8"/>
  <c r="G28" i="8"/>
  <c r="H25" i="8"/>
  <c r="G25" i="8"/>
  <c r="H24" i="8"/>
  <c r="G24" i="8"/>
  <c r="H23" i="8"/>
  <c r="H20" i="8"/>
  <c r="G20" i="8"/>
  <c r="H19" i="8"/>
  <c r="G19" i="8"/>
  <c r="H18" i="8"/>
  <c r="G18" i="8"/>
  <c r="H15" i="8"/>
  <c r="H14" i="8"/>
  <c r="G14" i="8"/>
  <c r="H13" i="8"/>
  <c r="G13" i="8"/>
  <c r="G10" i="8"/>
  <c r="H10" i="8" s="1"/>
  <c r="G9" i="8"/>
  <c r="H9" i="8"/>
  <c r="G8" i="8"/>
  <c r="B130" i="11" l="1"/>
  <c r="B131" i="11" s="1"/>
  <c r="D136" i="11" s="1"/>
  <c r="B125" i="11"/>
  <c r="D135" i="11" l="1"/>
  <c r="D138" i="11" s="1"/>
  <c r="H3" i="6" l="1"/>
  <c r="B106" i="11" l="1"/>
  <c r="D107" i="11" s="1"/>
  <c r="D114" i="11"/>
  <c r="B110" i="11"/>
  <c r="B111" i="11" s="1"/>
  <c r="D112" i="11" l="1"/>
  <c r="D113" i="11"/>
  <c r="D115" i="11"/>
  <c r="C107" i="11"/>
  <c r="D116" i="11" l="1"/>
  <c r="D117" i="11" s="1"/>
  <c r="D90" i="11" l="1"/>
  <c r="D92" i="11" l="1"/>
  <c r="D93" i="11"/>
  <c r="B97" i="11"/>
  <c r="B98" i="11" s="1"/>
  <c r="B87" i="11"/>
  <c r="P69" i="11" l="1"/>
  <c r="P68" i="11"/>
  <c r="P67" i="11"/>
  <c r="P66" i="11"/>
  <c r="P65" i="11"/>
  <c r="P64" i="11"/>
  <c r="P63" i="11"/>
  <c r="P62" i="11"/>
  <c r="P61" i="11"/>
  <c r="P60" i="11"/>
  <c r="P59" i="11"/>
  <c r="P58" i="11"/>
  <c r="P57" i="11"/>
  <c r="P56" i="11"/>
  <c r="P55" i="11"/>
  <c r="P54" i="11"/>
  <c r="P53" i="11"/>
  <c r="P52" i="11"/>
  <c r="P51" i="11"/>
  <c r="P50" i="11"/>
  <c r="P49" i="11"/>
  <c r="P48" i="11"/>
  <c r="P47" i="11"/>
  <c r="P46" i="11"/>
  <c r="P45" i="11"/>
  <c r="P44" i="11"/>
  <c r="P43" i="11"/>
  <c r="P42" i="11"/>
  <c r="P41" i="11"/>
  <c r="P40" i="11"/>
  <c r="P39" i="11"/>
  <c r="P38" i="11"/>
  <c r="P37" i="11"/>
  <c r="P36" i="11"/>
  <c r="P35" i="11"/>
  <c r="V39" i="11" l="1"/>
  <c r="V38" i="11"/>
  <c r="V37" i="11"/>
  <c r="V36" i="11"/>
  <c r="V35" i="11"/>
  <c r="V34" i="11"/>
  <c r="V33" i="11"/>
  <c r="V32" i="11"/>
  <c r="V31" i="11"/>
  <c r="V30" i="11"/>
  <c r="V29" i="11"/>
  <c r="V28" i="11"/>
  <c r="V27" i="11"/>
  <c r="V26" i="11"/>
  <c r="V25" i="11"/>
  <c r="V24" i="11"/>
  <c r="V23" i="11"/>
  <c r="V22" i="11"/>
  <c r="V21" i="11"/>
  <c r="V20" i="11"/>
  <c r="V19" i="11"/>
  <c r="V18" i="11"/>
  <c r="V17" i="11"/>
  <c r="V16" i="11"/>
  <c r="V15" i="11"/>
  <c r="V14" i="11"/>
  <c r="V13" i="11"/>
  <c r="V12" i="11"/>
  <c r="V11" i="11"/>
  <c r="V10" i="11"/>
  <c r="V9" i="11"/>
  <c r="V8" i="11"/>
  <c r="V7" i="11"/>
  <c r="V6" i="11"/>
  <c r="V5" i="11"/>
  <c r="B46" i="6"/>
  <c r="B47" i="6"/>
  <c r="B48" i="6"/>
  <c r="B49" i="6"/>
  <c r="B50" i="6"/>
  <c r="B51" i="6"/>
  <c r="B52" i="6"/>
  <c r="B53" i="6"/>
  <c r="B54" i="6"/>
  <c r="B55" i="6"/>
  <c r="B56" i="6"/>
  <c r="B57" i="6"/>
  <c r="B58" i="6"/>
  <c r="B59" i="6"/>
  <c r="B60" i="6"/>
  <c r="B61" i="6"/>
  <c r="B62" i="6"/>
  <c r="B63" i="6"/>
  <c r="B64" i="6"/>
  <c r="B65" i="6"/>
  <c r="B66" i="6"/>
  <c r="B67" i="6"/>
  <c r="B68" i="6"/>
  <c r="B69" i="6"/>
  <c r="E46" i="6"/>
  <c r="E47" i="6"/>
  <c r="E48" i="6"/>
  <c r="E49" i="6"/>
  <c r="E50" i="6"/>
  <c r="E51" i="6"/>
  <c r="E52" i="6"/>
  <c r="E53" i="6"/>
  <c r="E54" i="6"/>
  <c r="E55" i="6"/>
  <c r="E56" i="6"/>
  <c r="E57" i="6"/>
  <c r="F57" i="6"/>
  <c r="D50" i="11" l="1"/>
  <c r="C51" i="11" s="1"/>
  <c r="B51" i="11" s="1"/>
  <c r="B53" i="11" s="1"/>
  <c r="J14" i="2" l="1"/>
  <c r="Q29" i="11"/>
  <c r="Q28" i="11"/>
  <c r="Q27" i="11"/>
  <c r="Q26" i="11"/>
  <c r="Q25" i="11"/>
  <c r="Q24" i="11"/>
  <c r="Q23" i="11"/>
  <c r="Q22" i="11"/>
  <c r="Q21" i="11"/>
  <c r="Q20" i="11"/>
  <c r="Q19" i="11"/>
  <c r="Q18" i="11"/>
  <c r="Q17" i="11"/>
  <c r="Q16" i="11"/>
  <c r="Q15" i="11"/>
  <c r="Q14" i="11"/>
  <c r="Q13" i="11"/>
  <c r="Q12" i="11"/>
  <c r="Q11" i="11"/>
  <c r="Q10" i="11"/>
  <c r="Q9" i="11"/>
  <c r="Q8" i="11"/>
  <c r="Q7" i="11"/>
  <c r="Q6" i="11"/>
  <c r="Q5" i="11"/>
  <c r="Q4" i="11"/>
  <c r="P29" i="11"/>
  <c r="P28" i="11"/>
  <c r="P27" i="11"/>
  <c r="P26" i="11"/>
  <c r="P25" i="11"/>
  <c r="P24" i="11"/>
  <c r="P23" i="11"/>
  <c r="P22" i="11"/>
  <c r="P21" i="11"/>
  <c r="P20" i="11"/>
  <c r="P19" i="11"/>
  <c r="P18" i="11"/>
  <c r="P17" i="11"/>
  <c r="P16" i="11"/>
  <c r="P15" i="11"/>
  <c r="P14" i="11"/>
  <c r="P13" i="11"/>
  <c r="P12" i="11"/>
  <c r="P11" i="11"/>
  <c r="P10" i="11"/>
  <c r="P9" i="11"/>
  <c r="P8" i="11"/>
  <c r="P7" i="11"/>
  <c r="P6" i="11"/>
  <c r="P5" i="11"/>
  <c r="P4" i="11"/>
  <c r="Q5" i="3"/>
  <c r="H30" i="3"/>
  <c r="H29" i="3"/>
  <c r="H28" i="3"/>
  <c r="H27" i="3"/>
  <c r="H26" i="3"/>
  <c r="H25" i="3"/>
  <c r="H24" i="3"/>
  <c r="H23" i="3"/>
  <c r="H22" i="3"/>
  <c r="H21" i="3"/>
  <c r="H20" i="3"/>
  <c r="H19" i="3"/>
  <c r="H18" i="3"/>
  <c r="H17" i="3"/>
  <c r="H16" i="3"/>
  <c r="H15" i="3"/>
  <c r="H14" i="3"/>
  <c r="H13" i="3"/>
  <c r="H12" i="3"/>
  <c r="H11" i="3"/>
  <c r="H10" i="3"/>
  <c r="H9" i="3"/>
  <c r="H8" i="3"/>
  <c r="H7" i="3"/>
  <c r="H6" i="3"/>
  <c r="H5" i="3"/>
  <c r="C4" i="4"/>
  <c r="I15" i="11"/>
  <c r="J15" i="11" s="1"/>
  <c r="I14" i="11"/>
  <c r="J14" i="11" s="1"/>
  <c r="I13" i="11"/>
  <c r="J13" i="11" s="1"/>
  <c r="I12" i="11"/>
  <c r="J12" i="11" s="1"/>
  <c r="I11" i="11"/>
  <c r="J11" i="11" s="1"/>
  <c r="I10" i="11"/>
  <c r="J10" i="11" s="1"/>
  <c r="I9" i="11"/>
  <c r="J9" i="11" s="1"/>
  <c r="I8" i="11"/>
  <c r="J8" i="11" s="1"/>
  <c r="I7" i="11"/>
  <c r="J7" i="11" s="1"/>
  <c r="I6" i="11"/>
  <c r="J6" i="11" s="1"/>
  <c r="I5" i="11"/>
  <c r="J5" i="11" s="1"/>
  <c r="I4" i="11"/>
  <c r="J4" i="11" s="1"/>
  <c r="B40" i="11"/>
  <c r="D38" i="11"/>
  <c r="D40" i="11" s="1"/>
  <c r="B35" i="11"/>
  <c r="B18" i="11" l="1"/>
  <c r="C19" i="11" s="1"/>
  <c r="C16" i="11"/>
  <c r="D16" i="11"/>
  <c r="D21" i="11" s="1"/>
  <c r="B22" i="11" s="1"/>
  <c r="B23" i="11" s="1"/>
  <c r="C3" i="11"/>
  <c r="D3" i="11" s="1"/>
  <c r="D8" i="11" s="1"/>
  <c r="C9" i="11" s="1"/>
  <c r="B9" i="11" s="1"/>
  <c r="B10" i="11" s="1"/>
  <c r="B5" i="11"/>
  <c r="C6" i="11" s="1"/>
  <c r="D6" i="11" s="1"/>
  <c r="D10" i="11" s="1"/>
  <c r="D19" i="11" l="1"/>
  <c r="D23" i="11" s="1"/>
  <c r="C22" i="11"/>
  <c r="G15" i="8" l="1"/>
  <c r="C3" i="6"/>
  <c r="I3" i="6"/>
  <c r="H4" i="6" l="1"/>
  <c r="I4" i="6" l="1"/>
  <c r="H5" i="6"/>
  <c r="I5" i="6" l="1"/>
  <c r="H6" i="6"/>
  <c r="D8" i="2"/>
  <c r="I11" i="2" s="1"/>
  <c r="Q53" i="4"/>
  <c r="Q52" i="4"/>
  <c r="Q51" i="4"/>
  <c r="Q50" i="4"/>
  <c r="Q49" i="4"/>
  <c r="Q48" i="4"/>
  <c r="Q47" i="4"/>
  <c r="Q46" i="4"/>
  <c r="Q45" i="4"/>
  <c r="Q44" i="4"/>
  <c r="Q43" i="4"/>
  <c r="Q42" i="4"/>
  <c r="Q41" i="4"/>
  <c r="Q40" i="4"/>
  <c r="Q39" i="4"/>
  <c r="Q38" i="4"/>
  <c r="Q37" i="4"/>
  <c r="Q36" i="4"/>
  <c r="Q35" i="4"/>
  <c r="Q34" i="4"/>
  <c r="Q33" i="4"/>
  <c r="Q32" i="4"/>
  <c r="Q31" i="4"/>
  <c r="Q30" i="4"/>
  <c r="Q11" i="4"/>
  <c r="D6" i="4"/>
  <c r="D5" i="4"/>
  <c r="H7" i="6" l="1"/>
  <c r="I6" i="6"/>
  <c r="I27" i="2"/>
  <c r="I12" i="2"/>
  <c r="I20" i="2"/>
  <c r="I28" i="2"/>
  <c r="I10" i="2"/>
  <c r="I13" i="2"/>
  <c r="I21" i="2"/>
  <c r="I29" i="2"/>
  <c r="I9" i="2"/>
  <c r="I19" i="2"/>
  <c r="I14" i="2"/>
  <c r="I22" i="2"/>
  <c r="I30" i="2"/>
  <c r="I18" i="2"/>
  <c r="I15" i="2"/>
  <c r="I23" i="2"/>
  <c r="I31" i="2"/>
  <c r="I16" i="2"/>
  <c r="I24" i="2"/>
  <c r="I32" i="2"/>
  <c r="I26" i="2"/>
  <c r="I8" i="2"/>
  <c r="E7" i="2" s="1"/>
  <c r="I17" i="2"/>
  <c r="I25" i="2"/>
  <c r="I7" i="2"/>
  <c r="Q28" i="4"/>
  <c r="Q27" i="4"/>
  <c r="Q26" i="4"/>
  <c r="Q18" i="4"/>
  <c r="Q10" i="4"/>
  <c r="Q25" i="4"/>
  <c r="Q17" i="4"/>
  <c r="Q9" i="4"/>
  <c r="Q24" i="4"/>
  <c r="Q16" i="4"/>
  <c r="Q8" i="4"/>
  <c r="Q23" i="4"/>
  <c r="Q15" i="4"/>
  <c r="Q7" i="4"/>
  <c r="Q22" i="4"/>
  <c r="Q14" i="4"/>
  <c r="Q6" i="4"/>
  <c r="Q29" i="4"/>
  <c r="Q21" i="4"/>
  <c r="Q13" i="4"/>
  <c r="Q5" i="4"/>
  <c r="Q20" i="4"/>
  <c r="Q12" i="4"/>
  <c r="Q4" i="4"/>
  <c r="Q19" i="4"/>
  <c r="R26" i="3"/>
  <c r="P5" i="3"/>
  <c r="H8" i="6" l="1"/>
  <c r="I7" i="6"/>
  <c r="E4" i="4"/>
  <c r="R10" i="4" s="1"/>
  <c r="R30" i="3"/>
  <c r="R29" i="3"/>
  <c r="R28" i="3"/>
  <c r="R27" i="3"/>
  <c r="R25" i="3"/>
  <c r="R24" i="3"/>
  <c r="R23" i="3"/>
  <c r="R22" i="3"/>
  <c r="R21" i="3"/>
  <c r="R20" i="3"/>
  <c r="R19" i="3"/>
  <c r="R18" i="3"/>
  <c r="R17" i="3"/>
  <c r="R16" i="3"/>
  <c r="R15" i="3"/>
  <c r="R14" i="3"/>
  <c r="R13" i="3"/>
  <c r="R12" i="3"/>
  <c r="R11" i="3"/>
  <c r="R10" i="3"/>
  <c r="R9" i="3"/>
  <c r="R8" i="3"/>
  <c r="R7" i="3"/>
  <c r="R6" i="3"/>
  <c r="R5" i="3"/>
  <c r="D28" i="3"/>
  <c r="D20" i="3"/>
  <c r="D12" i="3"/>
  <c r="E12" i="3" s="1"/>
  <c r="F12" i="3" s="1"/>
  <c r="I30" i="3"/>
  <c r="I29" i="3"/>
  <c r="I28" i="3"/>
  <c r="I27" i="3"/>
  <c r="I26" i="3"/>
  <c r="I25" i="3"/>
  <c r="I24" i="3"/>
  <c r="I23" i="3"/>
  <c r="I22" i="3"/>
  <c r="I21" i="3"/>
  <c r="I20" i="3"/>
  <c r="I19" i="3"/>
  <c r="I18" i="3"/>
  <c r="I17" i="3"/>
  <c r="I16" i="3"/>
  <c r="I15" i="3"/>
  <c r="I14" i="3"/>
  <c r="I13" i="3"/>
  <c r="I12" i="3"/>
  <c r="I11" i="3"/>
  <c r="I10" i="3"/>
  <c r="I9" i="3"/>
  <c r="I8" i="3"/>
  <c r="I7" i="3"/>
  <c r="I6" i="3"/>
  <c r="I5" i="3"/>
  <c r="C30" i="3"/>
  <c r="D30" i="3" s="1"/>
  <c r="C29" i="3"/>
  <c r="D29" i="3" s="1"/>
  <c r="C28" i="3"/>
  <c r="C27" i="3"/>
  <c r="D27" i="3" s="1"/>
  <c r="C26" i="3"/>
  <c r="C25" i="3"/>
  <c r="D25" i="3" s="1"/>
  <c r="C24" i="3"/>
  <c r="D24" i="3" s="1"/>
  <c r="C23" i="3"/>
  <c r="D23" i="3" s="1"/>
  <c r="C22" i="3"/>
  <c r="D22" i="3" s="1"/>
  <c r="C21" i="3"/>
  <c r="D21" i="3" s="1"/>
  <c r="C20" i="3"/>
  <c r="C19" i="3"/>
  <c r="D19" i="3" s="1"/>
  <c r="C18" i="3"/>
  <c r="C17" i="3"/>
  <c r="C16" i="3"/>
  <c r="D16" i="3" s="1"/>
  <c r="E16" i="3" s="1"/>
  <c r="F16" i="3" s="1"/>
  <c r="C15" i="3"/>
  <c r="D15" i="3" s="1"/>
  <c r="C14" i="3"/>
  <c r="D14" i="3" s="1"/>
  <c r="C13" i="3"/>
  <c r="D13" i="3" s="1"/>
  <c r="C12" i="3"/>
  <c r="C11" i="3"/>
  <c r="D11" i="3" s="1"/>
  <c r="C10" i="3"/>
  <c r="C9" i="3"/>
  <c r="C8" i="3"/>
  <c r="D8" i="3" s="1"/>
  <c r="C7" i="3"/>
  <c r="D7" i="3" s="1"/>
  <c r="C6" i="3"/>
  <c r="D6" i="3" s="1"/>
  <c r="C5" i="3"/>
  <c r="D5" i="3" s="1"/>
  <c r="D9" i="3" l="1"/>
  <c r="E9" i="3" s="1"/>
  <c r="F9" i="3" s="1"/>
  <c r="G9" i="3" s="1"/>
  <c r="D17" i="3"/>
  <c r="E17" i="3" s="1"/>
  <c r="F17" i="3" s="1"/>
  <c r="G17" i="3" s="1"/>
  <c r="D10" i="3"/>
  <c r="E10" i="3" s="1"/>
  <c r="F10" i="3" s="1"/>
  <c r="G10" i="3" s="1"/>
  <c r="D18" i="3"/>
  <c r="E18" i="3" s="1"/>
  <c r="F18" i="3" s="1"/>
  <c r="G18" i="3" s="1"/>
  <c r="D26" i="3"/>
  <c r="E26" i="3" s="1"/>
  <c r="F26" i="3" s="1"/>
  <c r="G26" i="3" s="1"/>
  <c r="I8" i="6"/>
  <c r="H9" i="6"/>
  <c r="R9" i="4"/>
  <c r="R8" i="4"/>
  <c r="R7" i="4"/>
  <c r="R6" i="4"/>
  <c r="R5" i="4"/>
  <c r="R4" i="4"/>
  <c r="R53" i="4"/>
  <c r="R50" i="4"/>
  <c r="R38" i="4"/>
  <c r="R31" i="4"/>
  <c r="R30" i="4"/>
  <c r="R35" i="4"/>
  <c r="R43" i="4"/>
  <c r="R51" i="4"/>
  <c r="R39" i="4"/>
  <c r="R33" i="4"/>
  <c r="R42" i="4"/>
  <c r="R32" i="4"/>
  <c r="R37" i="4"/>
  <c r="R44" i="4"/>
  <c r="R34" i="4"/>
  <c r="R46" i="4"/>
  <c r="R47" i="4"/>
  <c r="R40" i="4"/>
  <c r="R41" i="4"/>
  <c r="R49" i="4"/>
  <c r="R36" i="4"/>
  <c r="R48" i="4"/>
  <c r="R45" i="4"/>
  <c r="R52" i="4"/>
  <c r="R27" i="4"/>
  <c r="R13" i="4"/>
  <c r="R18" i="4"/>
  <c r="R22" i="4"/>
  <c r="R26" i="4"/>
  <c r="R25" i="4"/>
  <c r="R21" i="4"/>
  <c r="R29" i="4"/>
  <c r="R15" i="4"/>
  <c r="R16" i="4"/>
  <c r="R17" i="4"/>
  <c r="R12" i="4"/>
  <c r="R23" i="4"/>
  <c r="R24" i="4"/>
  <c r="R11" i="4"/>
  <c r="R20" i="4"/>
  <c r="R19" i="4"/>
  <c r="R28" i="4"/>
  <c r="R14" i="4"/>
  <c r="E15" i="3"/>
  <c r="F15" i="3" s="1"/>
  <c r="E25" i="3"/>
  <c r="E11" i="3"/>
  <c r="E19" i="3"/>
  <c r="F19" i="3" s="1"/>
  <c r="G19" i="3" s="1"/>
  <c r="E27" i="3"/>
  <c r="F27" i="3" s="1"/>
  <c r="G27" i="3" s="1"/>
  <c r="E5" i="3"/>
  <c r="S5" i="3"/>
  <c r="E20" i="3"/>
  <c r="E28" i="3"/>
  <c r="E13" i="3"/>
  <c r="E21" i="3"/>
  <c r="E29" i="3"/>
  <c r="E6" i="3"/>
  <c r="E14" i="3"/>
  <c r="E22" i="3"/>
  <c r="E30" i="3"/>
  <c r="E7" i="3"/>
  <c r="E23" i="3"/>
  <c r="E8" i="3"/>
  <c r="E24" i="3"/>
  <c r="G12" i="3"/>
  <c r="G15" i="3"/>
  <c r="G16" i="3"/>
  <c r="F14" i="3" l="1"/>
  <c r="G14" i="3" s="1"/>
  <c r="F7" i="3"/>
  <c r="G7" i="3" s="1"/>
  <c r="F29" i="3"/>
  <c r="G29" i="3" s="1"/>
  <c r="F21" i="3"/>
  <c r="G21" i="3" s="1"/>
  <c r="G11" i="3"/>
  <c r="F11" i="3"/>
  <c r="F13" i="3"/>
  <c r="G13" i="3" s="1"/>
  <c r="F25" i="3"/>
  <c r="G25" i="3" s="1"/>
  <c r="F23" i="3"/>
  <c r="G23" i="3" s="1"/>
  <c r="F24" i="3"/>
  <c r="G24" i="3" s="1"/>
  <c r="F8" i="3"/>
  <c r="G8" i="3" s="1"/>
  <c r="F30" i="3"/>
  <c r="G30" i="3" s="1"/>
  <c r="F28" i="3"/>
  <c r="G28" i="3" s="1"/>
  <c r="G22" i="3"/>
  <c r="F22" i="3"/>
  <c r="F20" i="3"/>
  <c r="G20" i="3" s="1"/>
  <c r="F6" i="3"/>
  <c r="G6" i="3" s="1"/>
  <c r="F5" i="3"/>
  <c r="G5" i="3" s="1"/>
  <c r="J30" i="3"/>
  <c r="K30" i="3" s="1"/>
  <c r="L30" i="3" s="1"/>
  <c r="J29" i="3"/>
  <c r="J28" i="3"/>
  <c r="J27" i="3"/>
  <c r="J26" i="3"/>
  <c r="J25" i="3"/>
  <c r="J24" i="3"/>
  <c r="J16" i="3"/>
  <c r="J8" i="3"/>
  <c r="J7" i="3"/>
  <c r="J22" i="3"/>
  <c r="J14" i="3"/>
  <c r="J6" i="3"/>
  <c r="J21" i="3"/>
  <c r="J13" i="3"/>
  <c r="J5" i="3"/>
  <c r="J20" i="3"/>
  <c r="J12" i="3"/>
  <c r="J19" i="3"/>
  <c r="J18" i="3"/>
  <c r="J17" i="3"/>
  <c r="J23" i="3"/>
  <c r="J15" i="3"/>
  <c r="J11" i="3"/>
  <c r="J10" i="3"/>
  <c r="J9" i="3"/>
  <c r="I9" i="6"/>
  <c r="H10" i="6"/>
  <c r="F5" i="4"/>
  <c r="F6" i="4" s="1"/>
  <c r="J5" i="4"/>
  <c r="K5" i="4" s="1"/>
  <c r="J15" i="4"/>
  <c r="K15" i="4" s="1"/>
  <c r="J10" i="4"/>
  <c r="K10" i="4" s="1"/>
  <c r="J19" i="4"/>
  <c r="K19" i="4" s="1"/>
  <c r="L19" i="4" s="1"/>
  <c r="J11" i="4"/>
  <c r="K11" i="4" s="1"/>
  <c r="J22" i="4"/>
  <c r="K22" i="4" s="1"/>
  <c r="J12" i="4"/>
  <c r="K12" i="4" s="1"/>
  <c r="J26" i="4"/>
  <c r="K26" i="4" s="1"/>
  <c r="J25" i="4"/>
  <c r="K25" i="4" s="1"/>
  <c r="J14" i="4"/>
  <c r="K14" i="4" s="1"/>
  <c r="J18" i="4"/>
  <c r="K18" i="4" s="1"/>
  <c r="L18" i="4" s="1"/>
  <c r="J9" i="4"/>
  <c r="K9" i="4" s="1"/>
  <c r="J4" i="4"/>
  <c r="K4" i="4" s="1"/>
  <c r="J6" i="4"/>
  <c r="K6" i="4" s="1"/>
  <c r="L6" i="4" s="1"/>
  <c r="M6" i="4" s="1"/>
  <c r="J20" i="4"/>
  <c r="K20" i="4" s="1"/>
  <c r="L20" i="4" s="1"/>
  <c r="J13" i="4"/>
  <c r="K13" i="4" s="1"/>
  <c r="J17" i="4"/>
  <c r="K17" i="4" s="1"/>
  <c r="J28" i="4"/>
  <c r="K28" i="4" s="1"/>
  <c r="J16" i="4"/>
  <c r="K16" i="4" s="1"/>
  <c r="J7" i="4"/>
  <c r="K7" i="4" s="1"/>
  <c r="L7" i="4" s="1"/>
  <c r="J23" i="4"/>
  <c r="K23" i="4" s="1"/>
  <c r="J21" i="4"/>
  <c r="K21" i="4" s="1"/>
  <c r="J27" i="4"/>
  <c r="K27" i="4" s="1"/>
  <c r="J8" i="4"/>
  <c r="K8" i="4" s="1"/>
  <c r="L8" i="4" s="1"/>
  <c r="J24" i="4"/>
  <c r="K24" i="4" s="1"/>
  <c r="J29" i="4"/>
  <c r="K29" i="4" s="1"/>
  <c r="D7" i="2"/>
  <c r="I10" i="6" l="1"/>
  <c r="H11" i="6"/>
  <c r="L27" i="4"/>
  <c r="L23" i="4"/>
  <c r="L4" i="4"/>
  <c r="L11" i="4"/>
  <c r="L16" i="4"/>
  <c r="L21" i="4"/>
  <c r="L29" i="4"/>
  <c r="L14" i="4"/>
  <c r="L12" i="4"/>
  <c r="L9" i="4"/>
  <c r="L28" i="4"/>
  <c r="L24" i="4"/>
  <c r="L17" i="4"/>
  <c r="L13" i="4"/>
  <c r="L26" i="4"/>
  <c r="L22" i="4"/>
  <c r="L10" i="4"/>
  <c r="L15" i="4"/>
  <c r="L25" i="4"/>
  <c r="L5" i="4"/>
  <c r="K25" i="3"/>
  <c r="L25" i="3" s="1"/>
  <c r="K19" i="3"/>
  <c r="L19" i="3" s="1"/>
  <c r="K17" i="3"/>
  <c r="L17" i="3" s="1"/>
  <c r="K10" i="3"/>
  <c r="L10" i="3" s="1"/>
  <c r="K29" i="3"/>
  <c r="L29" i="3" s="1"/>
  <c r="K14" i="3"/>
  <c r="L14" i="3" s="1"/>
  <c r="K5" i="3"/>
  <c r="L5" i="3" s="1"/>
  <c r="K20" i="3"/>
  <c r="L20" i="3" s="1"/>
  <c r="K26" i="3"/>
  <c r="L26" i="3" s="1"/>
  <c r="K24" i="3"/>
  <c r="L24" i="3" s="1"/>
  <c r="K16" i="3"/>
  <c r="L16" i="3" s="1"/>
  <c r="K7" i="3"/>
  <c r="L7" i="3" s="1"/>
  <c r="K28" i="3"/>
  <c r="L28" i="3" s="1"/>
  <c r="K12" i="3"/>
  <c r="L12" i="3" s="1"/>
  <c r="K21" i="3"/>
  <c r="L21" i="3" s="1"/>
  <c r="K23" i="3"/>
  <c r="L23" i="3" s="1"/>
  <c r="K8" i="3"/>
  <c r="L8" i="3" s="1"/>
  <c r="K11" i="3"/>
  <c r="L11" i="3" s="1"/>
  <c r="K6" i="3"/>
  <c r="L6" i="3" s="1"/>
  <c r="K9" i="3"/>
  <c r="L9" i="3" s="1"/>
  <c r="K18" i="3"/>
  <c r="L18" i="3" s="1"/>
  <c r="K22" i="3"/>
  <c r="L22" i="3" s="1"/>
  <c r="K27" i="3"/>
  <c r="L27" i="3" s="1"/>
  <c r="K13" i="3"/>
  <c r="L13" i="3" s="1"/>
  <c r="K15" i="3"/>
  <c r="L15" i="3" s="1"/>
  <c r="C7" i="2"/>
  <c r="H12" i="6" l="1"/>
  <c r="I11" i="6"/>
  <c r="M13" i="4"/>
  <c r="M26" i="4"/>
  <c r="N26" i="4" s="1"/>
  <c r="M25" i="4"/>
  <c r="M17" i="4"/>
  <c r="M19" i="4"/>
  <c r="N19" i="4" s="1"/>
  <c r="M15" i="4"/>
  <c r="N15" i="4" s="1"/>
  <c r="M18" i="4"/>
  <c r="N18" i="4" s="1"/>
  <c r="M20" i="4"/>
  <c r="N20" i="4" s="1"/>
  <c r="M16" i="4"/>
  <c r="N16" i="4" s="1"/>
  <c r="M29" i="4"/>
  <c r="M11" i="4"/>
  <c r="M4" i="4"/>
  <c r="N4" i="4" s="1"/>
  <c r="M5" i="4"/>
  <c r="N5" i="4" s="1"/>
  <c r="M27" i="4"/>
  <c r="N27" i="4" s="1"/>
  <c r="M22" i="4"/>
  <c r="N22" i="4" s="1"/>
  <c r="M9" i="4"/>
  <c r="M23" i="4"/>
  <c r="M21" i="4"/>
  <c r="M10" i="4"/>
  <c r="N10" i="4" s="1"/>
  <c r="M8" i="4"/>
  <c r="M28" i="4"/>
  <c r="M14" i="4"/>
  <c r="M12" i="4"/>
  <c r="M7" i="4"/>
  <c r="N7" i="4" s="1"/>
  <c r="M24" i="4"/>
  <c r="C12" i="1"/>
  <c r="B17" i="1"/>
  <c r="C17" i="1" s="1"/>
  <c r="B16" i="1"/>
  <c r="C16" i="1" s="1"/>
  <c r="B15" i="1"/>
  <c r="C15" i="1" s="1"/>
  <c r="B14" i="1"/>
  <c r="C14" i="1" s="1"/>
  <c r="B13" i="1"/>
  <c r="C13" i="1" s="1"/>
  <c r="B12" i="1"/>
  <c r="B11" i="1"/>
  <c r="C11" i="1" s="1"/>
  <c r="B10" i="1"/>
  <c r="C10" i="1" s="1"/>
  <c r="B9" i="1"/>
  <c r="C9" i="1" s="1"/>
  <c r="B8" i="1"/>
  <c r="C8" i="1" s="1"/>
  <c r="B7" i="1"/>
  <c r="C7" i="1" s="1"/>
  <c r="B6" i="1"/>
  <c r="C6" i="1" s="1"/>
  <c r="H13" i="6" l="1"/>
  <c r="I12" i="6"/>
  <c r="J32" i="2"/>
  <c r="J25" i="2"/>
  <c r="J17" i="2"/>
  <c r="J9" i="2"/>
  <c r="J16" i="2"/>
  <c r="J28" i="2"/>
  <c r="J20" i="2"/>
  <c r="J10" i="2"/>
  <c r="J31" i="2"/>
  <c r="J24" i="2"/>
  <c r="J8" i="2"/>
  <c r="J30" i="2"/>
  <c r="J23" i="2"/>
  <c r="J15" i="2"/>
  <c r="J21" i="2"/>
  <c r="J29" i="2"/>
  <c r="J22" i="2"/>
  <c r="J13" i="2"/>
  <c r="J12" i="2"/>
  <c r="J18" i="2"/>
  <c r="J27" i="2"/>
  <c r="J26" i="2"/>
  <c r="J19" i="2"/>
  <c r="J11" i="2"/>
  <c r="J7" i="2"/>
  <c r="N11" i="4"/>
  <c r="N9" i="4"/>
  <c r="N29" i="4"/>
  <c r="N17" i="4"/>
  <c r="N25" i="4"/>
  <c r="N14" i="4"/>
  <c r="N6" i="4"/>
  <c r="N8" i="4"/>
  <c r="N28" i="4"/>
  <c r="N23" i="4"/>
  <c r="N13" i="4"/>
  <c r="N21" i="4"/>
  <c r="N12" i="4"/>
  <c r="N24" i="4"/>
  <c r="H14" i="6" l="1"/>
  <c r="I13" i="6"/>
  <c r="F7" i="2"/>
  <c r="F8" i="2" s="1"/>
  <c r="H15" i="6" l="1"/>
  <c r="I14" i="6"/>
  <c r="H16" i="6" l="1"/>
  <c r="I15" i="6"/>
  <c r="H17" i="6" l="1"/>
  <c r="I16" i="6"/>
  <c r="H18" i="6" l="1"/>
  <c r="I17" i="6"/>
  <c r="H19" i="6" l="1"/>
  <c r="I18" i="6"/>
  <c r="H20" i="6" l="1"/>
  <c r="I19" i="6"/>
  <c r="H21" i="6" l="1"/>
  <c r="I20" i="6"/>
  <c r="H22" i="6" l="1"/>
  <c r="I21" i="6"/>
  <c r="H23" i="6" l="1"/>
  <c r="I22" i="6"/>
  <c r="H24" i="6" l="1"/>
  <c r="I23" i="6"/>
  <c r="H25" i="6" l="1"/>
  <c r="I24" i="6"/>
  <c r="H26" i="6" l="1"/>
  <c r="I25" i="6"/>
  <c r="H27" i="6" l="1"/>
  <c r="I26" i="6"/>
  <c r="H28" i="6" l="1"/>
  <c r="I27" i="6"/>
  <c r="H29" i="6" l="1"/>
  <c r="I28" i="6"/>
  <c r="H30" i="6" l="1"/>
  <c r="I29" i="6"/>
  <c r="H31" i="6" l="1"/>
  <c r="I30" i="6"/>
  <c r="H32" i="6" l="1"/>
  <c r="I31" i="6"/>
  <c r="H33" i="6" l="1"/>
  <c r="I32" i="6"/>
  <c r="H34" i="6" l="1"/>
  <c r="I33" i="6"/>
  <c r="H35" i="6" l="1"/>
  <c r="I34" i="6"/>
  <c r="H36" i="6" l="1"/>
  <c r="I35" i="6"/>
  <c r="H37" i="6" l="1"/>
  <c r="I36" i="6"/>
  <c r="H38" i="6" l="1"/>
  <c r="I37" i="6"/>
  <c r="H39" i="6" l="1"/>
  <c r="I38" i="6"/>
  <c r="H40" i="6" l="1"/>
  <c r="I40" i="6" s="1"/>
  <c r="I39" i="6"/>
  <c r="D3" i="6" l="1"/>
</calcChain>
</file>

<file path=xl/sharedStrings.xml><?xml version="1.0" encoding="utf-8"?>
<sst xmlns="http://schemas.openxmlformats.org/spreadsheetml/2006/main" count="809" uniqueCount="542">
  <si>
    <t>n = 7 (where 'n' is the prime number)</t>
  </si>
  <si>
    <t>g = 3 (where 'g' is the primitive root, or the "generator")</t>
  </si>
  <si>
    <t>g</t>
  </si>
  <si>
    <t>n</t>
  </si>
  <si>
    <t>power</t>
  </si>
  <si>
    <t>Note the repeating pattern of non-repeating remainders (3,2,6,4,5,1)</t>
  </si>
  <si>
    <t>Alice</t>
  </si>
  <si>
    <t>Bob</t>
  </si>
  <si>
    <t>Eve</t>
  </si>
  <si>
    <t>(g=3,n=7)</t>
  </si>
  <si>
    <t>Event</t>
  </si>
  <si>
    <t>Alice picks a large prime, a generator, and transmits both to Bob (Eve intercepts)</t>
  </si>
  <si>
    <t>Shared secret key = 1</t>
  </si>
  <si>
    <t>a=4</t>
  </si>
  <si>
    <t>(A=4)</t>
  </si>
  <si>
    <t>b=3</t>
  </si>
  <si>
    <t>Send B</t>
  </si>
  <si>
    <t>(B=6)</t>
  </si>
  <si>
    <t>p</t>
  </si>
  <si>
    <t>q</t>
  </si>
  <si>
    <t>e</t>
  </si>
  <si>
    <t>d</t>
  </si>
  <si>
    <t>n=pq</t>
  </si>
  <si>
    <t>(secret)</t>
  </si>
  <si>
    <t>Primes</t>
  </si>
  <si>
    <t>Totient</t>
  </si>
  <si>
    <t>Function</t>
  </si>
  <si>
    <t>Alice chooses two large primes p and q, where p and q are close in magnitude and length</t>
  </si>
  <si>
    <t>Alice computes n and e and sends them to Bob (this is the public key)</t>
  </si>
  <si>
    <t>Send C</t>
  </si>
  <si>
    <t>C=P^e (mod n)</t>
  </si>
  <si>
    <t>P=C^d (mod n)</t>
  </si>
  <si>
    <t>Send public key (n,e)</t>
  </si>
  <si>
    <t>C=ciphertext, P=plaintext</t>
  </si>
  <si>
    <t>Derivation of e:</t>
  </si>
  <si>
    <t>a)</t>
  </si>
  <si>
    <t>b)</t>
  </si>
  <si>
    <t>c)</t>
  </si>
  <si>
    <t>Encryption/decryption</t>
  </si>
  <si>
    <t>Signing</t>
  </si>
  <si>
    <t>S=P^d (mod n)</t>
  </si>
  <si>
    <t>S=4^11 (mod 14) = 2</t>
  </si>
  <si>
    <t>S=signature, P=plaintext</t>
  </si>
  <si>
    <t>Bob raises signature S (2) to the power of e (5) and mods it to n (14)</t>
  </si>
  <si>
    <t>Alice raises P (4) to the power of d (11) and mods to n (14)</t>
  </si>
  <si>
    <t>Send P and S</t>
  </si>
  <si>
    <t>(P=4, S=2)</t>
  </si>
  <si>
    <t>P'=S^e (mod n)</t>
  </si>
  <si>
    <t>P'=2^5 (mod 14) = 4</t>
  </si>
  <si>
    <t>P=P'</t>
  </si>
  <si>
    <t>4=4</t>
  </si>
  <si>
    <t>If plaintext P (4) equals signature verification P' (4) , then P was signed with Alice's private key</t>
  </si>
  <si>
    <t>Alices sends plaintext P (4) and signature S (2) to Bob*</t>
  </si>
  <si>
    <t>*This is a naive example. In practice, if Alice were sending the plaintext (4) with the signature (2) to Bob, she would encrypt (P,S) and send that result to Bob. Bob would then decrypt (P,S) and do the signature verification on P.</t>
  </si>
  <si>
    <t>a</t>
  </si>
  <si>
    <t>b</t>
  </si>
  <si>
    <t>m</t>
  </si>
  <si>
    <t>x</t>
  </si>
  <si>
    <t>e(x)</t>
  </si>
  <si>
    <t>Shift Cipher</t>
  </si>
  <si>
    <t>Affine Cipher</t>
  </si>
  <si>
    <t>d(y)</t>
  </si>
  <si>
    <t>mod 26</t>
  </si>
  <si>
    <t>A</t>
  </si>
  <si>
    <t>B</t>
  </si>
  <si>
    <t>C</t>
  </si>
  <si>
    <t>D</t>
  </si>
  <si>
    <t>E</t>
  </si>
  <si>
    <t>F</t>
  </si>
  <si>
    <t>G</t>
  </si>
  <si>
    <t>H</t>
  </si>
  <si>
    <t>I</t>
  </si>
  <si>
    <t>J</t>
  </si>
  <si>
    <t>K</t>
  </si>
  <si>
    <t>L</t>
  </si>
  <si>
    <t>M</t>
  </si>
  <si>
    <t>N</t>
  </si>
  <si>
    <t>O</t>
  </si>
  <si>
    <t>P</t>
  </si>
  <si>
    <t>Q</t>
  </si>
  <si>
    <t>R</t>
  </si>
  <si>
    <t>S</t>
  </si>
  <si>
    <t>T</t>
  </si>
  <si>
    <t>U</t>
  </si>
  <si>
    <t>V</t>
  </si>
  <si>
    <t>W</t>
  </si>
  <si>
    <t>X</t>
  </si>
  <si>
    <t>Y</t>
  </si>
  <si>
    <t>Z</t>
  </si>
  <si>
    <t>x+a</t>
  </si>
  <si>
    <t>y-a</t>
  </si>
  <si>
    <t>ax+b</t>
  </si>
  <si>
    <t>a^-1(y-b)</t>
  </si>
  <si>
    <t>Modular</t>
  </si>
  <si>
    <t>Multiplicative</t>
  </si>
  <si>
    <t>Inverse</t>
  </si>
  <si>
    <t>Keys</t>
  </si>
  <si>
    <t>Shift</t>
  </si>
  <si>
    <t>Affine</t>
  </si>
  <si>
    <t>Modulus</t>
  </si>
  <si>
    <t>Candidates</t>
  </si>
  <si>
    <t>decrypt</t>
  </si>
  <si>
    <t>gcd(a,m)</t>
  </si>
  <si>
    <t>ax = 1 (mod m)</t>
  </si>
  <si>
    <t>Public Exponent</t>
  </si>
  <si>
    <t>Private Exponent</t>
  </si>
  <si>
    <t>(public)</t>
  </si>
  <si>
    <t>Key Setup</t>
  </si>
  <si>
    <t>x^e</t>
  </si>
  <si>
    <t>x^e (mod n)</t>
  </si>
  <si>
    <t>y=e(x)</t>
  </si>
  <si>
    <t>x=d(y)</t>
  </si>
  <si>
    <t>y^d</t>
  </si>
  <si>
    <t>y^d (mod n)</t>
  </si>
  <si>
    <t>Encrypt</t>
  </si>
  <si>
    <t>Decrypt</t>
  </si>
  <si>
    <t>Key Setup Helpers</t>
  </si>
  <si>
    <t>Remarks</t>
  </si>
  <si>
    <t>Modulus m is equal to the length of the set p</t>
  </si>
  <si>
    <t xml:space="preserve"> Values for (y-a) that are negative are in the same equivalence class as (x+a)</t>
  </si>
  <si>
    <t>Affine key element a must be coprime with modulus m for there to be a modular multiplicative inverse; i.e. gcd(a,m)=1</t>
  </si>
  <si>
    <t>t</t>
  </si>
  <si>
    <t>e = gcd(a, t)</t>
  </si>
  <si>
    <t>de = 1 (mod t)</t>
  </si>
  <si>
    <t>Derivation of p:</t>
  </si>
  <si>
    <t xml:space="preserve">p should be a randomly chosen prime of bit-length n/2 </t>
  </si>
  <si>
    <t>Derivation of q:</t>
  </si>
  <si>
    <t>q should be a randomly chosen prime of bit-length n/2</t>
  </si>
  <si>
    <t>Derivation of n:</t>
  </si>
  <si>
    <t>n is the product of p and q (n=pq)</t>
  </si>
  <si>
    <t>The bit-length of n is equivalent to the key size (e.g. 1024, 2048, etc.)</t>
  </si>
  <si>
    <t>Derivation of t:</t>
  </si>
  <si>
    <t>If using Euler's function, the computation is (p-1)(q-1)</t>
  </si>
  <si>
    <t>If using Carmichael's function, the computation is lcm(p-1,q-1)</t>
  </si>
  <si>
    <t xml:space="preserve">c) </t>
  </si>
  <si>
    <t>Carmicael's result is smaller for large values of p and q, resulting in faster downstream computations</t>
  </si>
  <si>
    <t>e must not share any common factors &gt; 1 with t (i.e. e must be coprime with t)</t>
  </si>
  <si>
    <t>n is said to be semiprime (i.e. divisible only by 1, p, q and n)</t>
  </si>
  <si>
    <t>de=1 (mod t)</t>
  </si>
  <si>
    <t>q should be close in magnitude (i.e. nearby) to p</t>
  </si>
  <si>
    <t>e must be in the range 1 &lt; e &lt; t</t>
  </si>
  <si>
    <t>Derivation of d:</t>
  </si>
  <si>
    <t>e/d</t>
  </si>
  <si>
    <t>gcd(e,t)</t>
  </si>
  <si>
    <t>e is computed by gcd(e,t)=1 (see Key Setup Helpers)</t>
  </si>
  <si>
    <t>d is computed such that de = 1 (mod t) (see Key Setup Helpers)</t>
  </si>
  <si>
    <t>Extended Euclidean Algorithm can be used to to compute d efficiently</t>
  </si>
  <si>
    <t>d may be reduced modulo t to produce a smaller equivalent exponent, resulting in faster computations</t>
  </si>
  <si>
    <t>Slope</t>
  </si>
  <si>
    <t>s</t>
  </si>
  <si>
    <t>(5,1)</t>
  </si>
  <si>
    <t>2G</t>
  </si>
  <si>
    <t>Modular Multiplicative Inverse Calculator for Small Numbers</t>
  </si>
  <si>
    <t>Integer</t>
  </si>
  <si>
    <t>Result</t>
  </si>
  <si>
    <t>Remainder</t>
  </si>
  <si>
    <t>{(x,y) | y^2 = x^3 + ax + b}</t>
  </si>
  <si>
    <t>Point Addition</t>
  </si>
  <si>
    <t>yP - yQ / xP - xQ</t>
  </si>
  <si>
    <t>xR</t>
  </si>
  <si>
    <t>Sum of points xP + xQ</t>
  </si>
  <si>
    <t>s^2 - (xP + xQ)</t>
  </si>
  <si>
    <t>Sum of points yP + yQ</t>
  </si>
  <si>
    <t>yR</t>
  </si>
  <si>
    <t>s(xP - xR) - yP</t>
  </si>
  <si>
    <t>Point Doubling</t>
  </si>
  <si>
    <t>P + Q = R</t>
  </si>
  <si>
    <t>P + P = R = 2P</t>
  </si>
  <si>
    <t>3(xP^2) + a / 2(yP)</t>
  </si>
  <si>
    <t>s^2 - 2(xP)</t>
  </si>
  <si>
    <t>Sum of points xP + xP</t>
  </si>
  <si>
    <t>Sum of pointx yP + yP</t>
  </si>
  <si>
    <t>Adding Vertical Points</t>
  </si>
  <si>
    <t>Sum of P + Q = O (point at infinity)</t>
  </si>
  <si>
    <t>xP = xQ</t>
  </si>
  <si>
    <t>Sum of P + P = O</t>
  </si>
  <si>
    <t>xp = 0</t>
  </si>
  <si>
    <t>Scalar Multiplication</t>
  </si>
  <si>
    <t>Point on the curve</t>
  </si>
  <si>
    <t>k</t>
  </si>
  <si>
    <t>An integer</t>
  </si>
  <si>
    <t>k(P)</t>
  </si>
  <si>
    <t>Repeated addition of P (k times)</t>
  </si>
  <si>
    <t>Ellipctic Curve equation</t>
  </si>
  <si>
    <t>Slope of line through P and Q</t>
  </si>
  <si>
    <t>Discrete Log Problem</t>
  </si>
  <si>
    <t>Curve is defined over the integers mod p (some prime)</t>
  </si>
  <si>
    <t>Z/pZ</t>
  </si>
  <si>
    <t>an element of E(Z/pZ)</t>
  </si>
  <si>
    <t>Q = kP</t>
  </si>
  <si>
    <t>Finding k is a hard problem</t>
  </si>
  <si>
    <t>Generator</t>
  </si>
  <si>
    <t>Base Point</t>
  </si>
  <si>
    <t>One-way function, which is easy to compute</t>
  </si>
  <si>
    <t>Order of G</t>
  </si>
  <si>
    <t>ord(G)</t>
  </si>
  <si>
    <t>Size of the subgroup</t>
  </si>
  <si>
    <t>When repeatedly added forms a cyclic subgroup</t>
  </si>
  <si>
    <t>k(G) = O</t>
  </si>
  <si>
    <t>Should be equal to n</t>
  </si>
  <si>
    <t>Cofactor</t>
  </si>
  <si>
    <t>h</t>
  </si>
  <si>
    <t>|E(Z/pZ)| / n</t>
  </si>
  <si>
    <t>Number of points on the curve divided by n (ideally 1)</t>
  </si>
  <si>
    <t>Domain Parameters</t>
  </si>
  <si>
    <t>Field (mod p)</t>
  </si>
  <si>
    <t>Curve Parameter</t>
  </si>
  <si>
    <t>Generator Point</t>
  </si>
  <si>
    <t>(p,a,b,G,n,h)</t>
  </si>
  <si>
    <t>B = dG</t>
  </si>
  <si>
    <t>d, s.t. 1 &lt;= d &lt;= n - 1</t>
  </si>
  <si>
    <t>Bob computes public key B, which is G d times.</t>
  </si>
  <si>
    <t>Bob chooses a random integer as his private key.</t>
  </si>
  <si>
    <t>e, s.t. 1 &lt; = e &lt;= n - 1</t>
  </si>
  <si>
    <t>Alice chooses a random integer as her private key.</t>
  </si>
  <si>
    <t>A = eG</t>
  </si>
  <si>
    <t>Alice computes public key A, which is G e times.</t>
  </si>
  <si>
    <t>A = (xA, yA)</t>
  </si>
  <si>
    <t>Bob receives point A from Alice.</t>
  </si>
  <si>
    <t>B = (xB, yB)</t>
  </si>
  <si>
    <t>Alice receives point B from Bob.</t>
  </si>
  <si>
    <t>P = B(A) = B(eG)</t>
  </si>
  <si>
    <t>P = A(B) = A(dG)</t>
  </si>
  <si>
    <t>Alice computes new point at A times d times G</t>
  </si>
  <si>
    <t>Bob computes new point at B times e times G</t>
  </si>
  <si>
    <t>Alice and Bob have computed same P; perhaps using x coordinate as shared key.</t>
  </si>
  <si>
    <t>Eve cannont efficiently compute P.</t>
  </si>
  <si>
    <t>Curve parameter</t>
  </si>
  <si>
    <t>Curve definintion</t>
  </si>
  <si>
    <t>Double</t>
  </si>
  <si>
    <t>(5,1) + (5,1)</t>
  </si>
  <si>
    <t>3(5^2) + 2 / 2(1)</t>
  </si>
  <si>
    <t>77(2^-1)</t>
  </si>
  <si>
    <t>13^2 - 2(5)</t>
  </si>
  <si>
    <t>169 - 10</t>
  </si>
  <si>
    <t>13(5 - 6) - 1</t>
  </si>
  <si>
    <t>65 - 78 - 1</t>
  </si>
  <si>
    <t>(6,3)</t>
  </si>
  <si>
    <t>3G</t>
  </si>
  <si>
    <t>(6,3) + (5,1)</t>
  </si>
  <si>
    <t>Slope (doubling)</t>
  </si>
  <si>
    <t>Slope (addition)</t>
  </si>
  <si>
    <t>Add</t>
  </si>
  <si>
    <t>3 - 1 / 6 - 5</t>
  </si>
  <si>
    <t>2(1^-1)</t>
  </si>
  <si>
    <t>2^2 - (6 + 5)</t>
  </si>
  <si>
    <t>2(6 - 10) - 3</t>
  </si>
  <si>
    <t>12 - 20 - 3</t>
  </si>
  <si>
    <t>(10,6)</t>
  </si>
  <si>
    <t>Send A to Bob</t>
  </si>
  <si>
    <t>Send (g,n) to Bob</t>
  </si>
  <si>
    <t>Alice picks a secret number a (4), where 1 &lt; a &lt; n</t>
  </si>
  <si>
    <t>A=3^a mod n</t>
  </si>
  <si>
    <t>A=3^4 mod 7 = 4</t>
  </si>
  <si>
    <t>Alice raises g (3) to the power of a (4) and mods to n (7)</t>
  </si>
  <si>
    <t>Alice sends result A (4) to Bob (Eve intercepts)</t>
  </si>
  <si>
    <t>Bob picks a secret number b (3), where 1 &lt; b &lt; n</t>
  </si>
  <si>
    <t>Bob raises g (3) to the power of b (3) and mods to n (7)</t>
  </si>
  <si>
    <t>Bob sends result B (6) to Alice (Eve intercepts)</t>
  </si>
  <si>
    <t>Alice raises B (6) to the power of a (4) and mods it to n (7) to get k, which is 1</t>
  </si>
  <si>
    <t>Bob raises A (4) to the power of b (3) and mods it to n (7) to get k, which is 1</t>
  </si>
  <si>
    <t>since the only information Eve has is g, n, A and B</t>
  </si>
  <si>
    <t>k=B^a mod n</t>
  </si>
  <si>
    <t>k=6^4 mod 7 = 1</t>
  </si>
  <si>
    <t>k=A^b mod n</t>
  </si>
  <si>
    <t>k=4^3 mod 7 = 1</t>
  </si>
  <si>
    <t>B=3^b mod n</t>
  </si>
  <si>
    <t>B=3^3 mod 7 = 6</t>
  </si>
  <si>
    <t>Proof: k = B^a = (g^b)^a = (3^3)^4 = 1 mod 7</t>
  </si>
  <si>
    <t>Proof: k = A^b = (g^a)^b = (3^4)^3 = 1 mod 7</t>
  </si>
  <si>
    <t>This is a finite cyclic group of integers modulo n</t>
  </si>
  <si>
    <t>Alice and Bob now share a secret key k, which will be very hard for Eve to derive</t>
  </si>
  <si>
    <t>Comments</t>
  </si>
  <si>
    <t>Diffie-Hellman and the Discrete Log Problem</t>
  </si>
  <si>
    <t>RSA and the integer (prime) factorization problem</t>
  </si>
  <si>
    <t>-&gt;</t>
  </si>
  <si>
    <t>Step</t>
  </si>
  <si>
    <t>&lt;-</t>
  </si>
  <si>
    <t>Calculations</t>
  </si>
  <si>
    <t>(4 x 2 = 8)</t>
  </si>
  <si>
    <t>(3 x 2 = 6)</t>
  </si>
  <si>
    <t>(8 x 3 = 24), (6 x 4 = 24)</t>
  </si>
  <si>
    <t>(2 ^ 3 = 8)</t>
  </si>
  <si>
    <t>(2 ^ 4 = 16)</t>
  </si>
  <si>
    <t>(16 ^ 3 = 4096), (8 ^ 4 = 4096)</t>
  </si>
  <si>
    <t>(3,7)</t>
  </si>
  <si>
    <t>Exponent</t>
  </si>
  <si>
    <t>Mod</t>
  </si>
  <si>
    <t>Power</t>
  </si>
  <si>
    <t>Figure 1. Diffie-Hellman key exchange using multiplication.</t>
  </si>
  <si>
    <t>Figure 2. Diffie-Hellman key exchange using exponentiation.</t>
  </si>
  <si>
    <t>Figure 3. Diffie-Hellman key exchange using modular exponentiation.</t>
  </si>
  <si>
    <t>Figure 4. The multiplicative group of integers modulo 7.</t>
  </si>
  <si>
    <t>Message m:</t>
  </si>
  <si>
    <t>The value of m must be between 0 and n - 1.</t>
  </si>
  <si>
    <t>(n=15, e=3)</t>
  </si>
  <si>
    <t>C=4^3 (mod 15) = 4</t>
  </si>
  <si>
    <t>Bob raises plaintext P to power of e and mods it to n</t>
  </si>
  <si>
    <t>Bob sends ciphertext C to Alice</t>
  </si>
  <si>
    <t>(C=4)</t>
  </si>
  <si>
    <t>P=4^7 (mod 15) = 4</t>
  </si>
  <si>
    <t>Alice raises ciphertext C to the power of d and mods it to n</t>
  </si>
  <si>
    <t>Ciphertext C is decrypted to plaintext P</t>
  </si>
  <si>
    <t xml:space="preserve">Figure 5. Encryption and decryption using a substituion cipher. </t>
  </si>
  <si>
    <t>(11,26)</t>
  </si>
  <si>
    <t>Figure 6. Finding the modular multiplicative inverse.</t>
  </si>
  <si>
    <t>...</t>
  </si>
  <si>
    <t>Inverse?</t>
  </si>
  <si>
    <t>5 x 7 = 35</t>
  </si>
  <si>
    <t>Public</t>
  </si>
  <si>
    <t>Private</t>
  </si>
  <si>
    <t>Parameters</t>
  </si>
  <si>
    <t>Figure 7. Encryption and decryption using "textbook" RSA.</t>
  </si>
  <si>
    <t>(5 - 1) x (7 - 1) = 24</t>
  </si>
  <si>
    <t>gcd(e, n)</t>
  </si>
  <si>
    <t>t(n)</t>
  </si>
  <si>
    <t>Coprime?</t>
  </si>
  <si>
    <t>(3 ^ 5 = 33 mod 35)</t>
  </si>
  <si>
    <t>(29 ^ 5 = 1 mod 24)</t>
  </si>
  <si>
    <t>(33 ^ 29 = 3 mod 35)</t>
  </si>
  <si>
    <t>(3 ^ 3 = 6 mod 7)</t>
  </si>
  <si>
    <t>(3 ^ 4 = 4 mod 7)</t>
  </si>
  <si>
    <t>(4 ^ 3 = 1 mod 7), (6 ^ 4 = 1 mod 7)</t>
  </si>
  <si>
    <t>(7 x 19 = 3 mod 26)</t>
  </si>
  <si>
    <t>(11 x 1 = 11 mod 26)</t>
  </si>
  <si>
    <t>(11 x 2 = 22 mod 26)</t>
  </si>
  <si>
    <t>(11 x 3 = 7 mod 26)</t>
  </si>
  <si>
    <t>(11 x 4= 18 mod 26)</t>
  </si>
  <si>
    <t>(11 x 19 = 1 mod 26)</t>
  </si>
  <si>
    <t>Divisor</t>
  </si>
  <si>
    <t>Figure 9. Finding the modular multiplicative inverse.</t>
  </si>
  <si>
    <t>(5 x 1 = 5 mod 24)</t>
  </si>
  <si>
    <t>(5 x 2 = 10 mod 24)</t>
  </si>
  <si>
    <t>(5 x 3 = 15 mod 24)</t>
  </si>
  <si>
    <t>(5 x 4 = 20 mod 24)</t>
  </si>
  <si>
    <t>(5 x 5 = 1 mod 24)</t>
  </si>
  <si>
    <t>(5 x 6 = 6 mod 24)</t>
  </si>
  <si>
    <t>(5 x 29 = 1 mod 24)</t>
  </si>
  <si>
    <t>(3 x 11 = 7 mod 26)</t>
  </si>
  <si>
    <t>(4 ^ 29 = 9 mod 35)</t>
  </si>
  <si>
    <t>(9 ^ 5 = 4 mod 35)</t>
  </si>
  <si>
    <t>Figure 10. Digital signing.</t>
  </si>
  <si>
    <t>(3 ^ 1 = 3 mod 7)</t>
  </si>
  <si>
    <t>(3 ^ 2 = 2 mod 7)</t>
  </si>
  <si>
    <t>Generator (G)</t>
  </si>
  <si>
    <t>Alice's private key (a)</t>
  </si>
  <si>
    <t>aG</t>
  </si>
  <si>
    <t>Alice's public key (aG)</t>
  </si>
  <si>
    <t>Bob's random number (r)</t>
  </si>
  <si>
    <t>Bob's random key (rG)</t>
  </si>
  <si>
    <t>Bob's message (M)</t>
  </si>
  <si>
    <t>(8,29)</t>
  </si>
  <si>
    <t>raG</t>
  </si>
  <si>
    <t>M+raG</t>
  </si>
  <si>
    <t>(rG, M+raG)</t>
  </si>
  <si>
    <t>arG (same as raG)</t>
  </si>
  <si>
    <t>(M+raG) - arG = (M+raG) - raG = M</t>
  </si>
  <si>
    <t>Figure xx. ElGamal encryption.</t>
  </si>
  <si>
    <t>Source: https://crypto.stackexchange.com/questions/45040/can-elliptic-curve-cryptography-encrypt-with-public-key-and-decrypt-with-private</t>
  </si>
  <si>
    <t>Figure 8. Euler's totient function.</t>
  </si>
  <si>
    <t>y = g^x mod p</t>
  </si>
  <si>
    <t>k (must be coprime to p-1)</t>
  </si>
  <si>
    <t>r</t>
  </si>
  <si>
    <t>r = g^k mod p</t>
  </si>
  <si>
    <t>(r,s)</t>
  </si>
  <si>
    <t>g^m mod p</t>
  </si>
  <si>
    <t>y^r mod p</t>
  </si>
  <si>
    <t>r^s mod p</t>
  </si>
  <si>
    <t>Figure xx. ElGamal digital signature.</t>
  </si>
  <si>
    <t>Source: https://en.wikipedia.org/wiki/ElGamal_signature_scheme</t>
  </si>
  <si>
    <t>s = k^-1 * (m - rx) mod (p-1)</t>
  </si>
  <si>
    <t>g^m = y^r * r^s mod p</t>
  </si>
  <si>
    <t>Private key</t>
  </si>
  <si>
    <t>Public key</t>
  </si>
  <si>
    <t>Message</t>
  </si>
  <si>
    <t>Ephemeral key</t>
  </si>
  <si>
    <t>Signature</t>
  </si>
  <si>
    <t>Public Key</t>
  </si>
  <si>
    <t>Source: https://www.instructables.com/Understanding-how-ECDSA-protects-your-data/</t>
  </si>
  <si>
    <t>r = ke*g</t>
  </si>
  <si>
    <t>ka</t>
  </si>
  <si>
    <t>Ka = ka*g</t>
  </si>
  <si>
    <t>ke</t>
  </si>
  <si>
    <t>Ephemeral key (public)</t>
  </si>
  <si>
    <t>Proof of correctness</t>
  </si>
  <si>
    <t>e x d = 1 mod n</t>
  </si>
  <si>
    <t>(e,d)</t>
  </si>
  <si>
    <t>gcd(e,n)</t>
  </si>
  <si>
    <t>Hash of message</t>
  </si>
  <si>
    <t>Figure xx. Digital signature using multiplication over the real numbers to simulate ECDSA.</t>
  </si>
  <si>
    <t>Ephemeral public key</t>
  </si>
  <si>
    <t>r'</t>
  </si>
  <si>
    <t>Distribute s^-1 over addition</t>
  </si>
  <si>
    <t>Expand Ka from step 4</t>
  </si>
  <si>
    <t>Expand r from step 8</t>
  </si>
  <si>
    <t>Divide both sides by g</t>
  </si>
  <si>
    <t>Multiply both sides by s</t>
  </si>
  <si>
    <t>Divide both sides by ke</t>
  </si>
  <si>
    <t>Verification (r' == r)</t>
  </si>
  <si>
    <t>4G</t>
  </si>
  <si>
    <t>(10,6) + (5,1)</t>
  </si>
  <si>
    <t>6 - 1 / 10 - 5</t>
  </si>
  <si>
    <t>5(5^-1)</t>
  </si>
  <si>
    <t>1^2 - (10 + 5)</t>
  </si>
  <si>
    <t>1(10 - 3) - 6</t>
  </si>
  <si>
    <t>10 - 3 - 6</t>
  </si>
  <si>
    <t>(3,1)</t>
  </si>
  <si>
    <t>5G</t>
  </si>
  <si>
    <t>(3,1) + (5,1)</t>
  </si>
  <si>
    <t>1 - 1 / 3 - 5</t>
  </si>
  <si>
    <t>9,16</t>
  </si>
  <si>
    <t>16,13</t>
  </si>
  <si>
    <t>0,6</t>
  </si>
  <si>
    <t>13,7</t>
  </si>
  <si>
    <t>7,6</t>
  </si>
  <si>
    <t>7,11</t>
  </si>
  <si>
    <t>13,10</t>
  </si>
  <si>
    <t>0,11</t>
  </si>
  <si>
    <t>16,4</t>
  </si>
  <si>
    <t>9,1</t>
  </si>
  <si>
    <t>3,16</t>
  </si>
  <si>
    <t>10,11</t>
  </si>
  <si>
    <t>6,14</t>
  </si>
  <si>
    <t>5,16</t>
  </si>
  <si>
    <t>0,0</t>
  </si>
  <si>
    <t>x2</t>
  </si>
  <si>
    <t>y2</t>
  </si>
  <si>
    <t>(x,y)</t>
  </si>
  <si>
    <t>s(x - x2) - yG</t>
  </si>
  <si>
    <t>(x,y) + (x,y)</t>
  </si>
  <si>
    <t>3x^2 + a / 2y</t>
  </si>
  <si>
    <t>y^2 = x^3 + ax + b mod p</t>
  </si>
  <si>
    <t>y^2 = x^3 + 2x + 2 mod 17</t>
  </si>
  <si>
    <t>x coordinate for 2G</t>
  </si>
  <si>
    <t>y coordinate for 2G</t>
  </si>
  <si>
    <t>s^2 - 2x</t>
  </si>
  <si>
    <t>(x2,y2)</t>
  </si>
  <si>
    <t>(x2,y2) + (x,y)</t>
  </si>
  <si>
    <t>y2 - y / x2 - x</t>
  </si>
  <si>
    <t>s^2 - (x2 + x)</t>
  </si>
  <si>
    <t>x3</t>
  </si>
  <si>
    <t>y3</t>
  </si>
  <si>
    <t>s(x2 - x3) - y2</t>
  </si>
  <si>
    <t>4 - (6 + 5)</t>
  </si>
  <si>
    <t>(x3,y3)</t>
  </si>
  <si>
    <t>(x3,y3) + (x,y)</t>
  </si>
  <si>
    <t>y3 - y / x3 - x</t>
  </si>
  <si>
    <t>x4</t>
  </si>
  <si>
    <t>y4</t>
  </si>
  <si>
    <t>s^2 - (x3 + x)</t>
  </si>
  <si>
    <t>s(x3 - x4) - y3</t>
  </si>
  <si>
    <t>1 - (10 + 5)</t>
  </si>
  <si>
    <t>(x4,y4) + (x,y)</t>
  </si>
  <si>
    <t>(x4,y4)</t>
  </si>
  <si>
    <t>y4 - y / x4 - x</t>
  </si>
  <si>
    <t>s^2 - (x4 + x)</t>
  </si>
  <si>
    <t>s(x4 - x5) - y4</t>
  </si>
  <si>
    <t>x5</t>
  </si>
  <si>
    <t>y5</t>
  </si>
  <si>
    <t>0(-2^-1)</t>
  </si>
  <si>
    <t>0 - (3 + 5)</t>
  </si>
  <si>
    <t>0^2 - (3 + 5)</t>
  </si>
  <si>
    <t>0(3 - 9) - 1</t>
  </si>
  <si>
    <t>0 - 0 - 1</t>
  </si>
  <si>
    <t>x coordinate for 3G</t>
  </si>
  <si>
    <t>y coordinate for 3G</t>
  </si>
  <si>
    <t>x coordinate for 4G</t>
  </si>
  <si>
    <t>y coordinate for 4G</t>
  </si>
  <si>
    <t>(x5,y5)</t>
  </si>
  <si>
    <t>(9,16)</t>
  </si>
  <si>
    <t>6G</t>
  </si>
  <si>
    <t>x6</t>
  </si>
  <si>
    <t>y6</t>
  </si>
  <si>
    <t>(x5,y5) + (x,y)</t>
  </si>
  <si>
    <t>y5 - y / x5 - x</t>
  </si>
  <si>
    <t>s^2 - (x5 + x)</t>
  </si>
  <si>
    <t>s(x5 - x6) - y5</t>
  </si>
  <si>
    <t>(9,16) + (5,1)</t>
  </si>
  <si>
    <t>16 - 1 / 9 - 5</t>
  </si>
  <si>
    <t>15(4^-1)</t>
  </si>
  <si>
    <t>8^2 - (9 + 5)</t>
  </si>
  <si>
    <t>64 - (9 + 5)</t>
  </si>
  <si>
    <t>8(9 - 16) - 16</t>
  </si>
  <si>
    <t>72 - 128 - 16</t>
  </si>
  <si>
    <t>(16,13)</t>
  </si>
  <si>
    <t>7G</t>
  </si>
  <si>
    <t>(x6,y6)</t>
  </si>
  <si>
    <t>(x6,y6) + (x,y)</t>
  </si>
  <si>
    <t>(16,13) + (5,1)</t>
  </si>
  <si>
    <t>y6 - y / x6 - x</t>
  </si>
  <si>
    <t>13 - 1 / 16 - 5</t>
  </si>
  <si>
    <t>12(11^-1)</t>
  </si>
  <si>
    <t>x coordinate for 7G</t>
  </si>
  <si>
    <t>y coordinate for 7G</t>
  </si>
  <si>
    <t>x coordinate for 5G</t>
  </si>
  <si>
    <t>y coordinate for 5G</t>
  </si>
  <si>
    <t>x coordinate for 6G</t>
  </si>
  <si>
    <t>y coordinate for 6G</t>
  </si>
  <si>
    <t>x7</t>
  </si>
  <si>
    <t>y7</t>
  </si>
  <si>
    <t>s^2 - (x6 + x)</t>
  </si>
  <si>
    <t>s(x6 - x7) - y6</t>
  </si>
  <si>
    <t>15^2 - (16 + 5)</t>
  </si>
  <si>
    <t>225 - (16 + 5)</t>
  </si>
  <si>
    <t>15(16 - 0) - 13</t>
  </si>
  <si>
    <t>240 - 0 - 13</t>
  </si>
  <si>
    <t>(x7,y7)</t>
  </si>
  <si>
    <t>(0,6)</t>
  </si>
  <si>
    <t>8G</t>
  </si>
  <si>
    <t>(x7,y7) + (x,y)</t>
  </si>
  <si>
    <t>(0,6) + (5,1)</t>
  </si>
  <si>
    <t>y7 - y / x7 - x</t>
  </si>
  <si>
    <t>6 - 1 / 0 - 5</t>
  </si>
  <si>
    <t>5(-5^-1)</t>
  </si>
  <si>
    <t>x coordinate for 8G</t>
  </si>
  <si>
    <t>y coordinate for 8G</t>
  </si>
  <si>
    <t>x8</t>
  </si>
  <si>
    <t>y8</t>
  </si>
  <si>
    <t>s^2 - (x7 + x)</t>
  </si>
  <si>
    <t>16^2 - (0 + 5)</t>
  </si>
  <si>
    <t>256 - (0 + 5)</t>
  </si>
  <si>
    <t>s(x7 - x8) - y7</t>
  </si>
  <si>
    <t>16(0 - 13) - 6</t>
  </si>
  <si>
    <t>0 - 208 - 6</t>
  </si>
  <si>
    <t>(x8,y8)</t>
  </si>
  <si>
    <t>(13,7)</t>
  </si>
  <si>
    <t>(5,35)</t>
  </si>
  <si>
    <t>(e,n)</t>
  </si>
  <si>
    <t>gcd(5,24) = 1</t>
  </si>
  <si>
    <t>gcd(e,t(n))</t>
  </si>
  <si>
    <t>e x d = 1 mod t(n)</t>
  </si>
  <si>
    <t>h(m)</t>
  </si>
  <si>
    <t>(42,8,9)</t>
  </si>
  <si>
    <t>Ephemeral key (private)</t>
  </si>
  <si>
    <t>r' = s^-1*h(m)*g + s^-1*r*Ka</t>
  </si>
  <si>
    <t>r' = s^-1*h(m)*g + s^-1*r*ka*g</t>
  </si>
  <si>
    <t>r' = s^-1(h(m) + r*ka)*g</t>
  </si>
  <si>
    <t>ke*g = s^-1(h(m) + r*ka)*g</t>
  </si>
  <si>
    <t>ke = s^-1(h(m) + r*ka)</t>
  </si>
  <si>
    <t>ke*s = (h(m) + r*ka)</t>
  </si>
  <si>
    <t>s = ke^-1(h(m) + r*ka)</t>
  </si>
  <si>
    <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</si>
</sst>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i/>
      <sz val="11"/>
      <color theme="1"/>
      <name val="Calibri"/>
      <family val="2"/>
      <scheme val="minor"/>
    </font>
    <font>
      <i/>
      <sz val="9"/>
      <color theme="1"/>
      <name val="Calibri"/>
      <family val="2"/>
      <scheme val="minor"/>
    </font>
  </fonts>
  <fills count="3">
    <fill>
      <patternFill patternType="none"/>
    </fill>
    <fill>
      <patternFill patternType="gray125"/>
    </fill>
    <fill>
      <patternFill patternType="solid">
        <fgColor rgb="FFFFFF00"/>
        <bgColor indexed="64"/>
      </patternFill>
    </fill>
  </fills>
  <borders count="6">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59">
    <xf numFmtId="0" fontId="0" fillId="0" borderId="0" xfId="0"/>
    <xf numFmtId="0" fontId="1" fillId="0" borderId="0" xfId="0" applyFont="1" applyAlignment="1">
      <alignment horizontal="center"/>
    </xf>
    <xf numFmtId="0" fontId="1" fillId="0" borderId="0" xfId="0" applyFont="1"/>
    <xf numFmtId="0" fontId="0" fillId="0" borderId="0" xfId="0" applyAlignment="1">
      <alignment horizontal="left"/>
    </xf>
    <xf numFmtId="0" fontId="0" fillId="0" borderId="0" xfId="0" applyAlignment="1">
      <alignment horizontal="center"/>
    </xf>
    <xf numFmtId="0" fontId="0" fillId="0" borderId="0" xfId="0" applyFont="1" applyAlignment="1">
      <alignment horizontal="center"/>
    </xf>
    <xf numFmtId="0" fontId="0" fillId="0" borderId="0" xfId="0" applyFont="1" applyAlignment="1">
      <alignment horizontal="left"/>
    </xf>
    <xf numFmtId="0" fontId="0" fillId="0" borderId="0" xfId="0" applyAlignment="1">
      <alignment horizontal="right"/>
    </xf>
    <xf numFmtId="0" fontId="1" fillId="0" borderId="0" xfId="0" applyFont="1" applyAlignment="1">
      <alignment horizontal="left"/>
    </xf>
    <xf numFmtId="0" fontId="1" fillId="0" borderId="1" xfId="0" applyFont="1" applyBorder="1" applyAlignment="1">
      <alignment horizontal="center"/>
    </xf>
    <xf numFmtId="0" fontId="1" fillId="0" borderId="1" xfId="0" applyFont="1" applyBorder="1"/>
    <xf numFmtId="0" fontId="0" fillId="0" borderId="0" xfId="0" applyAlignment="1">
      <alignment horizontal="left" wrapText="1"/>
    </xf>
    <xf numFmtId="0" fontId="1" fillId="0" borderId="0" xfId="0" applyFont="1" applyAlignment="1">
      <alignment horizontal="right"/>
    </xf>
    <xf numFmtId="0" fontId="0" fillId="0" borderId="2" xfId="0" applyBorder="1"/>
    <xf numFmtId="0" fontId="1" fillId="0" borderId="2" xfId="0" applyFont="1" applyBorder="1"/>
    <xf numFmtId="0" fontId="0" fillId="0" borderId="0" xfId="0" applyFont="1"/>
    <xf numFmtId="0" fontId="0" fillId="0" borderId="0" xfId="0" applyBorder="1"/>
    <xf numFmtId="0" fontId="0" fillId="0" borderId="4" xfId="0" applyBorder="1"/>
    <xf numFmtId="0" fontId="1" fillId="0" borderId="2" xfId="0" applyFont="1" applyBorder="1" applyAlignment="1">
      <alignment horizontal="center"/>
    </xf>
    <xf numFmtId="0" fontId="1" fillId="0" borderId="0" xfId="0" applyFont="1" applyBorder="1" applyAlignment="1">
      <alignment horizontal="center"/>
    </xf>
    <xf numFmtId="0" fontId="1" fillId="0" borderId="4" xfId="0" applyFont="1" applyBorder="1" applyAlignment="1"/>
    <xf numFmtId="0" fontId="1" fillId="0" borderId="3" xfId="0" applyFont="1" applyBorder="1" applyAlignment="1">
      <alignment horizontal="center"/>
    </xf>
    <xf numFmtId="0" fontId="1" fillId="0" borderId="5" xfId="0" applyFont="1" applyBorder="1" applyAlignment="1">
      <alignment horizontal="center"/>
    </xf>
    <xf numFmtId="0" fontId="0" fillId="0" borderId="0" xfId="0" applyFill="1" applyBorder="1"/>
    <xf numFmtId="0" fontId="1" fillId="0" borderId="0" xfId="0" applyFont="1" applyAlignment="1"/>
    <xf numFmtId="0" fontId="1" fillId="0" borderId="0" xfId="0" applyFont="1" applyFill="1" applyBorder="1" applyAlignment="1">
      <alignment horizontal="center"/>
    </xf>
    <xf numFmtId="1" fontId="0" fillId="0" borderId="0" xfId="0" applyNumberFormat="1"/>
    <xf numFmtId="0" fontId="1" fillId="0" borderId="0" xfId="0" applyFont="1" applyAlignment="1">
      <alignment horizontal="center"/>
    </xf>
    <xf numFmtId="0" fontId="1" fillId="0" borderId="1" xfId="0" applyFont="1" applyBorder="1" applyAlignment="1">
      <alignment horizontal="left"/>
    </xf>
    <xf numFmtId="0" fontId="0" fillId="0" borderId="0" xfId="0" applyAlignment="1">
      <alignment wrapText="1"/>
    </xf>
    <xf numFmtId="0" fontId="0" fillId="0" borderId="0" xfId="0" applyAlignment="1">
      <alignment vertical="top"/>
    </xf>
    <xf numFmtId="1" fontId="0" fillId="0" borderId="2" xfId="0" applyNumberFormat="1" applyBorder="1"/>
    <xf numFmtId="0" fontId="0" fillId="0" borderId="0" xfId="0" applyFont="1" applyFill="1" applyBorder="1" applyAlignment="1">
      <alignment horizontal="center"/>
    </xf>
    <xf numFmtId="0" fontId="1" fillId="0" borderId="0" xfId="0" applyFont="1" applyAlignment="1">
      <alignment horizontal="center"/>
    </xf>
    <xf numFmtId="0" fontId="0" fillId="0" borderId="1" xfId="0" applyBorder="1"/>
    <xf numFmtId="16" fontId="0" fillId="0" borderId="0" xfId="0" quotePrefix="1" applyNumberFormat="1"/>
    <xf numFmtId="14" fontId="0" fillId="0" borderId="0" xfId="0" quotePrefix="1" applyNumberFormat="1"/>
    <xf numFmtId="0" fontId="0" fillId="0" borderId="0" xfId="0" quotePrefix="1" applyAlignment="1">
      <alignment horizontal="center"/>
    </xf>
    <xf numFmtId="0" fontId="1" fillId="0" borderId="1" xfId="0" applyFont="1" applyFill="1" applyBorder="1" applyAlignment="1">
      <alignment horizontal="center"/>
    </xf>
    <xf numFmtId="0" fontId="1" fillId="0" borderId="1" xfId="0" applyFont="1" applyFill="1" applyBorder="1" applyAlignment="1">
      <alignment horizontal="left"/>
    </xf>
    <xf numFmtId="0" fontId="1" fillId="0" borderId="1" xfId="0" applyFont="1" applyBorder="1" applyAlignment="1">
      <alignment horizontal="right"/>
    </xf>
    <xf numFmtId="0" fontId="2" fillId="0" borderId="0" xfId="0" applyFont="1" applyAlignment="1">
      <alignment horizontal="left"/>
    </xf>
    <xf numFmtId="0" fontId="3" fillId="0" borderId="0" xfId="0" applyFont="1" applyAlignment="1">
      <alignment vertical="center"/>
    </xf>
    <xf numFmtId="0" fontId="1" fillId="2" borderId="0" xfId="0" applyFont="1" applyFill="1" applyAlignment="1">
      <alignment horizontal="center"/>
    </xf>
    <xf numFmtId="0" fontId="0" fillId="0" borderId="0" xfId="0" applyFont="1" applyFill="1" applyAlignment="1">
      <alignment horizontal="center"/>
    </xf>
    <xf numFmtId="0" fontId="1" fillId="0" borderId="0" xfId="0" applyFont="1" applyAlignment="1">
      <alignment horizontal="center"/>
    </xf>
    <xf numFmtId="0" fontId="1" fillId="0" borderId="0" xfId="0" applyFont="1" applyAlignment="1">
      <alignment horizontal="center"/>
    </xf>
    <xf numFmtId="0" fontId="3" fillId="0" borderId="0" xfId="0" applyFont="1"/>
    <xf numFmtId="0" fontId="1" fillId="0" borderId="0" xfId="0" applyFont="1" applyBorder="1" applyAlignment="1">
      <alignment horizontal="center"/>
    </xf>
    <xf numFmtId="0" fontId="1" fillId="0" borderId="0" xfId="0" applyFont="1" applyFill="1" applyBorder="1" applyAlignment="1">
      <alignment horizontal="left"/>
    </xf>
    <xf numFmtId="0" fontId="1" fillId="0" borderId="0" xfId="0" applyFont="1" applyAlignment="1">
      <alignment horizontal="center"/>
    </xf>
    <xf numFmtId="0" fontId="0" fillId="2" borderId="0" xfId="0" applyFont="1" applyFill="1" applyAlignment="1">
      <alignment horizontal="center"/>
    </xf>
    <xf numFmtId="1" fontId="0" fillId="0" borderId="0" xfId="0" applyNumberFormat="1" applyAlignment="1">
      <alignment horizontal="center"/>
    </xf>
    <xf numFmtId="0" fontId="0" fillId="0" borderId="0" xfId="0" quotePrefix="1" applyAlignment="1">
      <alignment horizontal="left"/>
    </xf>
    <xf numFmtId="0" fontId="1" fillId="0" borderId="4" xfId="0" applyFont="1" applyBorder="1" applyAlignment="1">
      <alignment horizontal="center"/>
    </xf>
    <xf numFmtId="0" fontId="1" fillId="0" borderId="0" xfId="0" applyFont="1" applyBorder="1" applyAlignment="1">
      <alignment horizontal="center"/>
    </xf>
    <xf numFmtId="0" fontId="1" fillId="0" borderId="2" xfId="0" applyFont="1" applyBorder="1" applyAlignment="1">
      <alignment horizontal="center"/>
    </xf>
    <xf numFmtId="0" fontId="1" fillId="0" borderId="0" xfId="0" applyFont="1" applyFill="1" applyBorder="1" applyAlignment="1">
      <alignment horizontal="left"/>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C90D-F56D-44F3-BAB5-5407E4753887}">
  <sheetPr codeName="Sheet3"/>
  <dimension ref="A1:V37"/>
  <sheetViews>
    <sheetView workbookViewId="0">
      <selection activeCell="R7" sqref="R7"/>
    </sheetView>
  </sheetViews>
  <sheetFormatPr defaultRowHeight="14.4" x14ac:dyDescent="0.3"/>
  <cols>
    <col min="1" max="1" width="2.6640625" customWidth="1"/>
    <col min="2" max="2" width="3" customWidth="1"/>
    <col min="3" max="3" width="3.88671875" bestFit="1" customWidth="1"/>
    <col min="4" max="4" width="7.33203125" bestFit="1" customWidth="1"/>
    <col min="5" max="5" width="3.6640625" bestFit="1" customWidth="1"/>
    <col min="6" max="6" width="7.33203125" bestFit="1" customWidth="1"/>
    <col min="7" max="7" width="7.44140625" bestFit="1" customWidth="1"/>
    <col min="8" max="8" width="5" bestFit="1" customWidth="1"/>
    <col min="9" max="9" width="7.33203125" bestFit="1" customWidth="1"/>
    <col min="10" max="10" width="8.6640625" bestFit="1" customWidth="1"/>
    <col min="11" max="11" width="7.33203125" bestFit="1" customWidth="1"/>
    <col min="12" max="12" width="7.44140625" bestFit="1" customWidth="1"/>
    <col min="13" max="13" width="4.88671875" bestFit="1" customWidth="1"/>
    <col min="14" max="14" width="4.109375" customWidth="1"/>
    <col min="15" max="15" width="5.109375" customWidth="1"/>
    <col min="16" max="16" width="8.5546875" bestFit="1" customWidth="1"/>
    <col min="17" max="17" width="8.44140625" bestFit="1" customWidth="1"/>
    <col min="18" max="18" width="12.44140625" bestFit="1" customWidth="1"/>
    <col min="19" max="19" width="13.6640625" bestFit="1" customWidth="1"/>
    <col min="21" max="21" width="2.33203125" customWidth="1"/>
    <col min="22" max="22" width="65.33203125" customWidth="1"/>
  </cols>
  <sheetData>
    <row r="1" spans="1:19" x14ac:dyDescent="0.3">
      <c r="R1" s="1" t="s">
        <v>93</v>
      </c>
      <c r="S1" s="1" t="s">
        <v>93</v>
      </c>
    </row>
    <row r="2" spans="1:19" x14ac:dyDescent="0.3">
      <c r="A2" s="2"/>
      <c r="B2" s="14"/>
      <c r="C2" s="55" t="s">
        <v>59</v>
      </c>
      <c r="D2" s="55"/>
      <c r="E2" s="55"/>
      <c r="F2" s="55"/>
      <c r="G2" s="56"/>
      <c r="H2" s="54" t="s">
        <v>60</v>
      </c>
      <c r="I2" s="55"/>
      <c r="J2" s="55"/>
      <c r="K2" s="55"/>
      <c r="L2" s="56"/>
      <c r="M2" s="54" t="s">
        <v>96</v>
      </c>
      <c r="N2" s="55"/>
      <c r="O2" s="56"/>
      <c r="P2" s="19"/>
      <c r="Q2" s="19"/>
      <c r="R2" s="1" t="s">
        <v>94</v>
      </c>
      <c r="S2" s="1" t="s">
        <v>94</v>
      </c>
    </row>
    <row r="3" spans="1:19" x14ac:dyDescent="0.3">
      <c r="A3" s="2"/>
      <c r="B3" s="14"/>
      <c r="C3" s="54" t="s">
        <v>58</v>
      </c>
      <c r="D3" s="56"/>
      <c r="E3" s="54" t="s">
        <v>61</v>
      </c>
      <c r="F3" s="56"/>
      <c r="G3" s="18"/>
      <c r="H3" s="54" t="s">
        <v>58</v>
      </c>
      <c r="I3" s="56"/>
      <c r="J3" s="54" t="s">
        <v>61</v>
      </c>
      <c r="K3" s="56"/>
      <c r="L3" s="18"/>
      <c r="M3" s="20" t="s">
        <v>97</v>
      </c>
      <c r="N3" s="55" t="s">
        <v>98</v>
      </c>
      <c r="O3" s="56"/>
      <c r="P3" s="19"/>
      <c r="Q3" s="19" t="s">
        <v>99</v>
      </c>
      <c r="R3" s="1" t="s">
        <v>95</v>
      </c>
      <c r="S3" s="1" t="s">
        <v>95</v>
      </c>
    </row>
    <row r="4" spans="1:19" x14ac:dyDescent="0.3">
      <c r="A4" s="9" t="s">
        <v>18</v>
      </c>
      <c r="B4" s="21" t="s">
        <v>57</v>
      </c>
      <c r="C4" s="22" t="s">
        <v>89</v>
      </c>
      <c r="D4" s="21" t="s">
        <v>62</v>
      </c>
      <c r="E4" s="22" t="s">
        <v>90</v>
      </c>
      <c r="F4" s="21" t="s">
        <v>62</v>
      </c>
      <c r="G4" s="21" t="s">
        <v>101</v>
      </c>
      <c r="H4" s="22" t="s">
        <v>91</v>
      </c>
      <c r="I4" s="21" t="s">
        <v>62</v>
      </c>
      <c r="J4" s="22" t="s">
        <v>92</v>
      </c>
      <c r="K4" s="21" t="s">
        <v>62</v>
      </c>
      <c r="L4" s="21" t="s">
        <v>101</v>
      </c>
      <c r="M4" s="22" t="s">
        <v>54</v>
      </c>
      <c r="N4" s="9" t="s">
        <v>54</v>
      </c>
      <c r="O4" s="21" t="s">
        <v>55</v>
      </c>
      <c r="P4" s="9" t="s">
        <v>102</v>
      </c>
      <c r="Q4" s="9" t="s">
        <v>56</v>
      </c>
      <c r="R4" s="9" t="s">
        <v>100</v>
      </c>
      <c r="S4" s="9" t="s">
        <v>103</v>
      </c>
    </row>
    <row r="5" spans="1:19" x14ac:dyDescent="0.3">
      <c r="A5" t="s">
        <v>63</v>
      </c>
      <c r="B5" s="14">
        <v>0</v>
      </c>
      <c r="C5" s="17">
        <f>B5+M$5</f>
        <v>5</v>
      </c>
      <c r="D5" s="14">
        <f t="shared" ref="D5:D30" si="0">MOD(C5,Q$5)</f>
        <v>5</v>
      </c>
      <c r="E5" s="17">
        <f>D5-M$5</f>
        <v>0</v>
      </c>
      <c r="F5" s="14">
        <f t="shared" ref="F5:F30" si="1">MOD(E5,Q$5)</f>
        <v>0</v>
      </c>
      <c r="G5" s="13" t="str">
        <f>IF(B5-F5=0,"yes","no")</f>
        <v>yes</v>
      </c>
      <c r="H5" s="17">
        <f>N$5*B5</f>
        <v>0</v>
      </c>
      <c r="I5" s="14">
        <f t="shared" ref="I5:I30" si="2">MOD(H5,Q$5)</f>
        <v>0</v>
      </c>
      <c r="J5" s="17">
        <f>S$5*(I5)</f>
        <v>0</v>
      </c>
      <c r="K5" s="14">
        <f t="shared" ref="K5:K30" si="3">MOD(J5,Q$5)</f>
        <v>0</v>
      </c>
      <c r="L5" s="13" t="str">
        <f>IF(B5-K5=0,"yes","no")</f>
        <v>yes</v>
      </c>
      <c r="M5" s="17">
        <v>5</v>
      </c>
      <c r="N5" s="16">
        <v>11</v>
      </c>
      <c r="O5" s="13">
        <v>3</v>
      </c>
      <c r="P5" s="16">
        <f>GCD(N5,Q5)</f>
        <v>1</v>
      </c>
      <c r="Q5" s="23">
        <f>COUNT(B5:B30)</f>
        <v>26</v>
      </c>
      <c r="R5">
        <f t="shared" ref="R5:R30" si="4">MOD(B5*N$5,Q$5)</f>
        <v>0</v>
      </c>
      <c r="S5">
        <f>INDEX(B5:B30,MATCH(1,R$5:R$30,0))</f>
        <v>19</v>
      </c>
    </row>
    <row r="6" spans="1:19" x14ac:dyDescent="0.3">
      <c r="A6" s="15" t="s">
        <v>64</v>
      </c>
      <c r="B6" s="14">
        <v>1</v>
      </c>
      <c r="C6" s="17">
        <f t="shared" ref="C6:C30" si="5">B6+M$5</f>
        <v>6</v>
      </c>
      <c r="D6" s="14">
        <f t="shared" si="0"/>
        <v>6</v>
      </c>
      <c r="E6" s="17">
        <f t="shared" ref="E6:E30" si="6">D6-M$5</f>
        <v>1</v>
      </c>
      <c r="F6" s="14">
        <f t="shared" si="1"/>
        <v>1</v>
      </c>
      <c r="G6" s="13" t="str">
        <f t="shared" ref="G6:G30" si="7">IF(B6-F6=0,"yes","no")</f>
        <v>yes</v>
      </c>
      <c r="H6" s="17">
        <f t="shared" ref="H6:H30" si="8">N$5*B6</f>
        <v>11</v>
      </c>
      <c r="I6" s="14">
        <f t="shared" si="2"/>
        <v>11</v>
      </c>
      <c r="J6" s="17">
        <f>S$5*(I6)</f>
        <v>209</v>
      </c>
      <c r="K6" s="14">
        <f t="shared" si="3"/>
        <v>1</v>
      </c>
      <c r="L6" s="13" t="str">
        <f t="shared" ref="L6:L30" si="9">IF(B6-K6=0,"yes","no")</f>
        <v>yes</v>
      </c>
      <c r="M6" s="17"/>
      <c r="N6" s="16"/>
      <c r="O6" s="13"/>
      <c r="P6" s="16"/>
      <c r="Q6" s="16"/>
      <c r="R6">
        <f t="shared" si="4"/>
        <v>11</v>
      </c>
    </row>
    <row r="7" spans="1:19" x14ac:dyDescent="0.3">
      <c r="A7" t="s">
        <v>65</v>
      </c>
      <c r="B7" s="14">
        <v>2</v>
      </c>
      <c r="C7" s="17">
        <f t="shared" si="5"/>
        <v>7</v>
      </c>
      <c r="D7" s="14">
        <f t="shared" si="0"/>
        <v>7</v>
      </c>
      <c r="E7" s="17">
        <f t="shared" si="6"/>
        <v>2</v>
      </c>
      <c r="F7" s="14">
        <f t="shared" si="1"/>
        <v>2</v>
      </c>
      <c r="G7" s="13" t="str">
        <f t="shared" si="7"/>
        <v>yes</v>
      </c>
      <c r="H7" s="17">
        <f t="shared" si="8"/>
        <v>22</v>
      </c>
      <c r="I7" s="14">
        <f t="shared" si="2"/>
        <v>22</v>
      </c>
      <c r="J7" s="17">
        <f>S$5*(I7)</f>
        <v>418</v>
      </c>
      <c r="K7" s="14">
        <f t="shared" si="3"/>
        <v>2</v>
      </c>
      <c r="L7" s="13" t="str">
        <f t="shared" si="9"/>
        <v>yes</v>
      </c>
      <c r="M7" s="17"/>
      <c r="N7" s="16"/>
      <c r="O7" s="13"/>
      <c r="P7" s="16"/>
      <c r="Q7" s="16"/>
      <c r="R7">
        <f t="shared" si="4"/>
        <v>22</v>
      </c>
    </row>
    <row r="8" spans="1:19" x14ac:dyDescent="0.3">
      <c r="A8" t="s">
        <v>66</v>
      </c>
      <c r="B8" s="14">
        <v>3</v>
      </c>
      <c r="C8" s="17">
        <f t="shared" si="5"/>
        <v>8</v>
      </c>
      <c r="D8" s="14">
        <f t="shared" si="0"/>
        <v>8</v>
      </c>
      <c r="E8" s="17">
        <f t="shared" si="6"/>
        <v>3</v>
      </c>
      <c r="F8" s="14">
        <f t="shared" si="1"/>
        <v>3</v>
      </c>
      <c r="G8" s="13" t="str">
        <f t="shared" si="7"/>
        <v>yes</v>
      </c>
      <c r="H8" s="17">
        <f t="shared" si="8"/>
        <v>33</v>
      </c>
      <c r="I8" s="14">
        <f t="shared" si="2"/>
        <v>7</v>
      </c>
      <c r="J8" s="17">
        <f t="shared" ref="J8:J30" si="10">S$5*(I8)</f>
        <v>133</v>
      </c>
      <c r="K8" s="14">
        <f t="shared" si="3"/>
        <v>3</v>
      </c>
      <c r="L8" s="13" t="str">
        <f t="shared" si="9"/>
        <v>yes</v>
      </c>
      <c r="M8" s="17"/>
      <c r="N8" s="16"/>
      <c r="O8" s="13"/>
      <c r="P8" s="16"/>
      <c r="Q8" s="16"/>
      <c r="R8">
        <f t="shared" si="4"/>
        <v>7</v>
      </c>
    </row>
    <row r="9" spans="1:19" x14ac:dyDescent="0.3">
      <c r="A9" t="s">
        <v>67</v>
      </c>
      <c r="B9" s="14">
        <v>4</v>
      </c>
      <c r="C9" s="17">
        <f t="shared" si="5"/>
        <v>9</v>
      </c>
      <c r="D9" s="14">
        <f t="shared" si="0"/>
        <v>9</v>
      </c>
      <c r="E9" s="17">
        <f t="shared" si="6"/>
        <v>4</v>
      </c>
      <c r="F9" s="14">
        <f t="shared" si="1"/>
        <v>4</v>
      </c>
      <c r="G9" s="13" t="str">
        <f t="shared" si="7"/>
        <v>yes</v>
      </c>
      <c r="H9" s="17">
        <f t="shared" si="8"/>
        <v>44</v>
      </c>
      <c r="I9" s="14">
        <f t="shared" si="2"/>
        <v>18</v>
      </c>
      <c r="J9" s="17">
        <f t="shared" si="10"/>
        <v>342</v>
      </c>
      <c r="K9" s="14">
        <f t="shared" si="3"/>
        <v>4</v>
      </c>
      <c r="L9" s="13" t="str">
        <f t="shared" si="9"/>
        <v>yes</v>
      </c>
      <c r="M9" s="17"/>
      <c r="N9" s="16"/>
      <c r="O9" s="13"/>
      <c r="P9" s="16"/>
      <c r="Q9" s="16"/>
      <c r="R9">
        <f t="shared" si="4"/>
        <v>18</v>
      </c>
    </row>
    <row r="10" spans="1:19" x14ac:dyDescent="0.3">
      <c r="A10" t="s">
        <v>68</v>
      </c>
      <c r="B10" s="14">
        <v>5</v>
      </c>
      <c r="C10" s="17">
        <f t="shared" si="5"/>
        <v>10</v>
      </c>
      <c r="D10" s="14">
        <f t="shared" si="0"/>
        <v>10</v>
      </c>
      <c r="E10" s="17">
        <f t="shared" si="6"/>
        <v>5</v>
      </c>
      <c r="F10" s="14">
        <f t="shared" si="1"/>
        <v>5</v>
      </c>
      <c r="G10" s="13" t="str">
        <f t="shared" si="7"/>
        <v>yes</v>
      </c>
      <c r="H10" s="17">
        <f t="shared" si="8"/>
        <v>55</v>
      </c>
      <c r="I10" s="14">
        <f t="shared" si="2"/>
        <v>3</v>
      </c>
      <c r="J10" s="17">
        <f t="shared" si="10"/>
        <v>57</v>
      </c>
      <c r="K10" s="14">
        <f t="shared" si="3"/>
        <v>5</v>
      </c>
      <c r="L10" s="13" t="str">
        <f t="shared" si="9"/>
        <v>yes</v>
      </c>
      <c r="M10" s="17"/>
      <c r="N10" s="16"/>
      <c r="O10" s="13"/>
      <c r="P10" s="16"/>
      <c r="Q10" s="16"/>
      <c r="R10">
        <f t="shared" si="4"/>
        <v>3</v>
      </c>
    </row>
    <row r="11" spans="1:19" x14ac:dyDescent="0.3">
      <c r="A11" t="s">
        <v>69</v>
      </c>
      <c r="B11" s="14">
        <v>6</v>
      </c>
      <c r="C11" s="17">
        <f t="shared" si="5"/>
        <v>11</v>
      </c>
      <c r="D11" s="14">
        <f t="shared" si="0"/>
        <v>11</v>
      </c>
      <c r="E11" s="17">
        <f t="shared" si="6"/>
        <v>6</v>
      </c>
      <c r="F11" s="14">
        <f t="shared" si="1"/>
        <v>6</v>
      </c>
      <c r="G11" s="13" t="str">
        <f t="shared" si="7"/>
        <v>yes</v>
      </c>
      <c r="H11" s="17">
        <f t="shared" si="8"/>
        <v>66</v>
      </c>
      <c r="I11" s="14">
        <f t="shared" si="2"/>
        <v>14</v>
      </c>
      <c r="J11" s="17">
        <f t="shared" si="10"/>
        <v>266</v>
      </c>
      <c r="K11" s="14">
        <f t="shared" si="3"/>
        <v>6</v>
      </c>
      <c r="L11" s="13" t="str">
        <f t="shared" si="9"/>
        <v>yes</v>
      </c>
      <c r="M11" s="17"/>
      <c r="N11" s="16"/>
      <c r="O11" s="13"/>
      <c r="P11" s="16"/>
      <c r="Q11" s="16"/>
      <c r="R11">
        <f t="shared" si="4"/>
        <v>14</v>
      </c>
    </row>
    <row r="12" spans="1:19" x14ac:dyDescent="0.3">
      <c r="A12" t="s">
        <v>70</v>
      </c>
      <c r="B12" s="14">
        <v>7</v>
      </c>
      <c r="C12" s="17">
        <f t="shared" si="5"/>
        <v>12</v>
      </c>
      <c r="D12" s="14">
        <f t="shared" si="0"/>
        <v>12</v>
      </c>
      <c r="E12" s="17">
        <f t="shared" si="6"/>
        <v>7</v>
      </c>
      <c r="F12" s="14">
        <f t="shared" si="1"/>
        <v>7</v>
      </c>
      <c r="G12" s="13" t="str">
        <f t="shared" si="7"/>
        <v>yes</v>
      </c>
      <c r="H12" s="17">
        <f t="shared" si="8"/>
        <v>77</v>
      </c>
      <c r="I12" s="14">
        <f t="shared" si="2"/>
        <v>25</v>
      </c>
      <c r="J12" s="17">
        <f t="shared" si="10"/>
        <v>475</v>
      </c>
      <c r="K12" s="14">
        <f t="shared" si="3"/>
        <v>7</v>
      </c>
      <c r="L12" s="13" t="str">
        <f t="shared" si="9"/>
        <v>yes</v>
      </c>
      <c r="M12" s="17"/>
      <c r="N12" s="16"/>
      <c r="O12" s="13"/>
      <c r="P12" s="16"/>
      <c r="Q12" s="16"/>
      <c r="R12">
        <f t="shared" si="4"/>
        <v>25</v>
      </c>
    </row>
    <row r="13" spans="1:19" x14ac:dyDescent="0.3">
      <c r="A13" t="s">
        <v>71</v>
      </c>
      <c r="B13" s="14">
        <v>8</v>
      </c>
      <c r="C13" s="17">
        <f t="shared" si="5"/>
        <v>13</v>
      </c>
      <c r="D13" s="14">
        <f t="shared" si="0"/>
        <v>13</v>
      </c>
      <c r="E13" s="17">
        <f t="shared" si="6"/>
        <v>8</v>
      </c>
      <c r="F13" s="14">
        <f t="shared" si="1"/>
        <v>8</v>
      </c>
      <c r="G13" s="13" t="str">
        <f t="shared" si="7"/>
        <v>yes</v>
      </c>
      <c r="H13" s="17">
        <f t="shared" si="8"/>
        <v>88</v>
      </c>
      <c r="I13" s="14">
        <f t="shared" si="2"/>
        <v>10</v>
      </c>
      <c r="J13" s="17">
        <f t="shared" si="10"/>
        <v>190</v>
      </c>
      <c r="K13" s="14">
        <f t="shared" si="3"/>
        <v>8</v>
      </c>
      <c r="L13" s="13" t="str">
        <f t="shared" si="9"/>
        <v>yes</v>
      </c>
      <c r="M13" s="17"/>
      <c r="N13" s="16"/>
      <c r="O13" s="13"/>
      <c r="P13" s="16"/>
      <c r="Q13" s="16"/>
      <c r="R13">
        <f t="shared" si="4"/>
        <v>10</v>
      </c>
    </row>
    <row r="14" spans="1:19" x14ac:dyDescent="0.3">
      <c r="A14" t="s">
        <v>72</v>
      </c>
      <c r="B14" s="14">
        <v>9</v>
      </c>
      <c r="C14" s="17">
        <f t="shared" si="5"/>
        <v>14</v>
      </c>
      <c r="D14" s="14">
        <f t="shared" si="0"/>
        <v>14</v>
      </c>
      <c r="E14" s="17">
        <f t="shared" si="6"/>
        <v>9</v>
      </c>
      <c r="F14" s="14">
        <f t="shared" si="1"/>
        <v>9</v>
      </c>
      <c r="G14" s="13" t="str">
        <f t="shared" si="7"/>
        <v>yes</v>
      </c>
      <c r="H14" s="17">
        <f t="shared" si="8"/>
        <v>99</v>
      </c>
      <c r="I14" s="14">
        <f t="shared" si="2"/>
        <v>21</v>
      </c>
      <c r="J14" s="17">
        <f t="shared" si="10"/>
        <v>399</v>
      </c>
      <c r="K14" s="14">
        <f t="shared" si="3"/>
        <v>9</v>
      </c>
      <c r="L14" s="13" t="str">
        <f t="shared" si="9"/>
        <v>yes</v>
      </c>
      <c r="M14" s="17"/>
      <c r="N14" s="16"/>
      <c r="O14" s="13"/>
      <c r="P14" s="16"/>
      <c r="Q14" s="16"/>
      <c r="R14">
        <f t="shared" si="4"/>
        <v>21</v>
      </c>
    </row>
    <row r="15" spans="1:19" x14ac:dyDescent="0.3">
      <c r="A15" t="s">
        <v>73</v>
      </c>
      <c r="B15" s="14">
        <v>10</v>
      </c>
      <c r="C15" s="17">
        <f t="shared" si="5"/>
        <v>15</v>
      </c>
      <c r="D15" s="14">
        <f t="shared" si="0"/>
        <v>15</v>
      </c>
      <c r="E15" s="17">
        <f t="shared" si="6"/>
        <v>10</v>
      </c>
      <c r="F15" s="14">
        <f t="shared" si="1"/>
        <v>10</v>
      </c>
      <c r="G15" s="13" t="str">
        <f t="shared" si="7"/>
        <v>yes</v>
      </c>
      <c r="H15" s="17">
        <f t="shared" si="8"/>
        <v>110</v>
      </c>
      <c r="I15" s="14">
        <f t="shared" si="2"/>
        <v>6</v>
      </c>
      <c r="J15" s="17">
        <f t="shared" si="10"/>
        <v>114</v>
      </c>
      <c r="K15" s="14">
        <f t="shared" si="3"/>
        <v>10</v>
      </c>
      <c r="L15" s="13" t="str">
        <f t="shared" si="9"/>
        <v>yes</v>
      </c>
      <c r="M15" s="17"/>
      <c r="N15" s="16"/>
      <c r="O15" s="13"/>
      <c r="P15" s="16"/>
      <c r="Q15" s="16"/>
      <c r="R15">
        <f t="shared" si="4"/>
        <v>6</v>
      </c>
    </row>
    <row r="16" spans="1:19" x14ac:dyDescent="0.3">
      <c r="A16" t="s">
        <v>74</v>
      </c>
      <c r="B16" s="14">
        <v>11</v>
      </c>
      <c r="C16" s="17">
        <f t="shared" si="5"/>
        <v>16</v>
      </c>
      <c r="D16" s="14">
        <f t="shared" si="0"/>
        <v>16</v>
      </c>
      <c r="E16" s="17">
        <f t="shared" si="6"/>
        <v>11</v>
      </c>
      <c r="F16" s="14">
        <f t="shared" si="1"/>
        <v>11</v>
      </c>
      <c r="G16" s="13" t="str">
        <f t="shared" si="7"/>
        <v>yes</v>
      </c>
      <c r="H16" s="17">
        <f t="shared" si="8"/>
        <v>121</v>
      </c>
      <c r="I16" s="14">
        <f t="shared" si="2"/>
        <v>17</v>
      </c>
      <c r="J16" s="17">
        <f t="shared" si="10"/>
        <v>323</v>
      </c>
      <c r="K16" s="14">
        <f t="shared" si="3"/>
        <v>11</v>
      </c>
      <c r="L16" s="13" t="str">
        <f t="shared" si="9"/>
        <v>yes</v>
      </c>
      <c r="M16" s="17"/>
      <c r="N16" s="16"/>
      <c r="O16" s="13"/>
      <c r="P16" s="16"/>
      <c r="Q16" s="16"/>
      <c r="R16">
        <f t="shared" si="4"/>
        <v>17</v>
      </c>
    </row>
    <row r="17" spans="1:22" x14ac:dyDescent="0.3">
      <c r="A17" t="s">
        <v>75</v>
      </c>
      <c r="B17" s="14">
        <v>12</v>
      </c>
      <c r="C17" s="17">
        <f t="shared" si="5"/>
        <v>17</v>
      </c>
      <c r="D17" s="14">
        <f t="shared" si="0"/>
        <v>17</v>
      </c>
      <c r="E17" s="17">
        <f t="shared" si="6"/>
        <v>12</v>
      </c>
      <c r="F17" s="14">
        <f t="shared" si="1"/>
        <v>12</v>
      </c>
      <c r="G17" s="13" t="str">
        <f t="shared" si="7"/>
        <v>yes</v>
      </c>
      <c r="H17" s="17">
        <f t="shared" si="8"/>
        <v>132</v>
      </c>
      <c r="I17" s="14">
        <f t="shared" si="2"/>
        <v>2</v>
      </c>
      <c r="J17" s="17">
        <f t="shared" si="10"/>
        <v>38</v>
      </c>
      <c r="K17" s="14">
        <f t="shared" si="3"/>
        <v>12</v>
      </c>
      <c r="L17" s="13" t="str">
        <f t="shared" si="9"/>
        <v>yes</v>
      </c>
      <c r="M17" s="17"/>
      <c r="N17" s="16"/>
      <c r="O17" s="13"/>
      <c r="P17" s="16"/>
      <c r="Q17" s="16"/>
      <c r="R17">
        <f t="shared" si="4"/>
        <v>2</v>
      </c>
    </row>
    <row r="18" spans="1:22" x14ac:dyDescent="0.3">
      <c r="A18" t="s">
        <v>76</v>
      </c>
      <c r="B18" s="14">
        <v>13</v>
      </c>
      <c r="C18" s="17">
        <f t="shared" si="5"/>
        <v>18</v>
      </c>
      <c r="D18" s="14">
        <f t="shared" si="0"/>
        <v>18</v>
      </c>
      <c r="E18" s="17">
        <f t="shared" si="6"/>
        <v>13</v>
      </c>
      <c r="F18" s="14">
        <f t="shared" si="1"/>
        <v>13</v>
      </c>
      <c r="G18" s="13" t="str">
        <f t="shared" si="7"/>
        <v>yes</v>
      </c>
      <c r="H18" s="17">
        <f t="shared" si="8"/>
        <v>143</v>
      </c>
      <c r="I18" s="14">
        <f t="shared" si="2"/>
        <v>13</v>
      </c>
      <c r="J18" s="17">
        <f t="shared" si="10"/>
        <v>247</v>
      </c>
      <c r="K18" s="14">
        <f t="shared" si="3"/>
        <v>13</v>
      </c>
      <c r="L18" s="13" t="str">
        <f t="shared" si="9"/>
        <v>yes</v>
      </c>
      <c r="M18" s="17"/>
      <c r="N18" s="16"/>
      <c r="O18" s="13"/>
      <c r="P18" s="16"/>
      <c r="Q18" s="16"/>
      <c r="R18">
        <f t="shared" si="4"/>
        <v>13</v>
      </c>
    </row>
    <row r="19" spans="1:22" x14ac:dyDescent="0.3">
      <c r="A19" t="s">
        <v>77</v>
      </c>
      <c r="B19" s="14">
        <v>14</v>
      </c>
      <c r="C19" s="17">
        <f t="shared" si="5"/>
        <v>19</v>
      </c>
      <c r="D19" s="14">
        <f t="shared" si="0"/>
        <v>19</v>
      </c>
      <c r="E19" s="17">
        <f t="shared" si="6"/>
        <v>14</v>
      </c>
      <c r="F19" s="14">
        <f t="shared" si="1"/>
        <v>14</v>
      </c>
      <c r="G19" s="13" t="str">
        <f t="shared" si="7"/>
        <v>yes</v>
      </c>
      <c r="H19" s="17">
        <f t="shared" si="8"/>
        <v>154</v>
      </c>
      <c r="I19" s="14">
        <f t="shared" si="2"/>
        <v>24</v>
      </c>
      <c r="J19" s="17">
        <f t="shared" si="10"/>
        <v>456</v>
      </c>
      <c r="K19" s="14">
        <f t="shared" si="3"/>
        <v>14</v>
      </c>
      <c r="L19" s="13" t="str">
        <f t="shared" si="9"/>
        <v>yes</v>
      </c>
      <c r="M19" s="17"/>
      <c r="N19" s="16"/>
      <c r="O19" s="13"/>
      <c r="P19" s="16"/>
      <c r="Q19" s="16"/>
      <c r="R19">
        <f t="shared" si="4"/>
        <v>24</v>
      </c>
    </row>
    <row r="20" spans="1:22" x14ac:dyDescent="0.3">
      <c r="A20" t="s">
        <v>78</v>
      </c>
      <c r="B20" s="14">
        <v>15</v>
      </c>
      <c r="C20" s="17">
        <f t="shared" si="5"/>
        <v>20</v>
      </c>
      <c r="D20" s="14">
        <f t="shared" si="0"/>
        <v>20</v>
      </c>
      <c r="E20" s="17">
        <f t="shared" si="6"/>
        <v>15</v>
      </c>
      <c r="F20" s="14">
        <f t="shared" si="1"/>
        <v>15</v>
      </c>
      <c r="G20" s="13" t="str">
        <f t="shared" si="7"/>
        <v>yes</v>
      </c>
      <c r="H20" s="17">
        <f t="shared" si="8"/>
        <v>165</v>
      </c>
      <c r="I20" s="14">
        <f t="shared" si="2"/>
        <v>9</v>
      </c>
      <c r="J20" s="17">
        <f t="shared" si="10"/>
        <v>171</v>
      </c>
      <c r="K20" s="14">
        <f t="shared" si="3"/>
        <v>15</v>
      </c>
      <c r="L20" s="13" t="str">
        <f t="shared" si="9"/>
        <v>yes</v>
      </c>
      <c r="M20" s="17"/>
      <c r="N20" s="16"/>
      <c r="O20" s="13"/>
      <c r="P20" s="16"/>
      <c r="Q20" s="16"/>
      <c r="R20">
        <f t="shared" si="4"/>
        <v>9</v>
      </c>
    </row>
    <row r="21" spans="1:22" x14ac:dyDescent="0.3">
      <c r="A21" t="s">
        <v>79</v>
      </c>
      <c r="B21" s="14">
        <v>16</v>
      </c>
      <c r="C21" s="17">
        <f t="shared" si="5"/>
        <v>21</v>
      </c>
      <c r="D21" s="14">
        <f t="shared" si="0"/>
        <v>21</v>
      </c>
      <c r="E21" s="17">
        <f t="shared" si="6"/>
        <v>16</v>
      </c>
      <c r="F21" s="14">
        <f t="shared" si="1"/>
        <v>16</v>
      </c>
      <c r="G21" s="13" t="str">
        <f t="shared" si="7"/>
        <v>yes</v>
      </c>
      <c r="H21" s="17">
        <f t="shared" si="8"/>
        <v>176</v>
      </c>
      <c r="I21" s="14">
        <f t="shared" si="2"/>
        <v>20</v>
      </c>
      <c r="J21" s="17">
        <f t="shared" si="10"/>
        <v>380</v>
      </c>
      <c r="K21" s="14">
        <f t="shared" si="3"/>
        <v>16</v>
      </c>
      <c r="L21" s="13" t="str">
        <f t="shared" si="9"/>
        <v>yes</v>
      </c>
      <c r="M21" s="17"/>
      <c r="N21" s="16"/>
      <c r="O21" s="13"/>
      <c r="P21" s="16"/>
      <c r="Q21" s="16"/>
      <c r="R21">
        <f t="shared" si="4"/>
        <v>20</v>
      </c>
    </row>
    <row r="22" spans="1:22" x14ac:dyDescent="0.3">
      <c r="A22" t="s">
        <v>80</v>
      </c>
      <c r="B22" s="14">
        <v>17</v>
      </c>
      <c r="C22" s="17">
        <f t="shared" si="5"/>
        <v>22</v>
      </c>
      <c r="D22" s="14">
        <f t="shared" si="0"/>
        <v>22</v>
      </c>
      <c r="E22" s="17">
        <f t="shared" si="6"/>
        <v>17</v>
      </c>
      <c r="F22" s="14">
        <f t="shared" si="1"/>
        <v>17</v>
      </c>
      <c r="G22" s="13" t="str">
        <f t="shared" si="7"/>
        <v>yes</v>
      </c>
      <c r="H22" s="17">
        <f t="shared" si="8"/>
        <v>187</v>
      </c>
      <c r="I22" s="14">
        <f t="shared" si="2"/>
        <v>5</v>
      </c>
      <c r="J22" s="17">
        <f t="shared" si="10"/>
        <v>95</v>
      </c>
      <c r="K22" s="14">
        <f t="shared" si="3"/>
        <v>17</v>
      </c>
      <c r="L22" s="13" t="str">
        <f t="shared" si="9"/>
        <v>yes</v>
      </c>
      <c r="M22" s="17"/>
      <c r="N22" s="16"/>
      <c r="O22" s="13"/>
      <c r="P22" s="16"/>
      <c r="Q22" s="16"/>
      <c r="R22">
        <f t="shared" si="4"/>
        <v>5</v>
      </c>
    </row>
    <row r="23" spans="1:22" x14ac:dyDescent="0.3">
      <c r="A23" t="s">
        <v>81</v>
      </c>
      <c r="B23" s="14">
        <v>18</v>
      </c>
      <c r="C23" s="17">
        <f t="shared" si="5"/>
        <v>23</v>
      </c>
      <c r="D23" s="14">
        <f t="shared" si="0"/>
        <v>23</v>
      </c>
      <c r="E23" s="17">
        <f t="shared" si="6"/>
        <v>18</v>
      </c>
      <c r="F23" s="14">
        <f t="shared" si="1"/>
        <v>18</v>
      </c>
      <c r="G23" s="13" t="str">
        <f t="shared" si="7"/>
        <v>yes</v>
      </c>
      <c r="H23" s="17">
        <f t="shared" si="8"/>
        <v>198</v>
      </c>
      <c r="I23" s="14">
        <f t="shared" si="2"/>
        <v>16</v>
      </c>
      <c r="J23" s="17">
        <f t="shared" si="10"/>
        <v>304</v>
      </c>
      <c r="K23" s="14">
        <f t="shared" si="3"/>
        <v>18</v>
      </c>
      <c r="L23" s="13" t="str">
        <f t="shared" si="9"/>
        <v>yes</v>
      </c>
      <c r="M23" s="17"/>
      <c r="N23" s="16"/>
      <c r="O23" s="13"/>
      <c r="P23" s="16"/>
      <c r="Q23" s="16"/>
      <c r="R23">
        <f t="shared" si="4"/>
        <v>16</v>
      </c>
    </row>
    <row r="24" spans="1:22" x14ac:dyDescent="0.3">
      <c r="A24" t="s">
        <v>82</v>
      </c>
      <c r="B24" s="14">
        <v>19</v>
      </c>
      <c r="C24" s="17">
        <f t="shared" si="5"/>
        <v>24</v>
      </c>
      <c r="D24" s="14">
        <f t="shared" si="0"/>
        <v>24</v>
      </c>
      <c r="E24" s="17">
        <f t="shared" si="6"/>
        <v>19</v>
      </c>
      <c r="F24" s="14">
        <f t="shared" si="1"/>
        <v>19</v>
      </c>
      <c r="G24" s="13" t="str">
        <f t="shared" si="7"/>
        <v>yes</v>
      </c>
      <c r="H24" s="17">
        <f t="shared" si="8"/>
        <v>209</v>
      </c>
      <c r="I24" s="14">
        <f t="shared" si="2"/>
        <v>1</v>
      </c>
      <c r="J24" s="17">
        <f t="shared" si="10"/>
        <v>19</v>
      </c>
      <c r="K24" s="14">
        <f t="shared" si="3"/>
        <v>19</v>
      </c>
      <c r="L24" s="13" t="str">
        <f t="shared" si="9"/>
        <v>yes</v>
      </c>
      <c r="M24" s="17"/>
      <c r="N24" s="16"/>
      <c r="O24" s="13"/>
      <c r="P24" s="16"/>
      <c r="Q24" s="16"/>
      <c r="R24">
        <f t="shared" si="4"/>
        <v>1</v>
      </c>
    </row>
    <row r="25" spans="1:22" x14ac:dyDescent="0.3">
      <c r="A25" t="s">
        <v>83</v>
      </c>
      <c r="B25" s="14">
        <v>20</v>
      </c>
      <c r="C25" s="17">
        <f t="shared" si="5"/>
        <v>25</v>
      </c>
      <c r="D25" s="14">
        <f t="shared" si="0"/>
        <v>25</v>
      </c>
      <c r="E25" s="17">
        <f t="shared" si="6"/>
        <v>20</v>
      </c>
      <c r="F25" s="14">
        <f t="shared" si="1"/>
        <v>20</v>
      </c>
      <c r="G25" s="13" t="str">
        <f t="shared" si="7"/>
        <v>yes</v>
      </c>
      <c r="H25" s="17">
        <f t="shared" si="8"/>
        <v>220</v>
      </c>
      <c r="I25" s="14">
        <f t="shared" si="2"/>
        <v>12</v>
      </c>
      <c r="J25" s="17">
        <f t="shared" si="10"/>
        <v>228</v>
      </c>
      <c r="K25" s="14">
        <f t="shared" si="3"/>
        <v>20</v>
      </c>
      <c r="L25" s="13" t="str">
        <f t="shared" si="9"/>
        <v>yes</v>
      </c>
      <c r="M25" s="17"/>
      <c r="N25" s="16"/>
      <c r="O25" s="13"/>
      <c r="P25" s="16"/>
      <c r="Q25" s="16"/>
      <c r="R25">
        <f t="shared" si="4"/>
        <v>12</v>
      </c>
    </row>
    <row r="26" spans="1:22" x14ac:dyDescent="0.3">
      <c r="A26" t="s">
        <v>84</v>
      </c>
      <c r="B26" s="14">
        <v>21</v>
      </c>
      <c r="C26" s="17">
        <f t="shared" si="5"/>
        <v>26</v>
      </c>
      <c r="D26" s="14">
        <f t="shared" si="0"/>
        <v>0</v>
      </c>
      <c r="E26" s="17">
        <f t="shared" si="6"/>
        <v>-5</v>
      </c>
      <c r="F26" s="14">
        <f t="shared" si="1"/>
        <v>21</v>
      </c>
      <c r="G26" s="13" t="str">
        <f t="shared" si="7"/>
        <v>yes</v>
      </c>
      <c r="H26" s="17">
        <f t="shared" si="8"/>
        <v>231</v>
      </c>
      <c r="I26" s="14">
        <f t="shared" si="2"/>
        <v>23</v>
      </c>
      <c r="J26" s="17">
        <f t="shared" si="10"/>
        <v>437</v>
      </c>
      <c r="K26" s="14">
        <f t="shared" si="3"/>
        <v>21</v>
      </c>
      <c r="L26" s="13" t="str">
        <f t="shared" si="9"/>
        <v>yes</v>
      </c>
      <c r="M26" s="17"/>
      <c r="N26" s="16"/>
      <c r="O26" s="13"/>
      <c r="P26" s="16"/>
      <c r="Q26" s="16"/>
      <c r="R26">
        <f t="shared" si="4"/>
        <v>23</v>
      </c>
    </row>
    <row r="27" spans="1:22" x14ac:dyDescent="0.3">
      <c r="A27" t="s">
        <v>85</v>
      </c>
      <c r="B27" s="14">
        <v>22</v>
      </c>
      <c r="C27" s="17">
        <f t="shared" si="5"/>
        <v>27</v>
      </c>
      <c r="D27" s="14">
        <f t="shared" si="0"/>
        <v>1</v>
      </c>
      <c r="E27" s="17">
        <f t="shared" si="6"/>
        <v>-4</v>
      </c>
      <c r="F27" s="14">
        <f t="shared" si="1"/>
        <v>22</v>
      </c>
      <c r="G27" s="13" t="str">
        <f t="shared" si="7"/>
        <v>yes</v>
      </c>
      <c r="H27" s="17">
        <f t="shared" si="8"/>
        <v>242</v>
      </c>
      <c r="I27" s="14">
        <f t="shared" si="2"/>
        <v>8</v>
      </c>
      <c r="J27" s="17">
        <f t="shared" si="10"/>
        <v>152</v>
      </c>
      <c r="K27" s="14">
        <f t="shared" si="3"/>
        <v>22</v>
      </c>
      <c r="L27" s="13" t="str">
        <f t="shared" si="9"/>
        <v>yes</v>
      </c>
      <c r="M27" s="17"/>
      <c r="N27" s="16"/>
      <c r="O27" s="13"/>
      <c r="P27" s="16"/>
      <c r="Q27" s="16"/>
      <c r="R27">
        <f t="shared" si="4"/>
        <v>8</v>
      </c>
    </row>
    <row r="28" spans="1:22" x14ac:dyDescent="0.3">
      <c r="A28" t="s">
        <v>86</v>
      </c>
      <c r="B28" s="14">
        <v>23</v>
      </c>
      <c r="C28" s="17">
        <f t="shared" si="5"/>
        <v>28</v>
      </c>
      <c r="D28" s="14">
        <f t="shared" si="0"/>
        <v>2</v>
      </c>
      <c r="E28" s="17">
        <f t="shared" si="6"/>
        <v>-3</v>
      </c>
      <c r="F28" s="14">
        <f t="shared" si="1"/>
        <v>23</v>
      </c>
      <c r="G28" s="13" t="str">
        <f t="shared" si="7"/>
        <v>yes</v>
      </c>
      <c r="H28" s="17">
        <f t="shared" si="8"/>
        <v>253</v>
      </c>
      <c r="I28" s="14">
        <f t="shared" si="2"/>
        <v>19</v>
      </c>
      <c r="J28" s="17">
        <f t="shared" si="10"/>
        <v>361</v>
      </c>
      <c r="K28" s="14">
        <f t="shared" si="3"/>
        <v>23</v>
      </c>
      <c r="L28" s="13" t="str">
        <f t="shared" si="9"/>
        <v>yes</v>
      </c>
      <c r="M28" s="17"/>
      <c r="N28" s="16"/>
      <c r="O28" s="13"/>
      <c r="P28" s="16"/>
      <c r="Q28" s="16"/>
      <c r="R28">
        <f t="shared" si="4"/>
        <v>19</v>
      </c>
    </row>
    <row r="29" spans="1:22" x14ac:dyDescent="0.3">
      <c r="A29" t="s">
        <v>87</v>
      </c>
      <c r="B29" s="14">
        <v>24</v>
      </c>
      <c r="C29" s="17">
        <f t="shared" si="5"/>
        <v>29</v>
      </c>
      <c r="D29" s="14">
        <f t="shared" si="0"/>
        <v>3</v>
      </c>
      <c r="E29" s="17">
        <f t="shared" si="6"/>
        <v>-2</v>
      </c>
      <c r="F29" s="14">
        <f t="shared" si="1"/>
        <v>24</v>
      </c>
      <c r="G29" s="13" t="str">
        <f t="shared" si="7"/>
        <v>yes</v>
      </c>
      <c r="H29" s="17">
        <f t="shared" si="8"/>
        <v>264</v>
      </c>
      <c r="I29" s="14">
        <f t="shared" si="2"/>
        <v>4</v>
      </c>
      <c r="J29" s="17">
        <f t="shared" si="10"/>
        <v>76</v>
      </c>
      <c r="K29" s="14">
        <f t="shared" si="3"/>
        <v>24</v>
      </c>
      <c r="L29" s="13" t="str">
        <f t="shared" si="9"/>
        <v>yes</v>
      </c>
      <c r="M29" s="17"/>
      <c r="N29" s="16"/>
      <c r="O29" s="13"/>
      <c r="P29" s="16"/>
      <c r="Q29" s="16"/>
      <c r="R29">
        <f t="shared" si="4"/>
        <v>4</v>
      </c>
    </row>
    <row r="30" spans="1:22" x14ac:dyDescent="0.3">
      <c r="A30" t="s">
        <v>88</v>
      </c>
      <c r="B30" s="14">
        <v>25</v>
      </c>
      <c r="C30" s="17">
        <f t="shared" si="5"/>
        <v>30</v>
      </c>
      <c r="D30" s="14">
        <f t="shared" si="0"/>
        <v>4</v>
      </c>
      <c r="E30" s="17">
        <f t="shared" si="6"/>
        <v>-1</v>
      </c>
      <c r="F30" s="14">
        <f t="shared" si="1"/>
        <v>25</v>
      </c>
      <c r="G30" s="13" t="str">
        <f t="shared" si="7"/>
        <v>yes</v>
      </c>
      <c r="H30" s="17">
        <f t="shared" si="8"/>
        <v>275</v>
      </c>
      <c r="I30" s="14">
        <f t="shared" si="2"/>
        <v>15</v>
      </c>
      <c r="J30" s="17">
        <f t="shared" si="10"/>
        <v>285</v>
      </c>
      <c r="K30" s="14">
        <f t="shared" si="3"/>
        <v>25</v>
      </c>
      <c r="L30" s="13" t="str">
        <f t="shared" si="9"/>
        <v>yes</v>
      </c>
      <c r="M30" s="17"/>
      <c r="N30" s="16"/>
      <c r="O30" s="13"/>
      <c r="P30" s="16"/>
      <c r="Q30" s="16"/>
      <c r="R30">
        <f t="shared" si="4"/>
        <v>15</v>
      </c>
    </row>
    <row r="31" spans="1:22" x14ac:dyDescent="0.3">
      <c r="U31" s="57" t="s">
        <v>117</v>
      </c>
      <c r="V31" s="57"/>
    </row>
    <row r="32" spans="1:22" x14ac:dyDescent="0.3">
      <c r="U32" t="s">
        <v>35</v>
      </c>
      <c r="V32" s="29" t="s">
        <v>118</v>
      </c>
    </row>
    <row r="33" spans="21:22" x14ac:dyDescent="0.3">
      <c r="U33" t="s">
        <v>36</v>
      </c>
      <c r="V33" s="11" t="s">
        <v>119</v>
      </c>
    </row>
    <row r="34" spans="21:22" ht="28.8" x14ac:dyDescent="0.3">
      <c r="U34" s="30" t="s">
        <v>37</v>
      </c>
      <c r="V34" s="29" t="s">
        <v>120</v>
      </c>
    </row>
    <row r="35" spans="21:22" x14ac:dyDescent="0.3">
      <c r="V35" s="29"/>
    </row>
    <row r="36" spans="21:22" x14ac:dyDescent="0.3">
      <c r="V36" s="29"/>
    </row>
    <row r="37" spans="21:22" x14ac:dyDescent="0.3">
      <c r="V37" s="29"/>
    </row>
  </sheetData>
  <sortState xmlns:xlrd2="http://schemas.microsoft.com/office/spreadsheetml/2017/richdata2" ref="T5:T30">
    <sortCondition ref="T5:T30"/>
  </sortState>
  <mergeCells count="9">
    <mergeCell ref="M2:O2"/>
    <mergeCell ref="N3:O3"/>
    <mergeCell ref="C2:G2"/>
    <mergeCell ref="H2:L2"/>
    <mergeCell ref="U31:V31"/>
    <mergeCell ref="C3:D3"/>
    <mergeCell ref="E3:F3"/>
    <mergeCell ref="H3:I3"/>
    <mergeCell ref="J3:K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F8A71-3C7F-4590-880C-47464D34989C}">
  <sheetPr codeName="Sheet1"/>
  <dimension ref="A1:H21"/>
  <sheetViews>
    <sheetView tabSelected="1" workbookViewId="0">
      <selection activeCell="Q22" sqref="Q22"/>
    </sheetView>
  </sheetViews>
  <sheetFormatPr defaultColWidth="9" defaultRowHeight="14.4" x14ac:dyDescent="0.3"/>
  <cols>
    <col min="1" max="1" width="6.33203125" bestFit="1" customWidth="1"/>
    <col min="2" max="2" width="8" bestFit="1" customWidth="1"/>
    <col min="3" max="3" width="2.109375" bestFit="1" customWidth="1"/>
    <col min="4" max="4" width="61.6640625" bestFit="1" customWidth="1"/>
    <col min="5" max="5" width="21.109375" bestFit="1" customWidth="1"/>
    <col min="6" max="6" width="9.109375" bestFit="1" customWidth="1"/>
    <col min="7" max="7" width="20" bestFit="1" customWidth="1"/>
    <col min="8" max="8" width="74.5546875" bestFit="1" customWidth="1"/>
  </cols>
  <sheetData>
    <row r="1" spans="1:8" x14ac:dyDescent="0.3">
      <c r="A1" t="s">
        <v>273</v>
      </c>
    </row>
    <row r="3" spans="1:8" x14ac:dyDescent="0.3">
      <c r="A3" s="2" t="s">
        <v>4</v>
      </c>
      <c r="B3" s="1" t="s">
        <v>2</v>
      </c>
      <c r="C3" s="1" t="s">
        <v>3</v>
      </c>
      <c r="D3" t="s">
        <v>1</v>
      </c>
    </row>
    <row r="4" spans="1:8" x14ac:dyDescent="0.3">
      <c r="B4">
        <v>3</v>
      </c>
      <c r="C4">
        <v>7</v>
      </c>
      <c r="D4" t="s">
        <v>0</v>
      </c>
    </row>
    <row r="5" spans="1:8" x14ac:dyDescent="0.3">
      <c r="E5" s="10" t="s">
        <v>6</v>
      </c>
      <c r="F5" s="10" t="s">
        <v>8</v>
      </c>
      <c r="G5" s="10" t="s">
        <v>7</v>
      </c>
      <c r="H5" s="10" t="s">
        <v>272</v>
      </c>
    </row>
    <row r="6" spans="1:8" x14ac:dyDescent="0.3">
      <c r="A6">
        <v>1</v>
      </c>
      <c r="B6">
        <f t="shared" ref="B6:B17" si="0">POWER(B$4,A6)</f>
        <v>3</v>
      </c>
      <c r="C6">
        <f t="shared" ref="C6:C17" si="1">MOD(B6,C$4)</f>
        <v>3</v>
      </c>
      <c r="E6" t="s">
        <v>250</v>
      </c>
      <c r="F6" t="s">
        <v>9</v>
      </c>
      <c r="G6" t="s">
        <v>9</v>
      </c>
      <c r="H6" t="s">
        <v>11</v>
      </c>
    </row>
    <row r="7" spans="1:8" x14ac:dyDescent="0.3">
      <c r="A7">
        <v>2</v>
      </c>
      <c r="B7">
        <f t="shared" si="0"/>
        <v>9</v>
      </c>
      <c r="C7">
        <f t="shared" si="1"/>
        <v>2</v>
      </c>
      <c r="E7" t="s">
        <v>13</v>
      </c>
      <c r="H7" t="s">
        <v>251</v>
      </c>
    </row>
    <row r="8" spans="1:8" x14ac:dyDescent="0.3">
      <c r="A8">
        <v>3</v>
      </c>
      <c r="B8">
        <f t="shared" si="0"/>
        <v>27</v>
      </c>
      <c r="C8">
        <f t="shared" si="1"/>
        <v>6</v>
      </c>
      <c r="E8" t="s">
        <v>252</v>
      </c>
    </row>
    <row r="9" spans="1:8" x14ac:dyDescent="0.3">
      <c r="A9">
        <v>4</v>
      </c>
      <c r="B9">
        <f t="shared" si="0"/>
        <v>81</v>
      </c>
      <c r="C9">
        <f t="shared" si="1"/>
        <v>4</v>
      </c>
      <c r="E9" t="s">
        <v>253</v>
      </c>
      <c r="H9" t="s">
        <v>254</v>
      </c>
    </row>
    <row r="10" spans="1:8" x14ac:dyDescent="0.3">
      <c r="A10">
        <v>5</v>
      </c>
      <c r="B10">
        <f t="shared" si="0"/>
        <v>243</v>
      </c>
      <c r="C10">
        <f t="shared" si="1"/>
        <v>5</v>
      </c>
      <c r="E10" t="s">
        <v>249</v>
      </c>
      <c r="F10" s="3" t="s">
        <v>14</v>
      </c>
      <c r="G10" s="3" t="s">
        <v>14</v>
      </c>
      <c r="H10" t="s">
        <v>255</v>
      </c>
    </row>
    <row r="11" spans="1:8" x14ac:dyDescent="0.3">
      <c r="A11">
        <v>6</v>
      </c>
      <c r="B11">
        <f t="shared" si="0"/>
        <v>729</v>
      </c>
      <c r="C11">
        <f t="shared" si="1"/>
        <v>1</v>
      </c>
      <c r="G11" t="s">
        <v>15</v>
      </c>
      <c r="H11" t="s">
        <v>256</v>
      </c>
    </row>
    <row r="12" spans="1:8" x14ac:dyDescent="0.3">
      <c r="A12">
        <v>7</v>
      </c>
      <c r="B12">
        <f t="shared" si="0"/>
        <v>2187</v>
      </c>
      <c r="C12">
        <f t="shared" si="1"/>
        <v>3</v>
      </c>
      <c r="G12" t="s">
        <v>266</v>
      </c>
    </row>
    <row r="13" spans="1:8" x14ac:dyDescent="0.3">
      <c r="A13">
        <v>8</v>
      </c>
      <c r="B13">
        <f t="shared" si="0"/>
        <v>6561</v>
      </c>
      <c r="C13">
        <f t="shared" si="1"/>
        <v>2</v>
      </c>
      <c r="G13" t="s">
        <v>267</v>
      </c>
      <c r="H13" t="s">
        <v>257</v>
      </c>
    </row>
    <row r="14" spans="1:8" x14ac:dyDescent="0.3">
      <c r="A14">
        <v>9</v>
      </c>
      <c r="B14">
        <f t="shared" si="0"/>
        <v>19683</v>
      </c>
      <c r="C14">
        <f t="shared" si="1"/>
        <v>6</v>
      </c>
      <c r="E14" s="3" t="s">
        <v>17</v>
      </c>
      <c r="F14" s="3" t="s">
        <v>17</v>
      </c>
      <c r="G14" t="s">
        <v>16</v>
      </c>
      <c r="H14" t="s">
        <v>258</v>
      </c>
    </row>
    <row r="15" spans="1:8" x14ac:dyDescent="0.3">
      <c r="A15">
        <v>10</v>
      </c>
      <c r="B15">
        <f t="shared" si="0"/>
        <v>59049</v>
      </c>
      <c r="C15">
        <f t="shared" si="1"/>
        <v>4</v>
      </c>
      <c r="E15" t="s">
        <v>262</v>
      </c>
      <c r="H15" s="2" t="s">
        <v>268</v>
      </c>
    </row>
    <row r="16" spans="1:8" x14ac:dyDescent="0.3">
      <c r="A16">
        <v>11</v>
      </c>
      <c r="B16">
        <f t="shared" si="0"/>
        <v>177147</v>
      </c>
      <c r="C16">
        <f t="shared" si="1"/>
        <v>5</v>
      </c>
      <c r="E16" t="s">
        <v>263</v>
      </c>
      <c r="H16" t="s">
        <v>259</v>
      </c>
    </row>
    <row r="17" spans="1:8" x14ac:dyDescent="0.3">
      <c r="A17">
        <v>12</v>
      </c>
      <c r="B17">
        <f t="shared" si="0"/>
        <v>531441</v>
      </c>
      <c r="C17">
        <f t="shared" si="1"/>
        <v>1</v>
      </c>
      <c r="D17" t="s">
        <v>5</v>
      </c>
      <c r="G17" t="s">
        <v>264</v>
      </c>
    </row>
    <row r="18" spans="1:8" x14ac:dyDescent="0.3">
      <c r="D18" t="s">
        <v>270</v>
      </c>
      <c r="G18" t="s">
        <v>265</v>
      </c>
      <c r="H18" t="s">
        <v>260</v>
      </c>
    </row>
    <row r="19" spans="1:8" x14ac:dyDescent="0.3">
      <c r="H19" s="2" t="s">
        <v>269</v>
      </c>
    </row>
    <row r="20" spans="1:8" x14ac:dyDescent="0.3">
      <c r="E20" t="s">
        <v>12</v>
      </c>
      <c r="G20" t="s">
        <v>12</v>
      </c>
      <c r="H20" t="s">
        <v>271</v>
      </c>
    </row>
    <row r="21" spans="1:8" x14ac:dyDescent="0.3">
      <c r="H21" t="s">
        <v>261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13DE6-8DF4-4B7C-B600-DC44B025BC54}">
  <sheetPr codeName="Sheet4"/>
  <dimension ref="A1:X147"/>
  <sheetViews>
    <sheetView showGridLines="0" topLeftCell="A121" zoomScale="120" zoomScaleNormal="120" workbookViewId="0">
      <selection activeCell="E131" sqref="E131"/>
    </sheetView>
  </sheetViews>
  <sheetFormatPr defaultRowHeight="14.4" x14ac:dyDescent="0.3"/>
  <cols>
    <col min="1" max="1" width="5.44140625" customWidth="1"/>
    <col min="2" max="2" width="6.21875" bestFit="1" customWidth="1"/>
    <col min="3" max="3" width="7.5546875" customWidth="1"/>
    <col min="4" max="4" width="7.6640625" customWidth="1"/>
    <col min="5" max="5" width="26.5546875" customWidth="1"/>
    <col min="6" max="6" width="6.88671875" customWidth="1"/>
    <col min="7" max="7" width="16.77734375" customWidth="1"/>
    <col min="8" max="8" width="8.44140625" customWidth="1"/>
    <col min="9" max="9" width="7" bestFit="1" customWidth="1"/>
    <col min="10" max="10" width="5" bestFit="1" customWidth="1"/>
    <col min="11" max="11" width="15.5546875" bestFit="1" customWidth="1"/>
    <col min="14" max="14" width="6.6640625" customWidth="1"/>
    <col min="15" max="15" width="6.88671875" bestFit="1" customWidth="1"/>
    <col min="16" max="16" width="9.33203125" bestFit="1" customWidth="1"/>
    <col min="17" max="17" width="13.77734375" bestFit="1" customWidth="1"/>
    <col min="18" max="18" width="17.77734375" bestFit="1" customWidth="1"/>
    <col min="20" max="20" width="9" customWidth="1"/>
    <col min="21" max="21" width="7" bestFit="1" customWidth="1"/>
    <col min="22" max="22" width="10" bestFit="1" customWidth="1"/>
    <col min="23" max="23" width="15.77734375" bestFit="1" customWidth="1"/>
    <col min="24" max="24" width="16.44140625" bestFit="1" customWidth="1"/>
  </cols>
  <sheetData>
    <row r="1" spans="1:24" x14ac:dyDescent="0.3">
      <c r="A1" s="9" t="s">
        <v>276</v>
      </c>
      <c r="B1" s="9" t="s">
        <v>6</v>
      </c>
      <c r="C1" s="9" t="s">
        <v>8</v>
      </c>
      <c r="D1" s="9" t="s">
        <v>7</v>
      </c>
      <c r="E1" s="39" t="s">
        <v>278</v>
      </c>
      <c r="I1">
        <v>3</v>
      </c>
      <c r="J1">
        <v>7</v>
      </c>
      <c r="N1" s="33"/>
      <c r="Q1" s="33"/>
    </row>
    <row r="2" spans="1:24" x14ac:dyDescent="0.3">
      <c r="A2" s="4">
        <v>1</v>
      </c>
      <c r="B2" s="4">
        <v>2</v>
      </c>
      <c r="C2" s="37" t="s">
        <v>275</v>
      </c>
      <c r="D2" s="4"/>
      <c r="N2" s="33" t="s">
        <v>96</v>
      </c>
      <c r="O2" s="33" t="s">
        <v>329</v>
      </c>
      <c r="P2" s="50" t="s">
        <v>316</v>
      </c>
      <c r="Q2" s="33" t="s">
        <v>307</v>
      </c>
    </row>
    <row r="3" spans="1:24" x14ac:dyDescent="0.3">
      <c r="A3" s="4">
        <v>2</v>
      </c>
      <c r="B3" s="4"/>
      <c r="C3" s="37">
        <f>B2</f>
        <v>2</v>
      </c>
      <c r="D3" s="4">
        <f>C3</f>
        <v>2</v>
      </c>
      <c r="H3" s="10" t="s">
        <v>286</v>
      </c>
      <c r="I3" s="40" t="s">
        <v>288</v>
      </c>
      <c r="J3" s="9" t="s">
        <v>287</v>
      </c>
      <c r="K3" s="10" t="s">
        <v>278</v>
      </c>
      <c r="N3" s="9" t="s">
        <v>386</v>
      </c>
      <c r="O3" s="9" t="s">
        <v>3</v>
      </c>
      <c r="P3" s="9" t="s">
        <v>387</v>
      </c>
      <c r="Q3" s="9" t="s">
        <v>385</v>
      </c>
      <c r="R3" s="39" t="s">
        <v>278</v>
      </c>
      <c r="T3" s="45" t="s">
        <v>286</v>
      </c>
      <c r="U3" s="45" t="s">
        <v>25</v>
      </c>
      <c r="V3" s="45" t="s">
        <v>316</v>
      </c>
      <c r="W3" s="45" t="s">
        <v>307</v>
      </c>
    </row>
    <row r="4" spans="1:24" x14ac:dyDescent="0.3">
      <c r="A4" s="4">
        <v>3</v>
      </c>
      <c r="B4" s="4">
        <v>3</v>
      </c>
      <c r="C4" s="4"/>
      <c r="D4" s="4"/>
      <c r="H4" s="4">
        <v>1</v>
      </c>
      <c r="I4" s="7">
        <f t="shared" ref="I4:I15" si="0">POWER(I$1,H4)</f>
        <v>3</v>
      </c>
      <c r="J4" s="4">
        <f t="shared" ref="J4:J15" si="1">MOD(I4,J$1)</f>
        <v>3</v>
      </c>
      <c r="K4" t="s">
        <v>342</v>
      </c>
      <c r="N4" s="5">
        <v>1</v>
      </c>
      <c r="O4" s="5">
        <v>26</v>
      </c>
      <c r="P4" s="5">
        <f>GCD(N4,O4)</f>
        <v>1</v>
      </c>
      <c r="Q4" s="4">
        <f>MOD(N4*N$14,O$14)</f>
        <v>11</v>
      </c>
      <c r="R4" t="s">
        <v>324</v>
      </c>
      <c r="T4" s="9" t="s">
        <v>386</v>
      </c>
      <c r="U4" s="9" t="s">
        <v>315</v>
      </c>
      <c r="V4" s="9" t="s">
        <v>529</v>
      </c>
      <c r="W4" s="9" t="s">
        <v>530</v>
      </c>
      <c r="X4" s="39" t="s">
        <v>278</v>
      </c>
    </row>
    <row r="5" spans="1:24" x14ac:dyDescent="0.3">
      <c r="A5" s="4">
        <v>4</v>
      </c>
      <c r="B5" s="4">
        <f>B4*B2</f>
        <v>6</v>
      </c>
      <c r="C5" s="37" t="s">
        <v>275</v>
      </c>
      <c r="D5" s="4"/>
      <c r="E5" t="s">
        <v>280</v>
      </c>
      <c r="H5" s="4">
        <v>2</v>
      </c>
      <c r="I5" s="7">
        <f t="shared" si="0"/>
        <v>9</v>
      </c>
      <c r="J5" s="4">
        <f t="shared" si="1"/>
        <v>2</v>
      </c>
      <c r="K5" t="s">
        <v>343</v>
      </c>
      <c r="N5" s="4">
        <v>2</v>
      </c>
      <c r="O5" s="4">
        <v>26</v>
      </c>
      <c r="P5" s="4">
        <f t="shared" ref="P5:P14" si="2">GCD(N5,O5)</f>
        <v>2</v>
      </c>
      <c r="Q5" s="4">
        <f t="shared" ref="Q5:Q29" si="3">MOD(N5*N$14,O$14)</f>
        <v>22</v>
      </c>
      <c r="R5" t="s">
        <v>325</v>
      </c>
      <c r="T5" s="5">
        <v>1</v>
      </c>
      <c r="U5" s="5">
        <v>24</v>
      </c>
      <c r="V5" s="5">
        <f>GCD(T5,U5)</f>
        <v>1</v>
      </c>
      <c r="W5" s="4">
        <f t="shared" ref="W5:W39" si="4">MOD(T5*T$9,U5)</f>
        <v>5</v>
      </c>
      <c r="X5" t="s">
        <v>331</v>
      </c>
    </row>
    <row r="6" spans="1:24" x14ac:dyDescent="0.3">
      <c r="A6" s="4">
        <v>5</v>
      </c>
      <c r="B6" s="4"/>
      <c r="C6" s="37">
        <f>B5</f>
        <v>6</v>
      </c>
      <c r="D6" s="4">
        <f>C6</f>
        <v>6</v>
      </c>
      <c r="H6" s="4">
        <v>3</v>
      </c>
      <c r="I6" s="7">
        <f t="shared" si="0"/>
        <v>27</v>
      </c>
      <c r="J6" s="4">
        <f t="shared" si="1"/>
        <v>6</v>
      </c>
      <c r="K6" t="s">
        <v>320</v>
      </c>
      <c r="N6" s="5">
        <v>3</v>
      </c>
      <c r="O6" s="5">
        <v>26</v>
      </c>
      <c r="P6" s="5">
        <f t="shared" si="2"/>
        <v>1</v>
      </c>
      <c r="Q6" s="4">
        <f t="shared" si="3"/>
        <v>7</v>
      </c>
      <c r="R6" t="s">
        <v>326</v>
      </c>
      <c r="T6" s="4">
        <v>2</v>
      </c>
      <c r="U6" s="5">
        <v>24</v>
      </c>
      <c r="V6" s="5">
        <f t="shared" ref="V6:V39" si="5">GCD(T6,U6)</f>
        <v>2</v>
      </c>
      <c r="W6" s="4">
        <f t="shared" si="4"/>
        <v>10</v>
      </c>
      <c r="X6" t="s">
        <v>332</v>
      </c>
    </row>
    <row r="7" spans="1:24" x14ac:dyDescent="0.3">
      <c r="A7" s="4">
        <v>6</v>
      </c>
      <c r="B7" s="4"/>
      <c r="C7" s="4"/>
      <c r="D7" s="4">
        <v>4</v>
      </c>
      <c r="H7" s="4">
        <v>4</v>
      </c>
      <c r="I7" s="7">
        <f t="shared" si="0"/>
        <v>81</v>
      </c>
      <c r="J7" s="4">
        <f t="shared" si="1"/>
        <v>4</v>
      </c>
      <c r="K7" t="s">
        <v>306</v>
      </c>
      <c r="N7" s="4">
        <v>4</v>
      </c>
      <c r="O7" s="4">
        <v>26</v>
      </c>
      <c r="P7" s="4">
        <f t="shared" si="2"/>
        <v>2</v>
      </c>
      <c r="Q7" s="4">
        <f t="shared" si="3"/>
        <v>18</v>
      </c>
      <c r="R7" t="s">
        <v>327</v>
      </c>
      <c r="T7" s="5">
        <v>3</v>
      </c>
      <c r="U7" s="5">
        <v>24</v>
      </c>
      <c r="V7" s="5">
        <f t="shared" si="5"/>
        <v>3</v>
      </c>
      <c r="W7" s="4">
        <f t="shared" si="4"/>
        <v>15</v>
      </c>
      <c r="X7" t="s">
        <v>333</v>
      </c>
    </row>
    <row r="8" spans="1:24" x14ac:dyDescent="0.3">
      <c r="A8" s="4">
        <v>7</v>
      </c>
      <c r="B8" s="4"/>
      <c r="C8" s="37" t="s">
        <v>277</v>
      </c>
      <c r="D8" s="4">
        <f>D7*D3</f>
        <v>8</v>
      </c>
      <c r="E8" t="s">
        <v>279</v>
      </c>
      <c r="H8" s="4">
        <v>5</v>
      </c>
      <c r="I8" s="7">
        <f t="shared" si="0"/>
        <v>243</v>
      </c>
      <c r="J8" s="4">
        <f t="shared" si="1"/>
        <v>5</v>
      </c>
      <c r="N8" s="5">
        <v>5</v>
      </c>
      <c r="O8" s="5">
        <v>26</v>
      </c>
      <c r="P8" s="5">
        <f t="shared" si="2"/>
        <v>1</v>
      </c>
      <c r="Q8" s="4">
        <f t="shared" si="3"/>
        <v>3</v>
      </c>
      <c r="R8" t="s">
        <v>306</v>
      </c>
      <c r="T8" s="4">
        <v>4</v>
      </c>
      <c r="U8" s="5">
        <v>24</v>
      </c>
      <c r="V8" s="5">
        <f t="shared" si="5"/>
        <v>4</v>
      </c>
      <c r="W8" s="4">
        <f t="shared" si="4"/>
        <v>20</v>
      </c>
      <c r="X8" t="s">
        <v>334</v>
      </c>
    </row>
    <row r="9" spans="1:24" x14ac:dyDescent="0.3">
      <c r="A9" s="4">
        <v>8</v>
      </c>
      <c r="B9" s="4">
        <f>C9</f>
        <v>8</v>
      </c>
      <c r="C9" s="4">
        <f>D8</f>
        <v>8</v>
      </c>
      <c r="D9" s="4"/>
      <c r="H9" s="4">
        <v>6</v>
      </c>
      <c r="I9" s="7">
        <f t="shared" si="0"/>
        <v>729</v>
      </c>
      <c r="J9" s="4">
        <f t="shared" si="1"/>
        <v>1</v>
      </c>
      <c r="N9" s="4">
        <v>6</v>
      </c>
      <c r="O9" s="4">
        <v>26</v>
      </c>
      <c r="P9" s="4">
        <f t="shared" si="2"/>
        <v>2</v>
      </c>
      <c r="Q9" s="4">
        <f t="shared" si="3"/>
        <v>14</v>
      </c>
      <c r="T9" s="43">
        <v>5</v>
      </c>
      <c r="U9" s="5">
        <v>24</v>
      </c>
      <c r="V9" s="43">
        <f t="shared" si="5"/>
        <v>1</v>
      </c>
      <c r="W9" s="4">
        <f t="shared" ref="W9:W32" si="6">MOD(T9*T$9,U9)</f>
        <v>1</v>
      </c>
      <c r="X9" t="s">
        <v>335</v>
      </c>
    </row>
    <row r="10" spans="1:24" x14ac:dyDescent="0.3">
      <c r="A10" s="4">
        <v>9</v>
      </c>
      <c r="B10" s="4">
        <f>B4*B9</f>
        <v>24</v>
      </c>
      <c r="C10" s="4"/>
      <c r="D10" s="4">
        <f>D7*D6</f>
        <v>24</v>
      </c>
      <c r="E10" t="s">
        <v>281</v>
      </c>
      <c r="H10" s="4">
        <v>7</v>
      </c>
      <c r="I10" s="7">
        <f t="shared" si="0"/>
        <v>2187</v>
      </c>
      <c r="J10" s="4">
        <f t="shared" si="1"/>
        <v>3</v>
      </c>
      <c r="N10" s="5">
        <v>7</v>
      </c>
      <c r="O10" s="5">
        <v>26</v>
      </c>
      <c r="P10" s="5">
        <f t="shared" si="2"/>
        <v>1</v>
      </c>
      <c r="Q10" s="4">
        <f t="shared" si="3"/>
        <v>25</v>
      </c>
      <c r="T10" s="4">
        <v>6</v>
      </c>
      <c r="U10" s="5">
        <v>24</v>
      </c>
      <c r="V10" s="5">
        <f t="shared" si="5"/>
        <v>6</v>
      </c>
      <c r="W10" s="4">
        <f t="shared" si="6"/>
        <v>6</v>
      </c>
      <c r="X10" t="s">
        <v>336</v>
      </c>
    </row>
    <row r="11" spans="1:24" x14ac:dyDescent="0.3">
      <c r="H11" s="4">
        <v>8</v>
      </c>
      <c r="I11" s="7">
        <f t="shared" si="0"/>
        <v>6561</v>
      </c>
      <c r="J11" s="4">
        <f t="shared" si="1"/>
        <v>2</v>
      </c>
      <c r="N11" s="4">
        <v>8</v>
      </c>
      <c r="O11" s="4">
        <v>26</v>
      </c>
      <c r="P11" s="4">
        <f t="shared" si="2"/>
        <v>2</v>
      </c>
      <c r="Q11" s="4">
        <f t="shared" si="3"/>
        <v>10</v>
      </c>
      <c r="T11" s="5">
        <v>7</v>
      </c>
      <c r="U11" s="5">
        <v>24</v>
      </c>
      <c r="V11" s="5">
        <f t="shared" si="5"/>
        <v>1</v>
      </c>
      <c r="W11" s="4">
        <f t="shared" si="6"/>
        <v>11</v>
      </c>
      <c r="X11" t="s">
        <v>306</v>
      </c>
    </row>
    <row r="12" spans="1:24" x14ac:dyDescent="0.3">
      <c r="A12" s="41" t="s">
        <v>289</v>
      </c>
      <c r="B12" s="4"/>
      <c r="C12" s="4"/>
      <c r="D12" s="4"/>
      <c r="H12" s="4">
        <v>9</v>
      </c>
      <c r="I12" s="7">
        <f t="shared" si="0"/>
        <v>19683</v>
      </c>
      <c r="J12" s="4">
        <f t="shared" si="1"/>
        <v>6</v>
      </c>
      <c r="N12" s="5">
        <v>9</v>
      </c>
      <c r="O12" s="5">
        <v>26</v>
      </c>
      <c r="P12" s="5">
        <f t="shared" si="2"/>
        <v>1</v>
      </c>
      <c r="Q12" s="4">
        <f t="shared" si="3"/>
        <v>21</v>
      </c>
      <c r="T12" s="4">
        <v>8</v>
      </c>
      <c r="U12" s="5">
        <v>24</v>
      </c>
      <c r="V12" s="5">
        <f t="shared" si="5"/>
        <v>8</v>
      </c>
      <c r="W12" s="4">
        <f t="shared" si="6"/>
        <v>16</v>
      </c>
    </row>
    <row r="13" spans="1:24" x14ac:dyDescent="0.3">
      <c r="H13" s="4">
        <v>10</v>
      </c>
      <c r="I13" s="7">
        <f t="shared" si="0"/>
        <v>59049</v>
      </c>
      <c r="J13" s="4">
        <f t="shared" si="1"/>
        <v>4</v>
      </c>
      <c r="N13" s="4">
        <v>10</v>
      </c>
      <c r="O13" s="4">
        <v>26</v>
      </c>
      <c r="P13" s="4">
        <f t="shared" si="2"/>
        <v>2</v>
      </c>
      <c r="Q13" s="4">
        <f t="shared" si="3"/>
        <v>6</v>
      </c>
      <c r="T13" s="5">
        <v>9</v>
      </c>
      <c r="U13" s="5">
        <v>24</v>
      </c>
      <c r="V13" s="5">
        <f t="shared" si="5"/>
        <v>3</v>
      </c>
      <c r="W13" s="4">
        <f t="shared" si="6"/>
        <v>21</v>
      </c>
    </row>
    <row r="14" spans="1:24" x14ac:dyDescent="0.3">
      <c r="A14" s="9" t="s">
        <v>276</v>
      </c>
      <c r="B14" s="9" t="s">
        <v>6</v>
      </c>
      <c r="C14" s="9" t="s">
        <v>8</v>
      </c>
      <c r="D14" s="9" t="s">
        <v>7</v>
      </c>
      <c r="E14" s="39" t="s">
        <v>278</v>
      </c>
      <c r="H14" s="4">
        <v>11</v>
      </c>
      <c r="I14" s="7">
        <f t="shared" si="0"/>
        <v>177147</v>
      </c>
      <c r="J14" s="4">
        <f t="shared" si="1"/>
        <v>5</v>
      </c>
      <c r="N14" s="43">
        <v>11</v>
      </c>
      <c r="O14" s="32">
        <v>26</v>
      </c>
      <c r="P14" s="43">
        <f t="shared" si="2"/>
        <v>1</v>
      </c>
      <c r="Q14" s="4">
        <f t="shared" si="3"/>
        <v>17</v>
      </c>
      <c r="T14" s="4">
        <v>10</v>
      </c>
      <c r="U14" s="5">
        <v>24</v>
      </c>
      <c r="V14" s="5">
        <f t="shared" si="5"/>
        <v>2</v>
      </c>
      <c r="W14" s="4">
        <f t="shared" si="6"/>
        <v>2</v>
      </c>
    </row>
    <row r="15" spans="1:24" x14ac:dyDescent="0.3">
      <c r="A15" s="4">
        <v>1</v>
      </c>
      <c r="B15" s="4">
        <v>2</v>
      </c>
      <c r="C15" s="37" t="s">
        <v>275</v>
      </c>
      <c r="D15" s="4"/>
      <c r="H15" s="4">
        <v>12</v>
      </c>
      <c r="I15" s="7">
        <f t="shared" si="0"/>
        <v>531441</v>
      </c>
      <c r="J15" s="4">
        <f t="shared" si="1"/>
        <v>1</v>
      </c>
      <c r="N15" s="4">
        <v>12</v>
      </c>
      <c r="O15" s="4">
        <v>26</v>
      </c>
      <c r="P15" s="4">
        <f t="shared" ref="P15:P29" si="7">GCD(N15,O15)</f>
        <v>2</v>
      </c>
      <c r="Q15" s="4">
        <f t="shared" si="3"/>
        <v>2</v>
      </c>
      <c r="T15" s="4">
        <v>11</v>
      </c>
      <c r="U15" s="5">
        <v>24</v>
      </c>
      <c r="V15" s="5">
        <f t="shared" si="5"/>
        <v>1</v>
      </c>
      <c r="W15" s="4">
        <f t="shared" si="6"/>
        <v>7</v>
      </c>
    </row>
    <row r="16" spans="1:24" x14ac:dyDescent="0.3">
      <c r="A16" s="4">
        <v>2</v>
      </c>
      <c r="B16" s="4"/>
      <c r="C16" s="37">
        <f>B15</f>
        <v>2</v>
      </c>
      <c r="D16" s="4">
        <f>B15</f>
        <v>2</v>
      </c>
      <c r="N16" s="4">
        <v>13</v>
      </c>
      <c r="O16" s="4">
        <v>26</v>
      </c>
      <c r="P16" s="4">
        <f t="shared" si="7"/>
        <v>13</v>
      </c>
      <c r="Q16" s="4">
        <f t="shared" si="3"/>
        <v>13</v>
      </c>
      <c r="T16" s="4">
        <v>12</v>
      </c>
      <c r="U16" s="5">
        <v>24</v>
      </c>
      <c r="V16" s="5">
        <f t="shared" si="5"/>
        <v>12</v>
      </c>
      <c r="W16" s="4">
        <f t="shared" si="6"/>
        <v>12</v>
      </c>
    </row>
    <row r="17" spans="1:23" x14ac:dyDescent="0.3">
      <c r="A17" s="4">
        <v>3</v>
      </c>
      <c r="B17" s="4">
        <v>3</v>
      </c>
      <c r="C17" s="4"/>
      <c r="D17" s="4"/>
      <c r="H17" s="42" t="s">
        <v>292</v>
      </c>
      <c r="N17" s="4">
        <v>14</v>
      </c>
      <c r="O17" s="4">
        <v>26</v>
      </c>
      <c r="P17" s="4">
        <f t="shared" si="7"/>
        <v>2</v>
      </c>
      <c r="Q17" s="4">
        <f t="shared" si="3"/>
        <v>24</v>
      </c>
      <c r="T17" s="4">
        <v>13</v>
      </c>
      <c r="U17" s="5">
        <v>24</v>
      </c>
      <c r="V17" s="5">
        <f t="shared" si="5"/>
        <v>1</v>
      </c>
      <c r="W17" s="4">
        <f t="shared" si="6"/>
        <v>17</v>
      </c>
    </row>
    <row r="18" spans="1:23" x14ac:dyDescent="0.3">
      <c r="A18" s="4">
        <v>4</v>
      </c>
      <c r="B18" s="4">
        <f>POWER(B15,B17)</f>
        <v>8</v>
      </c>
      <c r="C18" s="37" t="s">
        <v>275</v>
      </c>
      <c r="D18" s="4"/>
      <c r="E18" t="s">
        <v>282</v>
      </c>
      <c r="N18" s="4">
        <v>15</v>
      </c>
      <c r="O18" s="4">
        <v>26</v>
      </c>
      <c r="P18" s="4">
        <f t="shared" si="7"/>
        <v>1</v>
      </c>
      <c r="Q18" s="4">
        <f t="shared" si="3"/>
        <v>9</v>
      </c>
      <c r="T18" s="4">
        <v>14</v>
      </c>
      <c r="U18" s="5">
        <v>24</v>
      </c>
      <c r="V18" s="5">
        <f t="shared" si="5"/>
        <v>2</v>
      </c>
      <c r="W18" s="4">
        <f t="shared" si="6"/>
        <v>22</v>
      </c>
    </row>
    <row r="19" spans="1:23" x14ac:dyDescent="0.3">
      <c r="A19" s="4">
        <v>5</v>
      </c>
      <c r="B19" s="4"/>
      <c r="C19" s="37">
        <f>B18</f>
        <v>8</v>
      </c>
      <c r="D19" s="4">
        <f>B18</f>
        <v>8</v>
      </c>
      <c r="N19" s="4">
        <v>16</v>
      </c>
      <c r="O19" s="4">
        <v>26</v>
      </c>
      <c r="P19" s="4">
        <f t="shared" si="7"/>
        <v>2</v>
      </c>
      <c r="Q19" s="4">
        <f t="shared" si="3"/>
        <v>20</v>
      </c>
      <c r="T19" s="4">
        <v>15</v>
      </c>
      <c r="U19" s="5">
        <v>24</v>
      </c>
      <c r="V19" s="5">
        <f t="shared" si="5"/>
        <v>3</v>
      </c>
      <c r="W19" s="4">
        <f t="shared" si="6"/>
        <v>3</v>
      </c>
    </row>
    <row r="20" spans="1:23" x14ac:dyDescent="0.3">
      <c r="A20" s="4">
        <v>6</v>
      </c>
      <c r="B20" s="4"/>
      <c r="C20" s="4"/>
      <c r="D20" s="4">
        <v>4</v>
      </c>
      <c r="N20" s="4">
        <v>17</v>
      </c>
      <c r="O20" s="4">
        <v>26</v>
      </c>
      <c r="P20" s="4">
        <f t="shared" si="7"/>
        <v>1</v>
      </c>
      <c r="Q20" s="4">
        <f t="shared" si="3"/>
        <v>5</v>
      </c>
      <c r="T20" s="4">
        <v>16</v>
      </c>
      <c r="U20" s="5">
        <v>24</v>
      </c>
      <c r="V20" s="5">
        <f t="shared" si="5"/>
        <v>8</v>
      </c>
      <c r="W20" s="4">
        <f t="shared" si="6"/>
        <v>8</v>
      </c>
    </row>
    <row r="21" spans="1:23" x14ac:dyDescent="0.3">
      <c r="A21" s="4">
        <v>7</v>
      </c>
      <c r="B21" s="4"/>
      <c r="C21" s="37" t="s">
        <v>277</v>
      </c>
      <c r="D21" s="4">
        <f>POWER(D20,D16)</f>
        <v>16</v>
      </c>
      <c r="E21" t="s">
        <v>283</v>
      </c>
      <c r="N21" s="4">
        <v>18</v>
      </c>
      <c r="O21" s="4">
        <v>26</v>
      </c>
      <c r="P21" s="4">
        <f t="shared" si="7"/>
        <v>2</v>
      </c>
      <c r="Q21" s="4">
        <f t="shared" si="3"/>
        <v>16</v>
      </c>
      <c r="T21" s="4">
        <v>17</v>
      </c>
      <c r="U21" s="5">
        <v>24</v>
      </c>
      <c r="V21" s="5">
        <f t="shared" si="5"/>
        <v>1</v>
      </c>
      <c r="W21" s="4">
        <f t="shared" si="6"/>
        <v>13</v>
      </c>
    </row>
    <row r="22" spans="1:23" x14ac:dyDescent="0.3">
      <c r="A22" s="4">
        <v>8</v>
      </c>
      <c r="B22" s="4">
        <f>D21</f>
        <v>16</v>
      </c>
      <c r="C22" s="4">
        <f>D21</f>
        <v>16</v>
      </c>
      <c r="D22" s="4"/>
      <c r="N22" s="43">
        <v>19</v>
      </c>
      <c r="O22" s="44">
        <v>26</v>
      </c>
      <c r="P22" s="44">
        <f t="shared" si="7"/>
        <v>1</v>
      </c>
      <c r="Q22" s="43">
        <f t="shared" si="3"/>
        <v>1</v>
      </c>
      <c r="R22" t="s">
        <v>328</v>
      </c>
      <c r="T22" s="4">
        <v>18</v>
      </c>
      <c r="U22" s="5">
        <v>24</v>
      </c>
      <c r="V22" s="5">
        <f t="shared" si="5"/>
        <v>6</v>
      </c>
      <c r="W22" s="4">
        <f t="shared" si="6"/>
        <v>18</v>
      </c>
    </row>
    <row r="23" spans="1:23" x14ac:dyDescent="0.3">
      <c r="A23" s="4">
        <v>9</v>
      </c>
      <c r="B23" s="4">
        <f>POWER(B22,B17)</f>
        <v>4096</v>
      </c>
      <c r="C23" s="4"/>
      <c r="D23" s="4">
        <f>POWER(D19,D20)</f>
        <v>4096</v>
      </c>
      <c r="E23" t="s">
        <v>284</v>
      </c>
      <c r="N23" s="4">
        <v>20</v>
      </c>
      <c r="O23" s="4">
        <v>26</v>
      </c>
      <c r="P23" s="4">
        <f t="shared" si="7"/>
        <v>2</v>
      </c>
      <c r="Q23" s="4">
        <f t="shared" si="3"/>
        <v>12</v>
      </c>
      <c r="T23" s="4">
        <v>19</v>
      </c>
      <c r="U23" s="5">
        <v>24</v>
      </c>
      <c r="V23" s="5">
        <f t="shared" si="5"/>
        <v>1</v>
      </c>
      <c r="W23" s="4">
        <f t="shared" si="6"/>
        <v>23</v>
      </c>
    </row>
    <row r="24" spans="1:23" x14ac:dyDescent="0.3">
      <c r="B24" s="4"/>
      <c r="C24" s="4"/>
      <c r="D24" s="4"/>
      <c r="N24" s="4">
        <v>21</v>
      </c>
      <c r="O24" s="4">
        <v>26</v>
      </c>
      <c r="P24" s="4">
        <f t="shared" si="7"/>
        <v>1</v>
      </c>
      <c r="Q24" s="4">
        <f t="shared" si="3"/>
        <v>23</v>
      </c>
      <c r="T24" s="4">
        <v>20</v>
      </c>
      <c r="U24" s="5">
        <v>24</v>
      </c>
      <c r="V24" s="5">
        <f t="shared" si="5"/>
        <v>4</v>
      </c>
      <c r="W24" s="4">
        <f t="shared" si="6"/>
        <v>4</v>
      </c>
    </row>
    <row r="25" spans="1:23" x14ac:dyDescent="0.3">
      <c r="A25" s="41" t="s">
        <v>290</v>
      </c>
      <c r="N25" s="4">
        <v>22</v>
      </c>
      <c r="O25" s="4">
        <v>26</v>
      </c>
      <c r="P25" s="4">
        <f t="shared" si="7"/>
        <v>2</v>
      </c>
      <c r="Q25" s="4">
        <f t="shared" si="3"/>
        <v>8</v>
      </c>
      <c r="T25" s="4">
        <v>21</v>
      </c>
      <c r="U25" s="5">
        <v>24</v>
      </c>
      <c r="V25" s="5">
        <f t="shared" si="5"/>
        <v>3</v>
      </c>
      <c r="W25" s="4">
        <f t="shared" si="6"/>
        <v>9</v>
      </c>
    </row>
    <row r="26" spans="1:23" x14ac:dyDescent="0.3">
      <c r="N26" s="4">
        <v>23</v>
      </c>
      <c r="O26" s="4">
        <v>26</v>
      </c>
      <c r="P26" s="4">
        <f t="shared" si="7"/>
        <v>1</v>
      </c>
      <c r="Q26" s="4">
        <f t="shared" si="3"/>
        <v>19</v>
      </c>
      <c r="T26" s="4">
        <v>22</v>
      </c>
      <c r="U26" s="5">
        <v>24</v>
      </c>
      <c r="V26" s="5">
        <f t="shared" si="5"/>
        <v>2</v>
      </c>
      <c r="W26" s="4">
        <f t="shared" si="6"/>
        <v>14</v>
      </c>
    </row>
    <row r="27" spans="1:23" x14ac:dyDescent="0.3">
      <c r="N27" s="4">
        <v>24</v>
      </c>
      <c r="O27" s="4">
        <v>26</v>
      </c>
      <c r="P27" s="4">
        <f t="shared" si="7"/>
        <v>2</v>
      </c>
      <c r="Q27" s="4">
        <f t="shared" si="3"/>
        <v>4</v>
      </c>
      <c r="T27" s="4">
        <v>23</v>
      </c>
      <c r="U27" s="5">
        <v>24</v>
      </c>
      <c r="V27" s="5">
        <f t="shared" si="5"/>
        <v>1</v>
      </c>
      <c r="W27" s="4">
        <f t="shared" si="6"/>
        <v>19</v>
      </c>
    </row>
    <row r="28" spans="1:23" x14ac:dyDescent="0.3">
      <c r="N28" s="4">
        <v>25</v>
      </c>
      <c r="O28" s="4">
        <v>26</v>
      </c>
      <c r="P28" s="4">
        <f t="shared" si="7"/>
        <v>1</v>
      </c>
      <c r="Q28" s="4">
        <f t="shared" si="3"/>
        <v>15</v>
      </c>
      <c r="T28" s="4">
        <v>24</v>
      </c>
      <c r="U28" s="5">
        <v>24</v>
      </c>
      <c r="V28" s="5">
        <f t="shared" si="5"/>
        <v>24</v>
      </c>
      <c r="W28" s="4">
        <f t="shared" si="6"/>
        <v>0</v>
      </c>
    </row>
    <row r="29" spans="1:23" x14ac:dyDescent="0.3">
      <c r="A29" s="9" t="s">
        <v>276</v>
      </c>
      <c r="B29" s="9" t="s">
        <v>6</v>
      </c>
      <c r="C29" s="9" t="s">
        <v>8</v>
      </c>
      <c r="D29" s="9" t="s">
        <v>7</v>
      </c>
      <c r="E29" s="39" t="s">
        <v>278</v>
      </c>
      <c r="N29" s="4">
        <v>26</v>
      </c>
      <c r="O29" s="4">
        <v>26</v>
      </c>
      <c r="P29" s="4">
        <f t="shared" si="7"/>
        <v>26</v>
      </c>
      <c r="Q29" s="4">
        <f t="shared" si="3"/>
        <v>0</v>
      </c>
      <c r="T29" s="4">
        <v>25</v>
      </c>
      <c r="U29" s="5">
        <v>24</v>
      </c>
      <c r="V29" s="5">
        <f t="shared" si="5"/>
        <v>1</v>
      </c>
      <c r="W29" s="4">
        <f t="shared" si="6"/>
        <v>5</v>
      </c>
    </row>
    <row r="30" spans="1:23" x14ac:dyDescent="0.3">
      <c r="A30" s="4">
        <v>1</v>
      </c>
      <c r="B30" s="4">
        <v>3</v>
      </c>
      <c r="C30" s="37"/>
      <c r="D30" s="4"/>
      <c r="T30" s="4">
        <v>26</v>
      </c>
      <c r="U30" s="5">
        <v>24</v>
      </c>
      <c r="V30" s="5">
        <f t="shared" si="5"/>
        <v>2</v>
      </c>
      <c r="W30" s="4">
        <f t="shared" si="6"/>
        <v>10</v>
      </c>
    </row>
    <row r="31" spans="1:23" x14ac:dyDescent="0.3">
      <c r="A31" s="4">
        <v>2</v>
      </c>
      <c r="B31" s="4">
        <v>7</v>
      </c>
      <c r="C31" s="37" t="s">
        <v>275</v>
      </c>
      <c r="D31" s="4"/>
      <c r="N31" s="42" t="s">
        <v>305</v>
      </c>
      <c r="T31" s="4">
        <v>27</v>
      </c>
      <c r="U31" s="5">
        <v>24</v>
      </c>
      <c r="V31" s="5">
        <f t="shared" si="5"/>
        <v>3</v>
      </c>
      <c r="W31" s="4">
        <f t="shared" si="6"/>
        <v>15</v>
      </c>
    </row>
    <row r="32" spans="1:23" x14ac:dyDescent="0.3">
      <c r="A32" s="4">
        <v>3</v>
      </c>
      <c r="B32" s="4"/>
      <c r="C32" s="37" t="s">
        <v>285</v>
      </c>
      <c r="D32" s="4">
        <v>3</v>
      </c>
      <c r="T32" s="4">
        <v>28</v>
      </c>
      <c r="U32" s="5">
        <v>24</v>
      </c>
      <c r="V32" s="5">
        <f t="shared" si="5"/>
        <v>4</v>
      </c>
      <c r="W32" s="4">
        <f t="shared" si="6"/>
        <v>20</v>
      </c>
    </row>
    <row r="33" spans="1:24" x14ac:dyDescent="0.3">
      <c r="A33" s="4">
        <v>4</v>
      </c>
      <c r="B33" s="4"/>
      <c r="C33" s="37"/>
      <c r="D33" s="4">
        <v>7</v>
      </c>
      <c r="N33" s="46"/>
      <c r="O33" s="46"/>
      <c r="P33" s="4"/>
      <c r="Q33" s="46"/>
      <c r="T33" s="43">
        <v>29</v>
      </c>
      <c r="U33" s="5">
        <v>24</v>
      </c>
      <c r="V33" s="5">
        <f t="shared" si="5"/>
        <v>1</v>
      </c>
      <c r="W33" s="43">
        <f t="shared" si="4"/>
        <v>1</v>
      </c>
      <c r="X33" t="s">
        <v>337</v>
      </c>
    </row>
    <row r="34" spans="1:24" x14ac:dyDescent="0.3">
      <c r="A34" s="4">
        <v>5</v>
      </c>
      <c r="B34" s="4">
        <v>3</v>
      </c>
      <c r="C34" s="4"/>
      <c r="D34" s="4"/>
      <c r="N34" s="9" t="s">
        <v>20</v>
      </c>
      <c r="O34" s="9" t="s">
        <v>3</v>
      </c>
      <c r="P34" s="9" t="s">
        <v>314</v>
      </c>
      <c r="Q34" s="48"/>
      <c r="R34" s="25"/>
      <c r="T34" s="4">
        <v>30</v>
      </c>
      <c r="U34" s="5">
        <v>24</v>
      </c>
      <c r="V34" s="5">
        <f t="shared" si="5"/>
        <v>6</v>
      </c>
      <c r="W34" s="4">
        <f t="shared" si="4"/>
        <v>6</v>
      </c>
    </row>
    <row r="35" spans="1:24" x14ac:dyDescent="0.3">
      <c r="A35" s="4">
        <v>6</v>
      </c>
      <c r="B35" s="4">
        <f>MOD(POWER(B30,B34),B31)</f>
        <v>6</v>
      </c>
      <c r="C35" s="37" t="s">
        <v>275</v>
      </c>
      <c r="D35" s="4"/>
      <c r="E35" t="s">
        <v>320</v>
      </c>
      <c r="N35" s="51">
        <v>1</v>
      </c>
      <c r="O35" s="51">
        <v>35</v>
      </c>
      <c r="P35" s="51">
        <f>GCD(N35,O35)</f>
        <v>1</v>
      </c>
      <c r="Q35" s="4"/>
      <c r="T35" s="4">
        <v>31</v>
      </c>
      <c r="U35" s="5">
        <v>24</v>
      </c>
      <c r="V35" s="5">
        <f t="shared" si="5"/>
        <v>1</v>
      </c>
      <c r="W35" s="4">
        <f t="shared" si="4"/>
        <v>11</v>
      </c>
    </row>
    <row r="36" spans="1:24" x14ac:dyDescent="0.3">
      <c r="A36" s="4">
        <v>7</v>
      </c>
      <c r="B36" s="4"/>
      <c r="C36" s="4">
        <v>6</v>
      </c>
      <c r="D36" s="4">
        <v>6</v>
      </c>
      <c r="N36" s="51">
        <v>2</v>
      </c>
      <c r="O36" s="51">
        <v>35</v>
      </c>
      <c r="P36" s="51">
        <f>GCD(N36,O36)</f>
        <v>1</v>
      </c>
      <c r="Q36" s="4"/>
      <c r="T36" s="4">
        <v>32</v>
      </c>
      <c r="U36" s="5">
        <v>24</v>
      </c>
      <c r="V36" s="5">
        <f t="shared" si="5"/>
        <v>8</v>
      </c>
      <c r="W36" s="4">
        <f t="shared" si="4"/>
        <v>16</v>
      </c>
    </row>
    <row r="37" spans="1:24" x14ac:dyDescent="0.3">
      <c r="A37" s="4">
        <v>8</v>
      </c>
      <c r="B37" s="4"/>
      <c r="C37" s="4"/>
      <c r="D37" s="4">
        <v>4</v>
      </c>
      <c r="N37" s="51">
        <v>3</v>
      </c>
      <c r="O37" s="51">
        <v>35</v>
      </c>
      <c r="P37" s="51">
        <f>GCD(N37,O37)</f>
        <v>1</v>
      </c>
      <c r="Q37" s="4"/>
      <c r="T37" s="4">
        <v>33</v>
      </c>
      <c r="U37" s="5">
        <v>24</v>
      </c>
      <c r="V37" s="5">
        <f t="shared" si="5"/>
        <v>3</v>
      </c>
      <c r="W37" s="4">
        <f t="shared" si="4"/>
        <v>21</v>
      </c>
    </row>
    <row r="38" spans="1:24" x14ac:dyDescent="0.3">
      <c r="A38" s="4">
        <v>9</v>
      </c>
      <c r="B38" s="4"/>
      <c r="C38" s="37" t="s">
        <v>277</v>
      </c>
      <c r="D38" s="4">
        <f>MOD(POWER(D32,D37),D33)</f>
        <v>4</v>
      </c>
      <c r="E38" t="s">
        <v>321</v>
      </c>
      <c r="N38" s="51">
        <v>4</v>
      </c>
      <c r="O38" s="51">
        <v>35</v>
      </c>
      <c r="P38" s="51">
        <f t="shared" ref="P38:P69" si="8">GCD(N38,O38)</f>
        <v>1</v>
      </c>
      <c r="Q38" s="4"/>
      <c r="T38" s="4">
        <v>34</v>
      </c>
      <c r="U38" s="5">
        <v>24</v>
      </c>
      <c r="V38" s="5">
        <f t="shared" si="5"/>
        <v>2</v>
      </c>
      <c r="W38" s="4">
        <f t="shared" si="4"/>
        <v>2</v>
      </c>
    </row>
    <row r="39" spans="1:24" x14ac:dyDescent="0.3">
      <c r="A39" s="4">
        <v>10</v>
      </c>
      <c r="B39" s="4">
        <v>4</v>
      </c>
      <c r="C39" s="4">
        <v>4</v>
      </c>
      <c r="D39" s="4"/>
      <c r="N39" s="5">
        <v>5</v>
      </c>
      <c r="O39" s="5">
        <v>35</v>
      </c>
      <c r="P39" s="5">
        <f t="shared" si="8"/>
        <v>5</v>
      </c>
      <c r="Q39" s="4"/>
      <c r="T39" s="4">
        <v>35</v>
      </c>
      <c r="U39" s="5">
        <v>24</v>
      </c>
      <c r="V39" s="5">
        <f t="shared" si="5"/>
        <v>1</v>
      </c>
      <c r="W39" s="4">
        <f t="shared" si="4"/>
        <v>7</v>
      </c>
    </row>
    <row r="40" spans="1:24" x14ac:dyDescent="0.3">
      <c r="A40" s="4">
        <v>11</v>
      </c>
      <c r="B40" s="4">
        <f>MOD(POWER(B39,B34),B31)</f>
        <v>1</v>
      </c>
      <c r="C40" s="4"/>
      <c r="D40" s="4">
        <f>MOD(POWER(D36,D38),D33)</f>
        <v>1</v>
      </c>
      <c r="E40" t="s">
        <v>322</v>
      </c>
      <c r="N40" s="51">
        <v>6</v>
      </c>
      <c r="O40" s="51">
        <v>35</v>
      </c>
      <c r="P40" s="51">
        <f t="shared" si="8"/>
        <v>1</v>
      </c>
      <c r="Q40" s="4"/>
    </row>
    <row r="41" spans="1:24" x14ac:dyDescent="0.3">
      <c r="B41" s="4"/>
      <c r="C41" s="4"/>
      <c r="D41" s="4"/>
      <c r="N41" s="5">
        <v>7</v>
      </c>
      <c r="O41" s="5">
        <v>35</v>
      </c>
      <c r="P41" s="5">
        <f t="shared" si="8"/>
        <v>7</v>
      </c>
      <c r="Q41" s="4"/>
      <c r="T41" s="47" t="s">
        <v>330</v>
      </c>
      <c r="U41" s="47"/>
      <c r="V41" s="47"/>
    </row>
    <row r="42" spans="1:24" x14ac:dyDescent="0.3">
      <c r="A42" s="42" t="s">
        <v>291</v>
      </c>
      <c r="B42" s="4"/>
      <c r="C42" s="4"/>
      <c r="D42" s="4"/>
      <c r="N42" s="51">
        <v>8</v>
      </c>
      <c r="O42" s="51">
        <v>35</v>
      </c>
      <c r="P42" s="51">
        <f t="shared" si="8"/>
        <v>1</v>
      </c>
      <c r="Q42" s="4"/>
    </row>
    <row r="43" spans="1:24" x14ac:dyDescent="0.3">
      <c r="B43" s="4"/>
      <c r="C43" s="4"/>
      <c r="D43" s="4"/>
      <c r="N43" s="51">
        <v>9</v>
      </c>
      <c r="O43" s="51">
        <v>35</v>
      </c>
      <c r="P43" s="51">
        <f t="shared" si="8"/>
        <v>1</v>
      </c>
      <c r="Q43" s="4"/>
    </row>
    <row r="44" spans="1:24" x14ac:dyDescent="0.3">
      <c r="A44" s="9" t="s">
        <v>276</v>
      </c>
      <c r="B44" s="9" t="s">
        <v>6</v>
      </c>
      <c r="C44" s="9" t="s">
        <v>8</v>
      </c>
      <c r="D44" s="9" t="s">
        <v>7</v>
      </c>
      <c r="E44" s="39" t="s">
        <v>278</v>
      </c>
      <c r="N44" s="4">
        <v>10</v>
      </c>
      <c r="O44" s="5">
        <v>35</v>
      </c>
      <c r="P44" s="5">
        <f t="shared" si="8"/>
        <v>5</v>
      </c>
      <c r="Q44" s="4"/>
    </row>
    <row r="45" spans="1:24" x14ac:dyDescent="0.3">
      <c r="A45" s="4">
        <v>1</v>
      </c>
      <c r="B45" s="4">
        <v>11</v>
      </c>
      <c r="C45" s="4"/>
      <c r="D45" s="4"/>
      <c r="N45" s="51">
        <v>11</v>
      </c>
      <c r="O45" s="51">
        <v>35</v>
      </c>
      <c r="P45" s="51">
        <f t="shared" si="8"/>
        <v>1</v>
      </c>
      <c r="Q45" s="4"/>
    </row>
    <row r="46" spans="1:24" x14ac:dyDescent="0.3">
      <c r="A46" s="4">
        <v>2</v>
      </c>
      <c r="B46" s="4">
        <v>26</v>
      </c>
      <c r="C46" s="37" t="s">
        <v>275</v>
      </c>
      <c r="N46" s="51">
        <v>12</v>
      </c>
      <c r="O46" s="51">
        <v>35</v>
      </c>
      <c r="P46" s="51">
        <f t="shared" si="8"/>
        <v>1</v>
      </c>
      <c r="Q46" s="4"/>
    </row>
    <row r="47" spans="1:24" x14ac:dyDescent="0.3">
      <c r="A47" s="4">
        <v>3</v>
      </c>
      <c r="B47" s="4"/>
      <c r="C47" s="37" t="s">
        <v>304</v>
      </c>
      <c r="D47" s="4">
        <v>11</v>
      </c>
      <c r="N47" s="51">
        <v>13</v>
      </c>
      <c r="O47" s="51">
        <v>35</v>
      </c>
      <c r="P47" s="51">
        <f t="shared" si="8"/>
        <v>1</v>
      </c>
      <c r="Q47" s="4"/>
    </row>
    <row r="48" spans="1:24" x14ac:dyDescent="0.3">
      <c r="A48" s="4">
        <v>4</v>
      </c>
      <c r="B48" s="4"/>
      <c r="C48" s="4"/>
      <c r="D48" s="4">
        <v>26</v>
      </c>
      <c r="N48" s="4">
        <v>14</v>
      </c>
      <c r="O48" s="5">
        <v>35</v>
      </c>
      <c r="P48" s="5">
        <f t="shared" si="8"/>
        <v>7</v>
      </c>
      <c r="Q48" s="4"/>
    </row>
    <row r="49" spans="1:17" x14ac:dyDescent="0.3">
      <c r="A49" s="4">
        <v>5</v>
      </c>
      <c r="C49" s="4"/>
      <c r="D49" s="50">
        <v>3</v>
      </c>
      <c r="N49" s="5">
        <v>15</v>
      </c>
      <c r="O49" s="5">
        <v>35</v>
      </c>
      <c r="P49" s="5">
        <f t="shared" si="8"/>
        <v>5</v>
      </c>
      <c r="Q49" s="4"/>
    </row>
    <row r="50" spans="1:17" x14ac:dyDescent="0.3">
      <c r="A50" s="4">
        <v>6</v>
      </c>
      <c r="B50" s="4"/>
      <c r="C50" s="37" t="s">
        <v>277</v>
      </c>
      <c r="D50" s="4">
        <f>MOD(D49*D47,D48)</f>
        <v>7</v>
      </c>
      <c r="E50" t="s">
        <v>338</v>
      </c>
      <c r="N50" s="51">
        <v>16</v>
      </c>
      <c r="O50" s="51">
        <v>35</v>
      </c>
      <c r="P50" s="51">
        <f t="shared" si="8"/>
        <v>1</v>
      </c>
      <c r="Q50" s="4"/>
    </row>
    <row r="51" spans="1:17" x14ac:dyDescent="0.3">
      <c r="A51" s="4">
        <v>7</v>
      </c>
      <c r="B51" s="4">
        <f>C51</f>
        <v>7</v>
      </c>
      <c r="C51" s="4">
        <f>D50</f>
        <v>7</v>
      </c>
      <c r="D51" s="4"/>
      <c r="N51" s="51">
        <v>17</v>
      </c>
      <c r="O51" s="51">
        <v>35</v>
      </c>
      <c r="P51" s="51">
        <f t="shared" si="8"/>
        <v>1</v>
      </c>
      <c r="Q51" s="4"/>
    </row>
    <row r="52" spans="1:17" x14ac:dyDescent="0.3">
      <c r="A52" s="4">
        <v>8</v>
      </c>
      <c r="B52" s="4">
        <v>19</v>
      </c>
      <c r="C52" s="4"/>
      <c r="D52" s="4"/>
      <c r="N52" s="51">
        <v>18</v>
      </c>
      <c r="O52" s="51">
        <v>35</v>
      </c>
      <c r="P52" s="51">
        <f t="shared" si="8"/>
        <v>1</v>
      </c>
      <c r="Q52" s="4"/>
    </row>
    <row r="53" spans="1:17" x14ac:dyDescent="0.3">
      <c r="A53" s="4">
        <v>9</v>
      </c>
      <c r="B53" s="50">
        <f>MOD(B51*B52,B46)</f>
        <v>3</v>
      </c>
      <c r="C53" s="4"/>
      <c r="D53" s="4"/>
      <c r="E53" t="s">
        <v>323</v>
      </c>
      <c r="N53" s="51">
        <v>19</v>
      </c>
      <c r="O53" s="51">
        <v>35</v>
      </c>
      <c r="P53" s="51">
        <f t="shared" si="8"/>
        <v>1</v>
      </c>
      <c r="Q53" s="4"/>
    </row>
    <row r="54" spans="1:17" x14ac:dyDescent="0.3">
      <c r="A54" s="4"/>
      <c r="B54" s="4"/>
      <c r="C54" s="4"/>
      <c r="D54" s="4"/>
      <c r="N54" s="5">
        <v>20</v>
      </c>
      <c r="O54" s="5">
        <v>35</v>
      </c>
      <c r="P54" s="5">
        <f t="shared" si="8"/>
        <v>5</v>
      </c>
      <c r="Q54" s="4"/>
    </row>
    <row r="55" spans="1:17" x14ac:dyDescent="0.3">
      <c r="A55" s="42" t="s">
        <v>303</v>
      </c>
      <c r="B55" s="4"/>
      <c r="C55" s="4"/>
      <c r="D55" s="4"/>
      <c r="N55" s="5">
        <v>21</v>
      </c>
      <c r="O55" s="5">
        <v>35</v>
      </c>
      <c r="P55" s="5">
        <f t="shared" si="8"/>
        <v>7</v>
      </c>
      <c r="Q55" s="4"/>
    </row>
    <row r="56" spans="1:17" x14ac:dyDescent="0.3">
      <c r="A56" s="4"/>
      <c r="B56" s="4"/>
      <c r="C56" s="4"/>
      <c r="D56" s="4"/>
      <c r="N56" s="51">
        <v>22</v>
      </c>
      <c r="O56" s="51">
        <v>35</v>
      </c>
      <c r="P56" s="51">
        <f t="shared" si="8"/>
        <v>1</v>
      </c>
      <c r="Q56" s="4"/>
    </row>
    <row r="57" spans="1:17" x14ac:dyDescent="0.3">
      <c r="E57" s="58" t="s">
        <v>311</v>
      </c>
      <c r="F57" s="58"/>
      <c r="N57" s="51">
        <v>23</v>
      </c>
      <c r="O57" s="51">
        <v>35</v>
      </c>
      <c r="P57" s="51">
        <f t="shared" si="8"/>
        <v>1</v>
      </c>
      <c r="Q57" s="4"/>
    </row>
    <row r="58" spans="1:17" x14ac:dyDescent="0.3">
      <c r="A58" s="9" t="s">
        <v>276</v>
      </c>
      <c r="B58" s="9" t="s">
        <v>6</v>
      </c>
      <c r="C58" s="9" t="s">
        <v>8</v>
      </c>
      <c r="D58" s="9" t="s">
        <v>7</v>
      </c>
      <c r="E58" s="38" t="s">
        <v>309</v>
      </c>
      <c r="F58" s="38" t="s">
        <v>310</v>
      </c>
      <c r="G58" s="39" t="s">
        <v>278</v>
      </c>
      <c r="N58" s="51">
        <v>24</v>
      </c>
      <c r="O58" s="51">
        <v>35</v>
      </c>
      <c r="P58" s="51">
        <f t="shared" si="8"/>
        <v>1</v>
      </c>
      <c r="Q58" s="4"/>
    </row>
    <row r="59" spans="1:17" x14ac:dyDescent="0.3">
      <c r="A59" s="4">
        <v>1</v>
      </c>
      <c r="B59" s="4">
        <v>5</v>
      </c>
      <c r="E59" s="4"/>
      <c r="F59" s="4" t="s">
        <v>18</v>
      </c>
      <c r="N59" s="5">
        <v>25</v>
      </c>
      <c r="O59" s="5">
        <v>35</v>
      </c>
      <c r="P59" s="5">
        <f t="shared" si="8"/>
        <v>5</v>
      </c>
      <c r="Q59" s="4"/>
    </row>
    <row r="60" spans="1:17" x14ac:dyDescent="0.3">
      <c r="A60" s="4">
        <v>2</v>
      </c>
      <c r="B60" s="4">
        <v>7</v>
      </c>
      <c r="E60" s="4"/>
      <c r="F60" s="4" t="s">
        <v>19</v>
      </c>
      <c r="N60" s="51">
        <v>26</v>
      </c>
      <c r="O60" s="51">
        <v>35</v>
      </c>
      <c r="P60" s="51">
        <f t="shared" si="8"/>
        <v>1</v>
      </c>
      <c r="Q60" s="4"/>
    </row>
    <row r="61" spans="1:17" x14ac:dyDescent="0.3">
      <c r="A61" s="4">
        <v>3</v>
      </c>
      <c r="B61" s="4">
        <f>B59*B60</f>
        <v>35</v>
      </c>
      <c r="C61" s="37"/>
      <c r="E61" s="4" t="s">
        <v>3</v>
      </c>
      <c r="F61" s="4"/>
      <c r="G61" t="s">
        <v>308</v>
      </c>
      <c r="N61" s="51">
        <v>27</v>
      </c>
      <c r="O61" s="51">
        <v>35</v>
      </c>
      <c r="P61" s="51">
        <f t="shared" si="8"/>
        <v>1</v>
      </c>
      <c r="Q61" s="4"/>
    </row>
    <row r="62" spans="1:17" x14ac:dyDescent="0.3">
      <c r="A62" s="4">
        <v>4</v>
      </c>
      <c r="B62" s="4">
        <f>(B59-1)*(B60-1)</f>
        <v>24</v>
      </c>
      <c r="C62" s="37"/>
      <c r="E62" s="4"/>
      <c r="F62" s="4" t="s">
        <v>315</v>
      </c>
      <c r="G62" t="s">
        <v>313</v>
      </c>
      <c r="N62" s="4">
        <v>28</v>
      </c>
      <c r="O62" s="5">
        <v>35</v>
      </c>
      <c r="P62" s="5">
        <f t="shared" si="8"/>
        <v>7</v>
      </c>
      <c r="Q62" s="4"/>
    </row>
    <row r="63" spans="1:17" x14ac:dyDescent="0.3">
      <c r="A63" s="4">
        <v>5</v>
      </c>
      <c r="B63" s="4">
        <v>5</v>
      </c>
      <c r="C63" s="37" t="s">
        <v>275</v>
      </c>
      <c r="E63" s="4" t="s">
        <v>20</v>
      </c>
      <c r="F63" s="4"/>
      <c r="G63" t="s">
        <v>528</v>
      </c>
      <c r="N63" s="51">
        <v>29</v>
      </c>
      <c r="O63" s="51">
        <v>35</v>
      </c>
      <c r="P63" s="51">
        <f t="shared" si="8"/>
        <v>1</v>
      </c>
      <c r="Q63" s="4"/>
    </row>
    <row r="64" spans="1:17" x14ac:dyDescent="0.3">
      <c r="A64" s="4">
        <v>6</v>
      </c>
      <c r="C64" s="4" t="s">
        <v>526</v>
      </c>
      <c r="D64" s="4">
        <v>5</v>
      </c>
      <c r="E64" s="4" t="s">
        <v>527</v>
      </c>
      <c r="F64" s="4"/>
      <c r="N64" s="4">
        <v>30</v>
      </c>
      <c r="O64" s="5">
        <v>35</v>
      </c>
      <c r="P64" s="5">
        <f t="shared" si="8"/>
        <v>5</v>
      </c>
      <c r="Q64" s="4"/>
    </row>
    <row r="65" spans="1:17" x14ac:dyDescent="0.3">
      <c r="A65" s="4">
        <v>7</v>
      </c>
      <c r="B65" s="4"/>
      <c r="C65" s="37"/>
      <c r="D65" s="4">
        <v>35</v>
      </c>
      <c r="E65" s="4"/>
      <c r="F65" s="4"/>
      <c r="N65" s="51">
        <v>31</v>
      </c>
      <c r="O65" s="51">
        <v>35</v>
      </c>
      <c r="P65" s="51">
        <f t="shared" si="8"/>
        <v>1</v>
      </c>
      <c r="Q65" s="4"/>
    </row>
    <row r="66" spans="1:17" x14ac:dyDescent="0.3">
      <c r="A66" s="4">
        <v>8</v>
      </c>
      <c r="C66" s="4"/>
      <c r="D66" s="33">
        <v>3</v>
      </c>
      <c r="E66" s="4"/>
      <c r="F66" s="4"/>
      <c r="N66" s="51">
        <v>32</v>
      </c>
      <c r="O66" s="51">
        <v>35</v>
      </c>
      <c r="P66" s="51">
        <f t="shared" si="8"/>
        <v>1</v>
      </c>
      <c r="Q66" s="4"/>
    </row>
    <row r="67" spans="1:17" x14ac:dyDescent="0.3">
      <c r="A67" s="4">
        <v>9</v>
      </c>
      <c r="B67" s="4"/>
      <c r="C67" s="37" t="s">
        <v>277</v>
      </c>
      <c r="D67" s="4">
        <v>33</v>
      </c>
      <c r="E67" s="4"/>
      <c r="F67" s="4"/>
      <c r="G67" t="s">
        <v>317</v>
      </c>
      <c r="N67" s="51">
        <v>33</v>
      </c>
      <c r="O67" s="51">
        <v>35</v>
      </c>
      <c r="P67" s="51">
        <f t="shared" si="8"/>
        <v>1</v>
      </c>
      <c r="Q67" s="4"/>
    </row>
    <row r="68" spans="1:17" x14ac:dyDescent="0.3">
      <c r="A68" s="4">
        <v>10</v>
      </c>
      <c r="B68" s="4">
        <v>33</v>
      </c>
      <c r="C68" s="4">
        <v>33</v>
      </c>
      <c r="D68" s="4"/>
      <c r="E68" s="4"/>
      <c r="F68" s="4"/>
      <c r="N68" s="51">
        <v>34</v>
      </c>
      <c r="O68" s="51">
        <v>35</v>
      </c>
      <c r="P68" s="51">
        <f t="shared" si="8"/>
        <v>1</v>
      </c>
      <c r="Q68" s="4"/>
    </row>
    <row r="69" spans="1:17" x14ac:dyDescent="0.3">
      <c r="A69" s="4">
        <v>11</v>
      </c>
      <c r="B69" s="4">
        <v>29</v>
      </c>
      <c r="C69" s="4"/>
      <c r="E69" s="4"/>
      <c r="F69" s="4" t="s">
        <v>21</v>
      </c>
      <c r="G69" t="s">
        <v>318</v>
      </c>
      <c r="N69" s="5">
        <v>35</v>
      </c>
      <c r="O69" s="5">
        <v>35</v>
      </c>
      <c r="P69" s="5">
        <f t="shared" si="8"/>
        <v>35</v>
      </c>
      <c r="Q69" s="4"/>
    </row>
    <row r="70" spans="1:17" x14ac:dyDescent="0.3">
      <c r="A70" s="4">
        <v>12</v>
      </c>
      <c r="B70" s="33">
        <v>3</v>
      </c>
      <c r="C70" s="4"/>
      <c r="G70" t="s">
        <v>319</v>
      </c>
    </row>
    <row r="71" spans="1:17" x14ac:dyDescent="0.3">
      <c r="A71" s="4"/>
      <c r="N71" s="47" t="s">
        <v>359</v>
      </c>
    </row>
    <row r="72" spans="1:17" x14ac:dyDescent="0.3">
      <c r="A72" s="42" t="s">
        <v>312</v>
      </c>
    </row>
    <row r="74" spans="1:17" x14ac:dyDescent="0.3">
      <c r="E74" s="58"/>
      <c r="F74" s="58"/>
    </row>
    <row r="75" spans="1:17" x14ac:dyDescent="0.3">
      <c r="A75" s="9" t="s">
        <v>276</v>
      </c>
      <c r="B75" s="9" t="s">
        <v>6</v>
      </c>
      <c r="C75" s="9" t="s">
        <v>8</v>
      </c>
      <c r="D75" s="9" t="s">
        <v>7</v>
      </c>
      <c r="E75" s="39" t="s">
        <v>278</v>
      </c>
      <c r="F75" s="38"/>
    </row>
    <row r="76" spans="1:17" x14ac:dyDescent="0.3">
      <c r="A76" s="4">
        <v>1</v>
      </c>
      <c r="B76" s="46">
        <v>4</v>
      </c>
      <c r="C76" s="4"/>
      <c r="D76" s="4"/>
      <c r="F76" s="4"/>
    </row>
    <row r="77" spans="1:17" x14ac:dyDescent="0.3">
      <c r="A77" s="4">
        <v>2</v>
      </c>
      <c r="B77" s="4">
        <v>9</v>
      </c>
      <c r="C77" s="37" t="s">
        <v>275</v>
      </c>
      <c r="D77" s="4"/>
      <c r="E77" t="s">
        <v>339</v>
      </c>
      <c r="F77" s="4"/>
    </row>
    <row r="78" spans="1:17" x14ac:dyDescent="0.3">
      <c r="A78" s="4">
        <v>3</v>
      </c>
      <c r="B78" s="4"/>
      <c r="C78" s="37">
        <v>9</v>
      </c>
      <c r="D78" s="4">
        <v>9</v>
      </c>
      <c r="F78" s="4"/>
    </row>
    <row r="79" spans="1:17" x14ac:dyDescent="0.3">
      <c r="A79" s="4">
        <v>4</v>
      </c>
      <c r="B79" s="4"/>
      <c r="C79" s="4"/>
      <c r="D79" s="46">
        <v>4</v>
      </c>
      <c r="E79" t="s">
        <v>340</v>
      </c>
      <c r="F79" s="4"/>
    </row>
    <row r="80" spans="1:17" x14ac:dyDescent="0.3">
      <c r="B80" s="4"/>
      <c r="C80" s="37"/>
      <c r="E80" s="4"/>
      <c r="F80" s="4"/>
    </row>
    <row r="81" spans="1:6" x14ac:dyDescent="0.3">
      <c r="A81" s="47" t="s">
        <v>341</v>
      </c>
      <c r="B81" s="4"/>
      <c r="C81" s="37"/>
      <c r="E81" s="4"/>
      <c r="F81" s="4"/>
    </row>
    <row r="82" spans="1:6" x14ac:dyDescent="0.3">
      <c r="A82" s="4"/>
      <c r="B82" s="4"/>
      <c r="C82" s="4"/>
      <c r="D82" s="4"/>
      <c r="E82" s="4"/>
      <c r="F82" s="4"/>
    </row>
    <row r="83" spans="1:6" x14ac:dyDescent="0.3">
      <c r="A83" s="9" t="s">
        <v>276</v>
      </c>
      <c r="B83" s="9" t="s">
        <v>6</v>
      </c>
      <c r="C83" s="9" t="s">
        <v>8</v>
      </c>
      <c r="D83" s="9" t="s">
        <v>7</v>
      </c>
      <c r="E83" s="39" t="s">
        <v>278</v>
      </c>
      <c r="F83" s="38"/>
    </row>
    <row r="84" spans="1:6" x14ac:dyDescent="0.3">
      <c r="A84" s="4">
        <v>1</v>
      </c>
      <c r="B84" s="4">
        <v>2</v>
      </c>
      <c r="C84" s="37" t="s">
        <v>275</v>
      </c>
      <c r="D84" s="4"/>
      <c r="E84" s="3" t="s">
        <v>344</v>
      </c>
      <c r="F84" s="4"/>
    </row>
    <row r="85" spans="1:6" x14ac:dyDescent="0.3">
      <c r="A85" s="4">
        <v>2</v>
      </c>
      <c r="C85" s="37">
        <v>2</v>
      </c>
      <c r="D85" s="4">
        <v>2</v>
      </c>
      <c r="E85" s="3" t="s">
        <v>344</v>
      </c>
    </row>
    <row r="86" spans="1:6" x14ac:dyDescent="0.3">
      <c r="A86" s="4">
        <v>3</v>
      </c>
      <c r="B86" s="5">
        <v>3</v>
      </c>
      <c r="C86" s="37"/>
      <c r="D86" s="4"/>
      <c r="E86" s="3" t="s">
        <v>345</v>
      </c>
      <c r="F86" s="4"/>
    </row>
    <row r="87" spans="1:6" x14ac:dyDescent="0.3">
      <c r="A87" s="4">
        <v>4</v>
      </c>
      <c r="B87" s="5">
        <f>B86*B84</f>
        <v>6</v>
      </c>
      <c r="C87" s="37" t="s">
        <v>275</v>
      </c>
      <c r="D87" s="4"/>
      <c r="E87" s="3" t="s">
        <v>347</v>
      </c>
      <c r="F87" s="4"/>
    </row>
    <row r="88" spans="1:6" x14ac:dyDescent="0.3">
      <c r="A88" s="4">
        <v>5</v>
      </c>
      <c r="C88" s="37">
        <v>6</v>
      </c>
      <c r="D88" s="4">
        <v>6</v>
      </c>
      <c r="E88" s="3" t="s">
        <v>346</v>
      </c>
    </row>
    <row r="89" spans="1:6" x14ac:dyDescent="0.3">
      <c r="A89" s="4">
        <v>6</v>
      </c>
      <c r="C89" s="37"/>
      <c r="D89" s="4">
        <v>4</v>
      </c>
      <c r="E89" s="3" t="s">
        <v>348</v>
      </c>
    </row>
    <row r="90" spans="1:6" x14ac:dyDescent="0.3">
      <c r="A90" s="4">
        <v>7</v>
      </c>
      <c r="B90" s="5"/>
      <c r="C90" s="37"/>
      <c r="D90" s="4">
        <f>D89*D85</f>
        <v>8</v>
      </c>
      <c r="E90" s="3" t="s">
        <v>349</v>
      </c>
    </row>
    <row r="91" spans="1:6" x14ac:dyDescent="0.3">
      <c r="A91" s="4">
        <v>8</v>
      </c>
      <c r="D91" s="50">
        <v>5</v>
      </c>
      <c r="E91" s="3" t="s">
        <v>350</v>
      </c>
    </row>
    <row r="92" spans="1:6" x14ac:dyDescent="0.3">
      <c r="A92" s="4">
        <v>9</v>
      </c>
      <c r="D92" s="4">
        <f>D89*D88</f>
        <v>24</v>
      </c>
      <c r="E92" s="3" t="s">
        <v>352</v>
      </c>
    </row>
    <row r="93" spans="1:6" x14ac:dyDescent="0.3">
      <c r="A93" s="4">
        <v>10</v>
      </c>
      <c r="B93" s="5"/>
      <c r="C93" s="37" t="s">
        <v>277</v>
      </c>
      <c r="D93" s="4">
        <f>D91+(D89*D88)</f>
        <v>29</v>
      </c>
      <c r="E93" s="3" t="s">
        <v>353</v>
      </c>
    </row>
    <row r="94" spans="1:6" x14ac:dyDescent="0.3">
      <c r="A94" s="4">
        <v>11</v>
      </c>
      <c r="C94" s="37" t="s">
        <v>351</v>
      </c>
      <c r="D94" s="4"/>
      <c r="E94" s="3" t="s">
        <v>354</v>
      </c>
    </row>
    <row r="95" spans="1:6" x14ac:dyDescent="0.3">
      <c r="A95" s="4">
        <v>12</v>
      </c>
      <c r="B95" s="4">
        <v>8</v>
      </c>
      <c r="C95" s="37"/>
      <c r="D95" s="4"/>
      <c r="E95" s="3" t="s">
        <v>349</v>
      </c>
    </row>
    <row r="96" spans="1:6" x14ac:dyDescent="0.3">
      <c r="A96" s="4">
        <v>13</v>
      </c>
      <c r="B96" s="5">
        <v>29</v>
      </c>
      <c r="C96" s="37"/>
      <c r="D96" s="4"/>
      <c r="E96" s="3" t="s">
        <v>353</v>
      </c>
    </row>
    <row r="97" spans="1:6" x14ac:dyDescent="0.3">
      <c r="A97" s="4">
        <v>14</v>
      </c>
      <c r="B97" s="4">
        <f>B86*B95</f>
        <v>24</v>
      </c>
      <c r="C97" s="37"/>
      <c r="D97" s="4"/>
      <c r="E97" s="3" t="s">
        <v>355</v>
      </c>
    </row>
    <row r="98" spans="1:6" x14ac:dyDescent="0.3">
      <c r="A98" s="4">
        <v>15</v>
      </c>
      <c r="B98" s="50">
        <f>B96-B97</f>
        <v>5</v>
      </c>
      <c r="E98" s="3" t="s">
        <v>356</v>
      </c>
    </row>
    <row r="99" spans="1:6" x14ac:dyDescent="0.3">
      <c r="A99" s="4"/>
      <c r="B99" s="5"/>
      <c r="C99" s="37"/>
      <c r="D99" s="4"/>
      <c r="E99" s="3"/>
    </row>
    <row r="100" spans="1:6" x14ac:dyDescent="0.3">
      <c r="A100" s="47" t="s">
        <v>357</v>
      </c>
      <c r="B100" s="5"/>
      <c r="C100" s="37"/>
      <c r="D100" s="4"/>
      <c r="E100" s="3" t="s">
        <v>358</v>
      </c>
    </row>
    <row r="101" spans="1:6" x14ac:dyDescent="0.3">
      <c r="A101" s="4"/>
      <c r="B101" s="5"/>
      <c r="C101" s="37"/>
      <c r="D101" s="4"/>
      <c r="E101" s="3"/>
    </row>
    <row r="102" spans="1:6" x14ac:dyDescent="0.3">
      <c r="A102" s="9" t="s">
        <v>276</v>
      </c>
      <c r="B102" s="9" t="s">
        <v>6</v>
      </c>
      <c r="C102" s="9" t="s">
        <v>8</v>
      </c>
      <c r="D102" s="9" t="s">
        <v>7</v>
      </c>
      <c r="E102" s="39" t="s">
        <v>278</v>
      </c>
    </row>
    <row r="103" spans="1:6" x14ac:dyDescent="0.3">
      <c r="A103" s="4">
        <v>1</v>
      </c>
      <c r="B103" s="4">
        <v>7</v>
      </c>
      <c r="C103" s="37"/>
      <c r="D103" s="4"/>
      <c r="E103" s="3" t="s">
        <v>18</v>
      </c>
      <c r="F103" t="s">
        <v>99</v>
      </c>
    </row>
    <row r="104" spans="1:6" x14ac:dyDescent="0.3">
      <c r="A104" s="4">
        <v>2</v>
      </c>
      <c r="B104" s="4">
        <v>3</v>
      </c>
      <c r="C104" s="4"/>
      <c r="D104" s="4"/>
      <c r="E104" s="3" t="s">
        <v>2</v>
      </c>
      <c r="F104" t="s">
        <v>191</v>
      </c>
    </row>
    <row r="105" spans="1:6" x14ac:dyDescent="0.3">
      <c r="A105" s="4">
        <v>3</v>
      </c>
      <c r="B105" s="4">
        <v>4</v>
      </c>
      <c r="C105" s="4"/>
      <c r="D105" s="4"/>
      <c r="E105" s="3" t="s">
        <v>57</v>
      </c>
      <c r="F105" t="s">
        <v>372</v>
      </c>
    </row>
    <row r="106" spans="1:6" x14ac:dyDescent="0.3">
      <c r="A106" s="4">
        <v>4</v>
      </c>
      <c r="B106" s="4">
        <f>MOD(POWER(B104,B105),B103)</f>
        <v>4</v>
      </c>
      <c r="C106" s="4" t="s">
        <v>275</v>
      </c>
      <c r="D106" s="4"/>
      <c r="E106" s="3" t="s">
        <v>360</v>
      </c>
      <c r="F106" t="s">
        <v>373</v>
      </c>
    </row>
    <row r="107" spans="1:6" x14ac:dyDescent="0.3">
      <c r="A107" s="4">
        <v>5</v>
      </c>
      <c r="B107" s="4"/>
      <c r="C107" s="4">
        <f>B106</f>
        <v>4</v>
      </c>
      <c r="D107" s="4">
        <f>B106</f>
        <v>4</v>
      </c>
      <c r="E107" s="3"/>
    </row>
    <row r="108" spans="1:6" x14ac:dyDescent="0.3">
      <c r="A108" s="4">
        <v>6</v>
      </c>
      <c r="B108" s="4">
        <v>17</v>
      </c>
      <c r="E108" s="3" t="s">
        <v>56</v>
      </c>
      <c r="F108" t="s">
        <v>374</v>
      </c>
    </row>
    <row r="109" spans="1:6" x14ac:dyDescent="0.3">
      <c r="A109" s="4">
        <v>7</v>
      </c>
      <c r="B109" s="4">
        <v>5</v>
      </c>
      <c r="C109" s="4"/>
      <c r="D109" s="4"/>
      <c r="E109" s="3" t="s">
        <v>361</v>
      </c>
      <c r="F109" t="s">
        <v>375</v>
      </c>
    </row>
    <row r="110" spans="1:6" x14ac:dyDescent="0.3">
      <c r="A110" s="4">
        <v>8</v>
      </c>
      <c r="B110" s="4">
        <f>MOD(POWER(B104,B109),B103)</f>
        <v>5</v>
      </c>
      <c r="C110" s="4"/>
      <c r="D110" s="4"/>
      <c r="E110" s="3" t="s">
        <v>363</v>
      </c>
    </row>
    <row r="111" spans="1:6" x14ac:dyDescent="0.3">
      <c r="A111" s="4">
        <v>9</v>
      </c>
      <c r="B111" s="4">
        <f>MOD(5*(B108-(B105*B110)),B103-1)</f>
        <v>3</v>
      </c>
      <c r="C111" s="37" t="s">
        <v>275</v>
      </c>
      <c r="D111" s="4"/>
      <c r="E111" s="3" t="s">
        <v>370</v>
      </c>
      <c r="F111" t="s">
        <v>376</v>
      </c>
    </row>
    <row r="112" spans="1:6" x14ac:dyDescent="0.3">
      <c r="A112" s="4">
        <v>10</v>
      </c>
      <c r="B112" s="4"/>
      <c r="C112" s="4" t="s">
        <v>364</v>
      </c>
      <c r="D112" s="4">
        <f>B110</f>
        <v>5</v>
      </c>
      <c r="E112" s="3" t="s">
        <v>362</v>
      </c>
    </row>
    <row r="113" spans="1:6" x14ac:dyDescent="0.3">
      <c r="A113" s="4">
        <v>11</v>
      </c>
      <c r="B113" s="4"/>
      <c r="C113" s="4"/>
      <c r="D113" s="4">
        <f>B111</f>
        <v>3</v>
      </c>
      <c r="E113" s="3" t="s">
        <v>149</v>
      </c>
    </row>
    <row r="114" spans="1:6" x14ac:dyDescent="0.3">
      <c r="A114" s="4">
        <v>12</v>
      </c>
      <c r="B114" s="4"/>
      <c r="C114" s="4"/>
      <c r="D114" s="52">
        <f>MOD(POWER(B104,B108),B103)</f>
        <v>5</v>
      </c>
      <c r="E114" s="3" t="s">
        <v>365</v>
      </c>
    </row>
    <row r="115" spans="1:6" x14ac:dyDescent="0.3">
      <c r="A115" s="4">
        <v>13</v>
      </c>
      <c r="B115" s="4"/>
      <c r="C115" s="4"/>
      <c r="D115" s="52">
        <f>MOD(POWER(B106,B110),B103)</f>
        <v>2</v>
      </c>
      <c r="E115" s="3" t="s">
        <v>366</v>
      </c>
    </row>
    <row r="116" spans="1:6" x14ac:dyDescent="0.3">
      <c r="A116" s="4">
        <v>14</v>
      </c>
      <c r="B116" s="4"/>
      <c r="C116" s="4"/>
      <c r="D116" s="4">
        <f>MOD(POWER(B110,B111),B103)</f>
        <v>6</v>
      </c>
      <c r="E116" s="3" t="s">
        <v>367</v>
      </c>
    </row>
    <row r="117" spans="1:6" x14ac:dyDescent="0.3">
      <c r="A117" s="4">
        <v>15</v>
      </c>
      <c r="B117" s="4"/>
      <c r="C117" s="4"/>
      <c r="D117" s="4" t="str">
        <f>IF(D114=MOD((D115*D116),B103),"true","false")</f>
        <v>true</v>
      </c>
      <c r="E117" s="3" t="s">
        <v>371</v>
      </c>
    </row>
    <row r="118" spans="1:6" x14ac:dyDescent="0.3">
      <c r="A118" s="4"/>
      <c r="B118" s="4"/>
      <c r="C118" s="4"/>
      <c r="D118" s="4"/>
      <c r="E118" s="3"/>
    </row>
    <row r="119" spans="1:6" x14ac:dyDescent="0.3">
      <c r="A119" s="47" t="s">
        <v>368</v>
      </c>
      <c r="B119" s="4"/>
      <c r="C119" s="4"/>
      <c r="D119" s="4"/>
      <c r="E119" t="s">
        <v>369</v>
      </c>
    </row>
    <row r="120" spans="1:6" x14ac:dyDescent="0.3">
      <c r="A120" s="48"/>
      <c r="B120" s="48"/>
      <c r="C120" s="48"/>
      <c r="D120" s="48"/>
      <c r="E120" s="49"/>
      <c r="F120" s="16"/>
    </row>
    <row r="121" spans="1:6" x14ac:dyDescent="0.3">
      <c r="A121" s="9" t="s">
        <v>276</v>
      </c>
      <c r="B121" s="9" t="s">
        <v>6</v>
      </c>
      <c r="C121" s="9" t="s">
        <v>8</v>
      </c>
      <c r="D121" s="9" t="s">
        <v>7</v>
      </c>
      <c r="E121" s="39" t="s">
        <v>278</v>
      </c>
    </row>
    <row r="122" spans="1:6" x14ac:dyDescent="0.3">
      <c r="A122" s="4">
        <v>1</v>
      </c>
      <c r="B122" s="4">
        <v>2</v>
      </c>
      <c r="C122" s="37" t="s">
        <v>275</v>
      </c>
      <c r="D122" s="4"/>
      <c r="E122" s="3" t="s">
        <v>2</v>
      </c>
      <c r="F122" t="s">
        <v>191</v>
      </c>
    </row>
    <row r="123" spans="1:6" x14ac:dyDescent="0.3">
      <c r="A123" s="4">
        <v>2</v>
      </c>
      <c r="B123" s="4"/>
      <c r="C123" s="37">
        <v>2</v>
      </c>
      <c r="D123" s="4">
        <v>2</v>
      </c>
      <c r="E123" s="3"/>
    </row>
    <row r="124" spans="1:6" x14ac:dyDescent="0.3">
      <c r="A124" s="4">
        <v>3</v>
      </c>
      <c r="B124" s="4">
        <v>3</v>
      </c>
      <c r="C124" s="4"/>
      <c r="D124" s="4"/>
      <c r="E124" s="3" t="s">
        <v>380</v>
      </c>
      <c r="F124" t="s">
        <v>372</v>
      </c>
    </row>
    <row r="125" spans="1:6" x14ac:dyDescent="0.3">
      <c r="A125" s="4">
        <v>4</v>
      </c>
      <c r="B125" s="4">
        <f>B122*B124</f>
        <v>6</v>
      </c>
      <c r="C125" s="37" t="s">
        <v>275</v>
      </c>
      <c r="D125" s="4"/>
      <c r="E125" s="3" t="s">
        <v>381</v>
      </c>
      <c r="F125" t="s">
        <v>377</v>
      </c>
    </row>
    <row r="126" spans="1:6" x14ac:dyDescent="0.3">
      <c r="A126" s="4">
        <v>5</v>
      </c>
      <c r="B126" s="4"/>
      <c r="C126" s="4">
        <v>6</v>
      </c>
      <c r="D126" s="4">
        <v>6</v>
      </c>
      <c r="E126" s="3"/>
    </row>
    <row r="127" spans="1:6" x14ac:dyDescent="0.3">
      <c r="A127" s="4">
        <v>6</v>
      </c>
      <c r="B127" s="4">
        <v>4</v>
      </c>
      <c r="E127" s="3" t="s">
        <v>382</v>
      </c>
      <c r="F127" t="s">
        <v>533</v>
      </c>
    </row>
    <row r="128" spans="1:6" x14ac:dyDescent="0.3">
      <c r="A128" s="4">
        <v>7</v>
      </c>
      <c r="B128" s="4">
        <v>42</v>
      </c>
      <c r="E128" s="3" t="s">
        <v>56</v>
      </c>
      <c r="F128" t="s">
        <v>374</v>
      </c>
    </row>
    <row r="129" spans="1:6" x14ac:dyDescent="0.3">
      <c r="A129" s="4">
        <v>8</v>
      </c>
      <c r="B129" s="4">
        <v>12</v>
      </c>
      <c r="E129" s="3" t="s">
        <v>531</v>
      </c>
      <c r="F129" t="s">
        <v>388</v>
      </c>
    </row>
    <row r="130" spans="1:6" x14ac:dyDescent="0.3">
      <c r="A130" s="4">
        <v>9</v>
      </c>
      <c r="B130" s="4">
        <f>B122*B127</f>
        <v>8</v>
      </c>
      <c r="E130" s="3" t="s">
        <v>379</v>
      </c>
      <c r="F130" t="s">
        <v>390</v>
      </c>
    </row>
    <row r="131" spans="1:6" x14ac:dyDescent="0.3">
      <c r="A131" s="4">
        <v>10</v>
      </c>
      <c r="B131" s="52">
        <f>1/B127*(B129+(B124*B130))</f>
        <v>9</v>
      </c>
      <c r="C131" s="4"/>
      <c r="D131" s="4"/>
      <c r="E131" s="3" t="s">
        <v>540</v>
      </c>
      <c r="F131" t="s">
        <v>376</v>
      </c>
    </row>
    <row r="132" spans="1:6" x14ac:dyDescent="0.3">
      <c r="A132" s="4">
        <v>11</v>
      </c>
      <c r="B132" s="4"/>
      <c r="C132" s="37" t="s">
        <v>275</v>
      </c>
    </row>
    <row r="133" spans="1:6" x14ac:dyDescent="0.3">
      <c r="A133" s="4">
        <v>12</v>
      </c>
      <c r="B133" s="4"/>
      <c r="C133" s="4" t="s">
        <v>532</v>
      </c>
      <c r="D133" s="4">
        <v>42</v>
      </c>
      <c r="E133" s="3" t="s">
        <v>56</v>
      </c>
      <c r="F133" t="s">
        <v>374</v>
      </c>
    </row>
    <row r="134" spans="1:6" x14ac:dyDescent="0.3">
      <c r="A134" s="4">
        <v>13</v>
      </c>
      <c r="B134" s="4"/>
      <c r="C134" s="4"/>
      <c r="D134" s="4">
        <v>12</v>
      </c>
      <c r="E134" s="3" t="s">
        <v>531</v>
      </c>
      <c r="F134" t="s">
        <v>388</v>
      </c>
    </row>
    <row r="135" spans="1:6" x14ac:dyDescent="0.3">
      <c r="A135" s="4">
        <v>14</v>
      </c>
      <c r="B135" s="4"/>
      <c r="C135" s="4"/>
      <c r="D135" s="4">
        <f>B130</f>
        <v>8</v>
      </c>
      <c r="E135" s="3" t="s">
        <v>362</v>
      </c>
      <c r="F135" t="s">
        <v>383</v>
      </c>
    </row>
    <row r="136" spans="1:6" x14ac:dyDescent="0.3">
      <c r="A136" s="4">
        <v>15</v>
      </c>
      <c r="B136" s="4"/>
      <c r="C136" s="4"/>
      <c r="D136" s="4">
        <f>B131</f>
        <v>9</v>
      </c>
      <c r="E136" s="3" t="s">
        <v>149</v>
      </c>
      <c r="F136" t="s">
        <v>376</v>
      </c>
    </row>
    <row r="137" spans="1:6" x14ac:dyDescent="0.3">
      <c r="A137" s="4">
        <v>16</v>
      </c>
      <c r="B137" s="4"/>
      <c r="C137" s="4"/>
      <c r="D137" s="52">
        <f>(1/D136*D134*D123)+(1/D136*D135*D126)</f>
        <v>8</v>
      </c>
      <c r="E137" s="3" t="s">
        <v>391</v>
      </c>
      <c r="F137" t="s">
        <v>398</v>
      </c>
    </row>
    <row r="138" spans="1:6" x14ac:dyDescent="0.3">
      <c r="A138" s="4">
        <v>17</v>
      </c>
      <c r="B138" s="4"/>
      <c r="C138" s="4"/>
      <c r="D138" s="3" t="str">
        <f>IF(D137=D135,"Verified","Invalid")</f>
        <v>Verified</v>
      </c>
      <c r="E138" s="3" t="s">
        <v>534</v>
      </c>
      <c r="F138" t="s">
        <v>384</v>
      </c>
    </row>
    <row r="139" spans="1:6" x14ac:dyDescent="0.3">
      <c r="A139" s="4">
        <v>18</v>
      </c>
      <c r="B139" s="4"/>
      <c r="C139" s="4"/>
      <c r="D139" s="52"/>
      <c r="E139" s="3" t="s">
        <v>535</v>
      </c>
      <c r="F139" t="s">
        <v>393</v>
      </c>
    </row>
    <row r="140" spans="1:6" x14ac:dyDescent="0.3">
      <c r="A140" s="4">
        <v>19</v>
      </c>
      <c r="B140" s="4"/>
      <c r="C140" s="4"/>
      <c r="D140" s="52"/>
      <c r="E140" s="53" t="s">
        <v>536</v>
      </c>
      <c r="F140" t="s">
        <v>392</v>
      </c>
    </row>
    <row r="141" spans="1:6" x14ac:dyDescent="0.3">
      <c r="A141" s="4">
        <v>20</v>
      </c>
      <c r="B141" s="4"/>
      <c r="C141" s="4"/>
      <c r="D141" s="52"/>
      <c r="E141" s="3" t="s">
        <v>537</v>
      </c>
      <c r="F141" t="s">
        <v>394</v>
      </c>
    </row>
    <row r="142" spans="1:6" x14ac:dyDescent="0.3">
      <c r="A142" s="4">
        <v>21</v>
      </c>
      <c r="B142" s="4"/>
      <c r="C142" s="4"/>
      <c r="D142" s="52"/>
      <c r="E142" s="3" t="s">
        <v>538</v>
      </c>
      <c r="F142" t="s">
        <v>395</v>
      </c>
    </row>
    <row r="143" spans="1:6" x14ac:dyDescent="0.3">
      <c r="A143" s="4">
        <v>22</v>
      </c>
      <c r="B143" s="4"/>
      <c r="C143" s="4"/>
      <c r="D143" s="52"/>
      <c r="E143" s="3" t="s">
        <v>539</v>
      </c>
      <c r="F143" t="s">
        <v>396</v>
      </c>
    </row>
    <row r="144" spans="1:6" x14ac:dyDescent="0.3">
      <c r="A144" s="4">
        <v>23</v>
      </c>
      <c r="B144" s="4"/>
      <c r="C144" s="4"/>
      <c r="E144" s="3" t="s">
        <v>540</v>
      </c>
      <c r="F144" t="s">
        <v>397</v>
      </c>
    </row>
    <row r="145" spans="1:5" x14ac:dyDescent="0.3">
      <c r="A145" s="4"/>
      <c r="B145" s="4"/>
      <c r="C145" s="4"/>
      <c r="D145" s="4"/>
      <c r="E145" s="3"/>
    </row>
    <row r="146" spans="1:5" x14ac:dyDescent="0.3">
      <c r="A146" s="47" t="s">
        <v>389</v>
      </c>
      <c r="B146" s="4"/>
      <c r="C146" s="4"/>
      <c r="D146" s="4"/>
      <c r="E146" s="3"/>
    </row>
    <row r="147" spans="1:5" x14ac:dyDescent="0.3">
      <c r="A147" t="s">
        <v>378</v>
      </c>
    </row>
  </sheetData>
  <sortState xmlns:xlrd2="http://schemas.microsoft.com/office/spreadsheetml/2017/richdata2" ref="W9:W32">
    <sortCondition ref="W9:W32"/>
  </sortState>
  <mergeCells count="2">
    <mergeCell ref="E57:F57"/>
    <mergeCell ref="E74:F7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E62CC-EF82-4EB4-A697-0044799F4B7A}">
  <dimension ref="A1:Q36"/>
  <sheetViews>
    <sheetView topLeftCell="A4" workbookViewId="0">
      <selection activeCell="A6" sqref="A6"/>
    </sheetView>
  </sheetViews>
  <sheetFormatPr defaultRowHeight="14.4" x14ac:dyDescent="0.3"/>
  <cols>
    <col min="1" max="1" width="3.77734375" bestFit="1" customWidth="1"/>
    <col min="2" max="2" width="12" bestFit="1" customWidth="1"/>
    <col min="3" max="6" width="12" customWidth="1"/>
    <col min="7" max="8" width="12" bestFit="1" customWidth="1"/>
    <col min="9" max="9" width="14.109375" bestFit="1" customWidth="1"/>
    <col min="10" max="13" width="11.21875" bestFit="1" customWidth="1"/>
    <col min="14" max="15" width="12.21875" bestFit="1" customWidth="1"/>
    <col min="16" max="17" width="11.21875" bestFit="1" customWidth="1"/>
  </cols>
  <sheetData>
    <row r="1" spans="1:17" x14ac:dyDescent="0.3">
      <c r="A1" t="s">
        <v>18</v>
      </c>
      <c r="B1">
        <v>3</v>
      </c>
    </row>
    <row r="2" spans="1:17" x14ac:dyDescent="0.3">
      <c r="A2" t="s">
        <v>19</v>
      </c>
      <c r="B2">
        <v>5</v>
      </c>
    </row>
    <row r="3" spans="1:17" x14ac:dyDescent="0.3">
      <c r="A3" t="s">
        <v>3</v>
      </c>
      <c r="B3">
        <f>B2*B1</f>
        <v>15</v>
      </c>
    </row>
    <row r="4" spans="1:17" x14ac:dyDescent="0.3">
      <c r="A4" t="s">
        <v>315</v>
      </c>
      <c r="B4">
        <f>(B1-1)*(B2-1)</f>
        <v>8</v>
      </c>
    </row>
    <row r="6" spans="1:17" x14ac:dyDescent="0.3">
      <c r="A6" t="s">
        <v>75</v>
      </c>
      <c r="B6">
        <v>1</v>
      </c>
      <c r="C6">
        <v>2</v>
      </c>
      <c r="D6">
        <v>3</v>
      </c>
      <c r="E6">
        <v>4</v>
      </c>
      <c r="F6">
        <v>5</v>
      </c>
      <c r="G6">
        <v>6</v>
      </c>
      <c r="H6">
        <v>7</v>
      </c>
      <c r="I6">
        <v>8</v>
      </c>
      <c r="J6">
        <v>9</v>
      </c>
    </row>
    <row r="7" spans="1:17" x14ac:dyDescent="0.3">
      <c r="A7" s="2">
        <v>1</v>
      </c>
      <c r="B7" s="2">
        <f>MOD(A7,B$3)</f>
        <v>1</v>
      </c>
      <c r="C7" s="2">
        <f>MOD(POWER($A7,2),$B$3)</f>
        <v>1</v>
      </c>
      <c r="D7" s="2">
        <f>MOD(POWER($A7,3),$B$3)</f>
        <v>1</v>
      </c>
      <c r="E7" s="2">
        <f>MOD(POWER($A7,4),$B$3)</f>
        <v>1</v>
      </c>
      <c r="F7" s="2">
        <f>MOD(POWER($A7,5),$B$3)</f>
        <v>1</v>
      </c>
      <c r="G7" s="2">
        <f>MOD(POWER($A7,6),$B$3)</f>
        <v>1</v>
      </c>
      <c r="H7" s="2">
        <f>MOD(POWER($A7,7),$B$3)</f>
        <v>1</v>
      </c>
      <c r="I7" s="2">
        <f>MOD(POWER($A7,8),$B$3)</f>
        <v>1</v>
      </c>
      <c r="J7" s="2">
        <f>MOD(POWER($A7,9),$B$3)</f>
        <v>1</v>
      </c>
    </row>
    <row r="8" spans="1:17" x14ac:dyDescent="0.3">
      <c r="A8" s="2">
        <v>2</v>
      </c>
      <c r="B8" s="2">
        <f>MOD(A8,B$3)</f>
        <v>2</v>
      </c>
      <c r="C8" s="2">
        <f t="shared" ref="C8:C21" si="0">MOD(POWER($A8,2),$B$3)</f>
        <v>4</v>
      </c>
      <c r="D8" s="2">
        <f>MOD(POWER($A8,3),$B$3)</f>
        <v>8</v>
      </c>
      <c r="E8" s="2">
        <f>MOD(POWER($A8,4),$B$3)</f>
        <v>1</v>
      </c>
      <c r="F8" s="2">
        <f>MOD(POWER($A8,5),$B$3)</f>
        <v>2</v>
      </c>
      <c r="G8" s="2">
        <f>MOD(POWER($A8,6),$B$3)</f>
        <v>4</v>
      </c>
      <c r="H8" s="2">
        <f>MOD(POWER($A8,7),$B$3)</f>
        <v>8</v>
      </c>
      <c r="I8" s="2">
        <f t="shared" ref="I8:I21" si="1">MOD(POWER($A8,8),$B$3)</f>
        <v>1</v>
      </c>
      <c r="J8" s="2">
        <f t="shared" ref="J8:J21" si="2">MOD(POWER($A8,9),$B$3)</f>
        <v>2</v>
      </c>
    </row>
    <row r="9" spans="1:17" x14ac:dyDescent="0.3">
      <c r="A9">
        <v>3</v>
      </c>
      <c r="B9" s="2">
        <f>MOD(A9,B$3)</f>
        <v>3</v>
      </c>
      <c r="C9" s="2">
        <f t="shared" si="0"/>
        <v>9</v>
      </c>
      <c r="D9" s="2">
        <f>MOD(POWER($A9,3),$B$3)</f>
        <v>12</v>
      </c>
      <c r="E9" s="2">
        <f>MOD(POWER($A9,4),$B$3)</f>
        <v>6</v>
      </c>
      <c r="F9" s="2">
        <f>MOD(POWER($A9,5),$B$3)</f>
        <v>3</v>
      </c>
      <c r="G9" s="2">
        <f>MOD(POWER($A9,6),$B$3)</f>
        <v>9</v>
      </c>
      <c r="H9" s="2">
        <f>MOD(POWER($A9,7),$B$3)</f>
        <v>12</v>
      </c>
      <c r="I9" s="2">
        <f t="shared" si="1"/>
        <v>6</v>
      </c>
      <c r="J9" s="2">
        <f t="shared" si="2"/>
        <v>3</v>
      </c>
    </row>
    <row r="10" spans="1:17" x14ac:dyDescent="0.3">
      <c r="A10" s="2">
        <v>4</v>
      </c>
      <c r="B10" s="2">
        <f>MOD(A10,B$3)</f>
        <v>4</v>
      </c>
      <c r="C10" s="2">
        <f t="shared" si="0"/>
        <v>1</v>
      </c>
      <c r="D10" s="2">
        <f>MOD(POWER($A10,3),$B$3)</f>
        <v>4</v>
      </c>
      <c r="E10" s="2">
        <f>MOD(POWER($A10,4),$B$3)</f>
        <v>1</v>
      </c>
      <c r="F10" s="2">
        <f>MOD(POWER($A10,5),$B$3)</f>
        <v>4</v>
      </c>
      <c r="G10" s="2">
        <f>MOD(POWER($A10,6),$B$3)</f>
        <v>1</v>
      </c>
      <c r="H10" s="2">
        <f t="shared" ref="H10:H21" si="3">MOD(POWER($A10,7),$B$3)</f>
        <v>4</v>
      </c>
      <c r="I10" s="2">
        <f t="shared" si="1"/>
        <v>1</v>
      </c>
      <c r="J10" s="2">
        <f t="shared" si="2"/>
        <v>4</v>
      </c>
    </row>
    <row r="11" spans="1:17" x14ac:dyDescent="0.3">
      <c r="A11">
        <v>5</v>
      </c>
      <c r="B11" s="2">
        <f>MOD(A11,B$3)</f>
        <v>5</v>
      </c>
      <c r="C11" s="2">
        <f t="shared" si="0"/>
        <v>10</v>
      </c>
      <c r="D11" s="2">
        <f>MOD(POWER($A11,3),$B$3)</f>
        <v>5</v>
      </c>
      <c r="E11" s="2">
        <f>MOD(POWER($A11,4),$B$3)</f>
        <v>10</v>
      </c>
      <c r="F11" s="2">
        <f>MOD(POWER($A11,5),$B$3)</f>
        <v>5</v>
      </c>
      <c r="G11" s="2">
        <f>MOD(POWER($A11,6),$B$3)</f>
        <v>10</v>
      </c>
      <c r="H11" s="2">
        <f t="shared" si="3"/>
        <v>5</v>
      </c>
      <c r="I11" s="2">
        <f t="shared" si="1"/>
        <v>10</v>
      </c>
      <c r="J11" s="2">
        <f t="shared" si="2"/>
        <v>5</v>
      </c>
    </row>
    <row r="12" spans="1:17" x14ac:dyDescent="0.3">
      <c r="A12">
        <v>6</v>
      </c>
      <c r="B12" s="2">
        <f>MOD(A12,B$3)</f>
        <v>6</v>
      </c>
      <c r="C12" s="2">
        <f t="shared" si="0"/>
        <v>6</v>
      </c>
      <c r="D12" s="2">
        <f>MOD(POWER($A12,3),$B$3)</f>
        <v>6</v>
      </c>
      <c r="E12" s="2">
        <f>MOD(POWER($A12,4),$B$3)</f>
        <v>6</v>
      </c>
      <c r="F12" s="2">
        <f>MOD(POWER($A12,5),$B$3)</f>
        <v>6</v>
      </c>
      <c r="G12" s="2">
        <f>MOD(POWER($A12,6),$B$3)</f>
        <v>6</v>
      </c>
      <c r="H12" s="2">
        <f t="shared" si="3"/>
        <v>6</v>
      </c>
      <c r="I12" s="2">
        <f t="shared" si="1"/>
        <v>6</v>
      </c>
      <c r="J12" s="2">
        <f t="shared" si="2"/>
        <v>6</v>
      </c>
    </row>
    <row r="13" spans="1:17" x14ac:dyDescent="0.3">
      <c r="A13" s="2">
        <v>7</v>
      </c>
      <c r="B13" s="2">
        <f>MOD(A13,B$3)</f>
        <v>7</v>
      </c>
      <c r="C13" s="2">
        <f t="shared" si="0"/>
        <v>4</v>
      </c>
      <c r="D13" s="2">
        <f>MOD(POWER($A13,3),$B$3)</f>
        <v>13</v>
      </c>
      <c r="E13" s="2">
        <f>MOD(POWER($A13,4),$B$3)</f>
        <v>1</v>
      </c>
      <c r="F13" s="2">
        <f>MOD(POWER($A13,5),$B$3)</f>
        <v>7</v>
      </c>
      <c r="G13" s="2">
        <f>MOD(POWER($A13,6),$B$3)</f>
        <v>4</v>
      </c>
      <c r="H13" s="2">
        <f t="shared" si="3"/>
        <v>13</v>
      </c>
      <c r="I13" s="2">
        <f t="shared" si="1"/>
        <v>1</v>
      </c>
      <c r="J13" s="2">
        <f t="shared" si="2"/>
        <v>7</v>
      </c>
    </row>
    <row r="14" spans="1:17" x14ac:dyDescent="0.3">
      <c r="A14" s="2">
        <v>8</v>
      </c>
      <c r="B14" s="2">
        <f>MOD(A14,B$3)</f>
        <v>8</v>
      </c>
      <c r="C14" s="2">
        <f t="shared" si="0"/>
        <v>4</v>
      </c>
      <c r="D14" s="2">
        <f>MOD(POWER($A14,3),$B$3)</f>
        <v>2</v>
      </c>
      <c r="E14" s="2">
        <f>MOD(POWER($A14,4),$B$3)</f>
        <v>1</v>
      </c>
      <c r="F14" s="2">
        <f>MOD(POWER($A14,5),$B$3)</f>
        <v>8</v>
      </c>
      <c r="G14" s="2">
        <f>MOD(POWER($A14,6),$B$3)</f>
        <v>4</v>
      </c>
      <c r="H14" s="2">
        <f t="shared" si="3"/>
        <v>2</v>
      </c>
      <c r="I14" s="2">
        <f t="shared" si="1"/>
        <v>1</v>
      </c>
      <c r="J14" s="2">
        <f t="shared" si="2"/>
        <v>8</v>
      </c>
    </row>
    <row r="15" spans="1:17" x14ac:dyDescent="0.3">
      <c r="A15">
        <v>9</v>
      </c>
      <c r="B15" s="2">
        <f>MOD(A15,B$3)</f>
        <v>9</v>
      </c>
      <c r="C15" s="2">
        <f t="shared" si="0"/>
        <v>6</v>
      </c>
      <c r="D15" s="2">
        <f>MOD(POWER($A15,3),$B$3)</f>
        <v>9</v>
      </c>
      <c r="E15" s="2">
        <f>MOD(POWER($A15,4),$B$3)</f>
        <v>6</v>
      </c>
      <c r="F15" s="2">
        <f>MOD(POWER($A15,5),$B$3)</f>
        <v>9</v>
      </c>
      <c r="G15" s="2">
        <f>MOD(POWER($A15,6),$B$3)</f>
        <v>6</v>
      </c>
      <c r="H15" s="2">
        <f t="shared" si="3"/>
        <v>9</v>
      </c>
      <c r="I15" s="2">
        <f t="shared" si="1"/>
        <v>6</v>
      </c>
      <c r="J15" s="2">
        <f t="shared" si="2"/>
        <v>9</v>
      </c>
      <c r="K15" s="2"/>
      <c r="L15" s="2"/>
      <c r="M15" s="2"/>
      <c r="N15" s="2"/>
      <c r="O15" s="2"/>
      <c r="P15" s="2"/>
      <c r="Q15" s="2"/>
    </row>
    <row r="16" spans="1:17" x14ac:dyDescent="0.3">
      <c r="A16">
        <v>10</v>
      </c>
      <c r="B16" s="2">
        <f>MOD(A16,B$3)</f>
        <v>10</v>
      </c>
      <c r="C16" s="2">
        <f t="shared" si="0"/>
        <v>10</v>
      </c>
      <c r="D16" s="2">
        <f>MOD(POWER($A16,3),$B$3)</f>
        <v>10</v>
      </c>
      <c r="E16" s="2">
        <f>MOD(POWER($A16,4),$B$3)</f>
        <v>10</v>
      </c>
      <c r="F16" s="2">
        <f>MOD(POWER($A16,5),$B$3)</f>
        <v>10</v>
      </c>
      <c r="G16" s="2">
        <f>MOD(POWER($A16,6),$B$3)</f>
        <v>10</v>
      </c>
      <c r="H16" s="2">
        <f t="shared" si="3"/>
        <v>10</v>
      </c>
      <c r="I16" s="2">
        <f t="shared" si="1"/>
        <v>10</v>
      </c>
      <c r="J16" s="2">
        <f t="shared" si="2"/>
        <v>10</v>
      </c>
      <c r="P16" s="15"/>
    </row>
    <row r="17" spans="1:16" x14ac:dyDescent="0.3">
      <c r="A17" s="2">
        <v>11</v>
      </c>
      <c r="B17" s="2">
        <f>MOD(A17,B$3)</f>
        <v>11</v>
      </c>
      <c r="C17" s="2">
        <f t="shared" si="0"/>
        <v>1</v>
      </c>
      <c r="D17" s="2">
        <f>MOD(POWER($A17,3),$B$3)</f>
        <v>11</v>
      </c>
      <c r="E17" s="2">
        <f>MOD(POWER($A17,4),$B$3)</f>
        <v>1</v>
      </c>
      <c r="F17" s="2">
        <f>MOD(POWER($A17,5),$B$3)</f>
        <v>11</v>
      </c>
      <c r="G17" s="2">
        <f>MOD(POWER($A17,6),$B$3)</f>
        <v>1</v>
      </c>
      <c r="H17" s="2">
        <f t="shared" si="3"/>
        <v>11</v>
      </c>
      <c r="I17" s="2">
        <f t="shared" si="1"/>
        <v>1</v>
      </c>
      <c r="J17" s="2">
        <f t="shared" si="2"/>
        <v>11</v>
      </c>
      <c r="P17" s="15"/>
    </row>
    <row r="18" spans="1:16" x14ac:dyDescent="0.3">
      <c r="A18">
        <v>12</v>
      </c>
      <c r="B18" s="2">
        <f>MOD(A18,B$3)</f>
        <v>12</v>
      </c>
      <c r="C18" s="2">
        <f t="shared" si="0"/>
        <v>9</v>
      </c>
      <c r="D18" s="2">
        <f>MOD(POWER($A18,3),$B$3)</f>
        <v>3</v>
      </c>
      <c r="E18" s="2">
        <f>MOD(POWER($A18,4),$B$3)</f>
        <v>6</v>
      </c>
      <c r="F18" s="2">
        <f>MOD(POWER($A18,5),$B$3)</f>
        <v>12</v>
      </c>
      <c r="G18" s="2">
        <f>MOD(POWER($A18,6),$B$3)</f>
        <v>9</v>
      </c>
      <c r="H18" s="2">
        <f t="shared" si="3"/>
        <v>3</v>
      </c>
      <c r="I18" s="2">
        <f t="shared" si="1"/>
        <v>6</v>
      </c>
      <c r="J18" s="2">
        <f t="shared" si="2"/>
        <v>12</v>
      </c>
      <c r="P18" s="15"/>
    </row>
    <row r="19" spans="1:16" x14ac:dyDescent="0.3">
      <c r="A19" s="2">
        <v>13</v>
      </c>
      <c r="B19" s="2">
        <f>MOD(A19,B$3)</f>
        <v>13</v>
      </c>
      <c r="C19" s="2">
        <f t="shared" si="0"/>
        <v>4</v>
      </c>
      <c r="D19" s="2">
        <f>MOD(POWER($A19,3),$B$3)</f>
        <v>7</v>
      </c>
      <c r="E19" s="2">
        <f>MOD(POWER($A19,4),$B$3)</f>
        <v>1</v>
      </c>
      <c r="F19" s="2">
        <f>MOD(POWER($A19,5),$B$3)</f>
        <v>13</v>
      </c>
      <c r="G19" s="2">
        <f>MOD(POWER($A19,6),$B$3)</f>
        <v>4</v>
      </c>
      <c r="H19" s="2">
        <f t="shared" si="3"/>
        <v>7</v>
      </c>
      <c r="I19" s="2">
        <f t="shared" si="1"/>
        <v>1</v>
      </c>
      <c r="J19" s="2">
        <f t="shared" si="2"/>
        <v>13</v>
      </c>
      <c r="P19" s="15"/>
    </row>
    <row r="20" spans="1:16" x14ac:dyDescent="0.3">
      <c r="A20" s="2">
        <v>14</v>
      </c>
      <c r="B20" s="2">
        <f>MOD(A20,B$3)</f>
        <v>14</v>
      </c>
      <c r="C20" s="2">
        <f t="shared" si="0"/>
        <v>1</v>
      </c>
      <c r="D20" s="2">
        <f>MOD(POWER($A20,3),$B$3)</f>
        <v>14</v>
      </c>
      <c r="E20" s="2">
        <f>MOD(POWER($A20,4),$B$3)</f>
        <v>1</v>
      </c>
      <c r="F20" s="2">
        <f>MOD(POWER($A20,5),$B$3)</f>
        <v>14</v>
      </c>
      <c r="G20" s="2">
        <f>MOD(POWER($A20,6),$B$3)</f>
        <v>1</v>
      </c>
      <c r="H20" s="2">
        <f t="shared" si="3"/>
        <v>14</v>
      </c>
      <c r="I20" s="2">
        <f t="shared" si="1"/>
        <v>1</v>
      </c>
      <c r="J20" s="2">
        <f t="shared" si="2"/>
        <v>14</v>
      </c>
      <c r="P20" s="15"/>
    </row>
    <row r="21" spans="1:16" x14ac:dyDescent="0.3">
      <c r="A21">
        <v>15</v>
      </c>
      <c r="B21" s="2">
        <f>MOD(A21,B$3)</f>
        <v>0</v>
      </c>
      <c r="C21" s="2">
        <f t="shared" si="0"/>
        <v>0</v>
      </c>
      <c r="D21" s="2">
        <f>MOD(POWER($A21,3),$B$3)</f>
        <v>0</v>
      </c>
      <c r="E21" s="2">
        <f>MOD(POWER($A21,4),$B$3)</f>
        <v>0</v>
      </c>
      <c r="F21" s="2">
        <f>MOD(POWER($A21,5),$B$3)</f>
        <v>0</v>
      </c>
      <c r="G21" s="2">
        <f>MOD(POWER($A21,6),$B$3)</f>
        <v>0</v>
      </c>
      <c r="H21" s="2">
        <f t="shared" si="3"/>
        <v>0</v>
      </c>
      <c r="I21" s="2">
        <f t="shared" si="1"/>
        <v>0</v>
      </c>
      <c r="J21" s="2">
        <f t="shared" si="2"/>
        <v>0</v>
      </c>
      <c r="P21" s="15"/>
    </row>
    <row r="23" spans="1:16" x14ac:dyDescent="0.3">
      <c r="A23" s="15"/>
    </row>
    <row r="24" spans="1:16" x14ac:dyDescent="0.3">
      <c r="A24" s="15"/>
    </row>
    <row r="26" spans="1:16" x14ac:dyDescent="0.3">
      <c r="A26" s="15"/>
    </row>
    <row r="28" spans="1:16" x14ac:dyDescent="0.3">
      <c r="B28" t="s">
        <v>54</v>
      </c>
      <c r="C28" t="s">
        <v>55</v>
      </c>
      <c r="D28" t="s">
        <v>541</v>
      </c>
      <c r="E28" t="s">
        <v>179</v>
      </c>
    </row>
    <row r="29" spans="1:16" x14ac:dyDescent="0.3">
      <c r="A29" s="15"/>
      <c r="B29">
        <v>96</v>
      </c>
      <c r="C29">
        <v>12</v>
      </c>
      <c r="D29">
        <f>B29-C29</f>
        <v>84</v>
      </c>
      <c r="E29">
        <f>D29/B1</f>
        <v>28</v>
      </c>
    </row>
    <row r="30" spans="1:16" x14ac:dyDescent="0.3">
      <c r="A30" s="15"/>
      <c r="B30">
        <v>47</v>
      </c>
      <c r="C30">
        <v>12</v>
      </c>
      <c r="D30">
        <f>B30-C30</f>
        <v>35</v>
      </c>
      <c r="E30">
        <f>D30/B2</f>
        <v>7</v>
      </c>
    </row>
    <row r="33" spans="1:1" x14ac:dyDescent="0.3">
      <c r="A33" s="15"/>
    </row>
    <row r="35" spans="1:1" x14ac:dyDescent="0.3">
      <c r="A35" s="15"/>
    </row>
    <row r="36" spans="1:1" x14ac:dyDescent="0.3">
      <c r="A36" s="15"/>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9BD01-0E4D-488A-9F8B-3FC9D4746A54}">
  <sheetPr codeName="Sheet2"/>
  <dimension ref="A1:O64"/>
  <sheetViews>
    <sheetView workbookViewId="0">
      <selection activeCell="F7" sqref="F7"/>
    </sheetView>
  </sheetViews>
  <sheetFormatPr defaultColWidth="9.109375" defaultRowHeight="14.4" x14ac:dyDescent="0.3"/>
  <cols>
    <col min="1" max="1" width="8.6640625" customWidth="1"/>
    <col min="2" max="2" width="10" customWidth="1"/>
    <col min="3" max="3" width="8.5546875" customWidth="1"/>
    <col min="4" max="4" width="8.44140625" bestFit="1" customWidth="1"/>
    <col min="5" max="5" width="15" bestFit="1" customWidth="1"/>
    <col min="6" max="6" width="15.6640625" customWidth="1"/>
    <col min="7" max="7" width="31.5546875" customWidth="1"/>
    <col min="8" max="8" width="4" bestFit="1" customWidth="1"/>
    <col min="9" max="9" width="7.5546875" bestFit="1" customWidth="1"/>
    <col min="10" max="10" width="11.88671875" bestFit="1" customWidth="1"/>
    <col min="11" max="11" width="3.109375" customWidth="1"/>
    <col min="12" max="12" width="20.5546875" bestFit="1" customWidth="1"/>
    <col min="13" max="13" width="10.44140625" bestFit="1" customWidth="1"/>
    <col min="14" max="14" width="17.44140625" bestFit="1" customWidth="1"/>
    <col min="15" max="15" width="95.5546875" bestFit="1" customWidth="1"/>
  </cols>
  <sheetData>
    <row r="1" spans="1:15" x14ac:dyDescent="0.3">
      <c r="A1" s="8" t="s">
        <v>274</v>
      </c>
      <c r="B1" s="1"/>
      <c r="C1" s="4"/>
      <c r="D1" s="1"/>
      <c r="E1" s="4"/>
      <c r="F1" s="1"/>
      <c r="G1" s="1"/>
    </row>
    <row r="2" spans="1:15" x14ac:dyDescent="0.3">
      <c r="A2" s="8"/>
      <c r="B2" s="27"/>
      <c r="C2" s="4"/>
      <c r="D2" s="27"/>
      <c r="E2" s="4"/>
      <c r="F2" s="27"/>
      <c r="G2" s="27"/>
    </row>
    <row r="3" spans="1:15" x14ac:dyDescent="0.3">
      <c r="A3" s="1"/>
      <c r="B3" s="1"/>
      <c r="C3" s="1"/>
      <c r="D3" s="1" t="s">
        <v>25</v>
      </c>
      <c r="E3" s="4"/>
      <c r="F3" s="1"/>
      <c r="G3" s="1"/>
    </row>
    <row r="4" spans="1:15" x14ac:dyDescent="0.3">
      <c r="A4" s="55" t="s">
        <v>24</v>
      </c>
      <c r="B4" s="55"/>
      <c r="C4" s="19" t="s">
        <v>99</v>
      </c>
      <c r="D4" s="19" t="s">
        <v>26</v>
      </c>
      <c r="E4" s="19" t="s">
        <v>104</v>
      </c>
      <c r="F4" s="19" t="s">
        <v>105</v>
      </c>
      <c r="G4" s="19"/>
    </row>
    <row r="5" spans="1:15" x14ac:dyDescent="0.3">
      <c r="A5" s="19" t="s">
        <v>23</v>
      </c>
      <c r="B5" s="19" t="s">
        <v>23</v>
      </c>
      <c r="C5" s="19" t="s">
        <v>106</v>
      </c>
      <c r="D5" s="19" t="s">
        <v>23</v>
      </c>
      <c r="E5" s="19" t="s">
        <v>106</v>
      </c>
      <c r="F5" s="19" t="s">
        <v>23</v>
      </c>
      <c r="G5" s="19"/>
      <c r="H5" s="58" t="s">
        <v>116</v>
      </c>
      <c r="I5" s="58"/>
      <c r="J5" s="58"/>
    </row>
    <row r="6" spans="1:15" x14ac:dyDescent="0.3">
      <c r="A6" s="9" t="s">
        <v>18</v>
      </c>
      <c r="B6" s="9" t="s">
        <v>19</v>
      </c>
      <c r="C6" s="9" t="s">
        <v>3</v>
      </c>
      <c r="D6" s="9" t="s">
        <v>121</v>
      </c>
      <c r="E6" s="9" t="s">
        <v>20</v>
      </c>
      <c r="F6" s="9" t="s">
        <v>21</v>
      </c>
      <c r="G6" s="19"/>
      <c r="H6" s="28" t="s">
        <v>142</v>
      </c>
      <c r="I6" s="28" t="s">
        <v>143</v>
      </c>
      <c r="J6" s="9" t="s">
        <v>138</v>
      </c>
      <c r="L6" s="10" t="s">
        <v>6</v>
      </c>
      <c r="M6" s="10" t="s">
        <v>8</v>
      </c>
      <c r="N6" s="10" t="s">
        <v>7</v>
      </c>
      <c r="O6" s="10" t="s">
        <v>10</v>
      </c>
    </row>
    <row r="7" spans="1:15" x14ac:dyDescent="0.3">
      <c r="A7" s="4">
        <v>5</v>
      </c>
      <c r="B7" s="4">
        <v>7</v>
      </c>
      <c r="C7" s="4">
        <f>A7*B7</f>
        <v>35</v>
      </c>
      <c r="D7" s="4">
        <f>(A7-1)*(B7-1)</f>
        <v>24</v>
      </c>
      <c r="E7" s="5">
        <f>INDEX(H8:H32,MATCH(1,I8:I32,0))</f>
        <v>5</v>
      </c>
      <c r="F7" s="4">
        <f>INDEX(H8:H32,MATCH(1,J8:J32,0))</f>
        <v>17</v>
      </c>
      <c r="G7" s="4"/>
      <c r="H7">
        <v>1</v>
      </c>
      <c r="I7">
        <f t="shared" ref="I7:I32" si="0">GCD(H7,D$8)</f>
        <v>1</v>
      </c>
      <c r="J7" s="7" t="str">
        <f t="shared" ref="J7:J32" si="1">IF(H7&lt;=E$7,"-",MOD(H7*E$7,D$8))</f>
        <v>-</v>
      </c>
      <c r="L7" s="8" t="s">
        <v>38</v>
      </c>
    </row>
    <row r="8" spans="1:15" x14ac:dyDescent="0.3">
      <c r="D8" s="32">
        <f>LCM(A7-1,B7-1)</f>
        <v>12</v>
      </c>
      <c r="F8" s="4">
        <f>MOD(F7,D8)</f>
        <v>5</v>
      </c>
      <c r="H8">
        <v>2</v>
      </c>
      <c r="I8">
        <f t="shared" si="0"/>
        <v>2</v>
      </c>
      <c r="J8" s="7" t="str">
        <f t="shared" si="1"/>
        <v>-</v>
      </c>
      <c r="L8" t="s">
        <v>22</v>
      </c>
      <c r="O8" s="6" t="s">
        <v>27</v>
      </c>
    </row>
    <row r="9" spans="1:15" x14ac:dyDescent="0.3">
      <c r="A9" s="2" t="s">
        <v>124</v>
      </c>
      <c r="E9" s="1"/>
      <c r="G9" s="1"/>
      <c r="H9">
        <v>3</v>
      </c>
      <c r="I9">
        <f t="shared" si="0"/>
        <v>3</v>
      </c>
      <c r="J9" s="7" t="str">
        <f t="shared" si="1"/>
        <v>-</v>
      </c>
      <c r="L9" s="6" t="s">
        <v>32</v>
      </c>
      <c r="M9" s="3" t="s">
        <v>295</v>
      </c>
      <c r="N9" s="3" t="s">
        <v>295</v>
      </c>
      <c r="O9" s="3" t="s">
        <v>28</v>
      </c>
    </row>
    <row r="10" spans="1:15" x14ac:dyDescent="0.3">
      <c r="A10" s="7" t="s">
        <v>35</v>
      </c>
      <c r="B10" t="s">
        <v>125</v>
      </c>
      <c r="C10" s="2"/>
      <c r="E10" s="1"/>
      <c r="H10">
        <v>4</v>
      </c>
      <c r="I10">
        <f t="shared" si="0"/>
        <v>4</v>
      </c>
      <c r="J10" s="7" t="str">
        <f t="shared" si="1"/>
        <v>-</v>
      </c>
      <c r="L10" s="3"/>
      <c r="M10" s="3"/>
      <c r="N10" s="3" t="s">
        <v>30</v>
      </c>
      <c r="O10" t="s">
        <v>33</v>
      </c>
    </row>
    <row r="11" spans="1:15" x14ac:dyDescent="0.3">
      <c r="A11" s="2" t="s">
        <v>126</v>
      </c>
      <c r="H11">
        <v>5</v>
      </c>
      <c r="I11">
        <f t="shared" si="0"/>
        <v>1</v>
      </c>
      <c r="J11" s="7" t="str">
        <f t="shared" si="1"/>
        <v>-</v>
      </c>
      <c r="L11" s="3"/>
      <c r="M11" s="3"/>
      <c r="N11" s="3" t="s">
        <v>296</v>
      </c>
      <c r="O11" s="3" t="s">
        <v>297</v>
      </c>
    </row>
    <row r="12" spans="1:15" x14ac:dyDescent="0.3">
      <c r="A12" s="7" t="s">
        <v>35</v>
      </c>
      <c r="B12" t="s">
        <v>127</v>
      </c>
      <c r="H12">
        <v>6</v>
      </c>
      <c r="I12">
        <f t="shared" si="0"/>
        <v>6</v>
      </c>
      <c r="J12" s="7">
        <f t="shared" si="1"/>
        <v>6</v>
      </c>
      <c r="L12" s="3" t="s">
        <v>299</v>
      </c>
      <c r="M12" s="3" t="s">
        <v>299</v>
      </c>
      <c r="N12" s="3" t="s">
        <v>29</v>
      </c>
      <c r="O12" s="3" t="s">
        <v>298</v>
      </c>
    </row>
    <row r="13" spans="1:15" x14ac:dyDescent="0.3">
      <c r="A13" s="7" t="s">
        <v>36</v>
      </c>
      <c r="B13" t="s">
        <v>139</v>
      </c>
      <c r="C13" s="1"/>
      <c r="F13" s="1"/>
      <c r="G13" s="1"/>
      <c r="H13">
        <v>7</v>
      </c>
      <c r="I13">
        <f t="shared" si="0"/>
        <v>1</v>
      </c>
      <c r="J13" s="7">
        <f t="shared" si="1"/>
        <v>11</v>
      </c>
      <c r="L13" s="3" t="s">
        <v>31</v>
      </c>
      <c r="M13" s="3"/>
      <c r="N13" s="3"/>
      <c r="O13" s="3" t="s">
        <v>301</v>
      </c>
    </row>
    <row r="14" spans="1:15" x14ac:dyDescent="0.3">
      <c r="A14" s="2" t="s">
        <v>128</v>
      </c>
      <c r="H14">
        <v>8</v>
      </c>
      <c r="I14">
        <f t="shared" si="0"/>
        <v>4</v>
      </c>
      <c r="J14" s="7">
        <f t="shared" si="1"/>
        <v>4</v>
      </c>
      <c r="L14" s="3" t="s">
        <v>300</v>
      </c>
      <c r="M14" s="3"/>
      <c r="N14" s="3"/>
      <c r="O14" s="3" t="s">
        <v>302</v>
      </c>
    </row>
    <row r="15" spans="1:15" x14ac:dyDescent="0.3">
      <c r="A15" s="7" t="s">
        <v>35</v>
      </c>
      <c r="B15" t="s">
        <v>129</v>
      </c>
      <c r="H15">
        <v>9</v>
      </c>
      <c r="I15">
        <f t="shared" si="0"/>
        <v>3</v>
      </c>
      <c r="J15" s="7">
        <f t="shared" si="1"/>
        <v>9</v>
      </c>
    </row>
    <row r="16" spans="1:15" x14ac:dyDescent="0.3">
      <c r="A16" s="7" t="s">
        <v>36</v>
      </c>
      <c r="B16" t="s">
        <v>130</v>
      </c>
      <c r="E16" s="1"/>
      <c r="H16">
        <v>10</v>
      </c>
      <c r="I16">
        <f t="shared" si="0"/>
        <v>2</v>
      </c>
      <c r="J16" s="7">
        <f t="shared" si="1"/>
        <v>2</v>
      </c>
      <c r="L16" s="8" t="s">
        <v>39</v>
      </c>
      <c r="M16" s="3"/>
      <c r="N16" s="3"/>
      <c r="O16" s="6"/>
    </row>
    <row r="17" spans="1:15" x14ac:dyDescent="0.3">
      <c r="A17" s="7" t="s">
        <v>37</v>
      </c>
      <c r="B17" t="s">
        <v>137</v>
      </c>
      <c r="E17" s="1"/>
      <c r="H17">
        <v>11</v>
      </c>
      <c r="I17">
        <f t="shared" si="0"/>
        <v>1</v>
      </c>
      <c r="J17" s="7">
        <f t="shared" si="1"/>
        <v>7</v>
      </c>
      <c r="L17" s="3" t="s">
        <v>40</v>
      </c>
      <c r="O17" s="6" t="s">
        <v>42</v>
      </c>
    </row>
    <row r="18" spans="1:15" x14ac:dyDescent="0.3">
      <c r="A18" s="2" t="s">
        <v>131</v>
      </c>
      <c r="H18">
        <v>12</v>
      </c>
      <c r="I18">
        <f t="shared" si="0"/>
        <v>12</v>
      </c>
      <c r="J18" s="7">
        <f t="shared" si="1"/>
        <v>0</v>
      </c>
      <c r="L18" s="3" t="s">
        <v>41</v>
      </c>
      <c r="O18" s="6" t="s">
        <v>44</v>
      </c>
    </row>
    <row r="19" spans="1:15" x14ac:dyDescent="0.3">
      <c r="A19" s="7" t="s">
        <v>35</v>
      </c>
      <c r="B19" t="s">
        <v>132</v>
      </c>
      <c r="H19">
        <v>13</v>
      </c>
      <c r="I19">
        <f t="shared" si="0"/>
        <v>1</v>
      </c>
      <c r="J19" s="7">
        <f t="shared" si="1"/>
        <v>5</v>
      </c>
      <c r="L19" s="3" t="s">
        <v>45</v>
      </c>
      <c r="M19" t="s">
        <v>46</v>
      </c>
      <c r="N19" t="s">
        <v>46</v>
      </c>
      <c r="O19" s="3" t="s">
        <v>52</v>
      </c>
    </row>
    <row r="20" spans="1:15" x14ac:dyDescent="0.3">
      <c r="A20" s="7" t="s">
        <v>36</v>
      </c>
      <c r="B20" t="s">
        <v>133</v>
      </c>
      <c r="H20">
        <v>14</v>
      </c>
      <c r="I20">
        <f t="shared" si="0"/>
        <v>2</v>
      </c>
      <c r="J20" s="7">
        <f t="shared" si="1"/>
        <v>10</v>
      </c>
      <c r="L20" s="3"/>
      <c r="N20" t="s">
        <v>47</v>
      </c>
      <c r="O20" s="3"/>
    </row>
    <row r="21" spans="1:15" x14ac:dyDescent="0.3">
      <c r="A21" s="7" t="s">
        <v>134</v>
      </c>
      <c r="B21" t="s">
        <v>135</v>
      </c>
      <c r="H21">
        <v>15</v>
      </c>
      <c r="I21">
        <f t="shared" si="0"/>
        <v>3</v>
      </c>
      <c r="J21" s="7">
        <f t="shared" si="1"/>
        <v>3</v>
      </c>
      <c r="L21" s="3"/>
      <c r="N21" t="s">
        <v>48</v>
      </c>
      <c r="O21" s="3" t="s">
        <v>43</v>
      </c>
    </row>
    <row r="22" spans="1:15" x14ac:dyDescent="0.3">
      <c r="A22" s="2" t="s">
        <v>34</v>
      </c>
      <c r="H22">
        <v>16</v>
      </c>
      <c r="I22">
        <f t="shared" si="0"/>
        <v>4</v>
      </c>
      <c r="J22" s="7">
        <f t="shared" si="1"/>
        <v>8</v>
      </c>
      <c r="N22" s="3" t="s">
        <v>49</v>
      </c>
    </row>
    <row r="23" spans="1:15" x14ac:dyDescent="0.3">
      <c r="A23" s="7" t="s">
        <v>35</v>
      </c>
      <c r="B23" t="s">
        <v>140</v>
      </c>
      <c r="H23">
        <v>17</v>
      </c>
      <c r="I23">
        <f t="shared" si="0"/>
        <v>1</v>
      </c>
      <c r="J23" s="7">
        <f t="shared" si="1"/>
        <v>1</v>
      </c>
      <c r="L23" s="3"/>
      <c r="M23" s="3"/>
      <c r="N23" s="3" t="s">
        <v>50</v>
      </c>
      <c r="O23" s="3" t="s">
        <v>51</v>
      </c>
    </row>
    <row r="24" spans="1:15" x14ac:dyDescent="0.3">
      <c r="A24" s="7" t="s">
        <v>36</v>
      </c>
      <c r="B24" t="s">
        <v>136</v>
      </c>
      <c r="H24">
        <v>18</v>
      </c>
      <c r="I24">
        <f t="shared" si="0"/>
        <v>6</v>
      </c>
      <c r="J24" s="7">
        <f t="shared" si="1"/>
        <v>6</v>
      </c>
      <c r="N24" s="3"/>
      <c r="O24" s="3"/>
    </row>
    <row r="25" spans="1:15" ht="14.4" customHeight="1" x14ac:dyDescent="0.3">
      <c r="A25" s="7" t="s">
        <v>37</v>
      </c>
      <c r="B25" t="s">
        <v>144</v>
      </c>
      <c r="H25">
        <v>19</v>
      </c>
      <c r="I25">
        <f t="shared" si="0"/>
        <v>1</v>
      </c>
      <c r="J25" s="7">
        <f t="shared" si="1"/>
        <v>11</v>
      </c>
      <c r="L25" s="3"/>
      <c r="M25" s="3"/>
      <c r="N25" s="3"/>
    </row>
    <row r="26" spans="1:15" x14ac:dyDescent="0.3">
      <c r="A26" s="2" t="s">
        <v>141</v>
      </c>
      <c r="H26">
        <v>21</v>
      </c>
      <c r="I26">
        <f t="shared" si="0"/>
        <v>3</v>
      </c>
      <c r="J26" s="7">
        <f t="shared" si="1"/>
        <v>9</v>
      </c>
    </row>
    <row r="27" spans="1:15" x14ac:dyDescent="0.3">
      <c r="A27" s="7" t="s">
        <v>35</v>
      </c>
      <c r="B27" t="s">
        <v>145</v>
      </c>
      <c r="H27">
        <v>22</v>
      </c>
      <c r="I27">
        <f t="shared" si="0"/>
        <v>2</v>
      </c>
      <c r="J27" s="7">
        <f t="shared" si="1"/>
        <v>2</v>
      </c>
    </row>
    <row r="28" spans="1:15" x14ac:dyDescent="0.3">
      <c r="A28" s="7" t="s">
        <v>36</v>
      </c>
      <c r="B28" t="s">
        <v>146</v>
      </c>
      <c r="H28">
        <v>23</v>
      </c>
      <c r="I28">
        <f t="shared" si="0"/>
        <v>1</v>
      </c>
      <c r="J28" s="7">
        <f t="shared" si="1"/>
        <v>7</v>
      </c>
    </row>
    <row r="29" spans="1:15" x14ac:dyDescent="0.3">
      <c r="A29" s="7" t="s">
        <v>37</v>
      </c>
      <c r="B29" t="s">
        <v>147</v>
      </c>
      <c r="H29">
        <v>24</v>
      </c>
      <c r="I29">
        <f t="shared" si="0"/>
        <v>12</v>
      </c>
      <c r="J29" s="7">
        <f t="shared" si="1"/>
        <v>0</v>
      </c>
    </row>
    <row r="30" spans="1:15" x14ac:dyDescent="0.3">
      <c r="A30" s="2" t="s">
        <v>293</v>
      </c>
      <c r="H30">
        <v>25</v>
      </c>
      <c r="I30">
        <f t="shared" si="0"/>
        <v>1</v>
      </c>
      <c r="J30" s="7">
        <f t="shared" si="1"/>
        <v>5</v>
      </c>
    </row>
    <row r="31" spans="1:15" x14ac:dyDescent="0.3">
      <c r="A31" s="7" t="s">
        <v>35</v>
      </c>
      <c r="B31" t="s">
        <v>294</v>
      </c>
      <c r="H31">
        <v>26</v>
      </c>
      <c r="I31">
        <f t="shared" si="0"/>
        <v>2</v>
      </c>
      <c r="J31" s="7">
        <f t="shared" si="1"/>
        <v>10</v>
      </c>
    </row>
    <row r="32" spans="1:15" x14ac:dyDescent="0.3">
      <c r="H32">
        <v>27</v>
      </c>
      <c r="I32">
        <f t="shared" si="0"/>
        <v>3</v>
      </c>
      <c r="J32" s="7">
        <f t="shared" si="1"/>
        <v>3</v>
      </c>
    </row>
    <row r="33" spans="15:15" ht="28.8" x14ac:dyDescent="0.3">
      <c r="O33" s="11" t="s">
        <v>53</v>
      </c>
    </row>
    <row r="49" spans="1:3" x14ac:dyDescent="0.3">
      <c r="A49" s="7"/>
    </row>
    <row r="50" spans="1:3" x14ac:dyDescent="0.3">
      <c r="A50" s="7"/>
    </row>
    <row r="51" spans="1:3" x14ac:dyDescent="0.3">
      <c r="A51" s="7"/>
    </row>
    <row r="52" spans="1:3" x14ac:dyDescent="0.3">
      <c r="A52" s="7"/>
    </row>
    <row r="53" spans="1:3" x14ac:dyDescent="0.3">
      <c r="A53" s="7"/>
    </row>
    <row r="54" spans="1:3" x14ac:dyDescent="0.3">
      <c r="A54" s="7"/>
    </row>
    <row r="55" spans="1:3" x14ac:dyDescent="0.3">
      <c r="A55" s="7"/>
    </row>
    <row r="56" spans="1:3" x14ac:dyDescent="0.3">
      <c r="A56" s="12"/>
    </row>
    <row r="57" spans="1:3" x14ac:dyDescent="0.3">
      <c r="A57" s="7"/>
    </row>
    <row r="58" spans="1:3" x14ac:dyDescent="0.3">
      <c r="A58" s="7"/>
    </row>
    <row r="59" spans="1:3" x14ac:dyDescent="0.3">
      <c r="A59" s="7"/>
    </row>
    <row r="60" spans="1:3" x14ac:dyDescent="0.3">
      <c r="A60" s="7"/>
    </row>
    <row r="61" spans="1:3" x14ac:dyDescent="0.3">
      <c r="A61" s="7"/>
      <c r="C61" s="24"/>
    </row>
    <row r="62" spans="1:3" x14ac:dyDescent="0.3">
      <c r="A62" s="7"/>
      <c r="B62" s="2"/>
    </row>
    <row r="63" spans="1:3" x14ac:dyDescent="0.3">
      <c r="A63" s="7"/>
    </row>
    <row r="64" spans="1:3" x14ac:dyDescent="0.3">
      <c r="A64" s="7"/>
      <c r="B64" s="2"/>
    </row>
  </sheetData>
  <mergeCells count="2">
    <mergeCell ref="A4:B4"/>
    <mergeCell ref="H5:J5"/>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A44E2-1AB0-4DBC-8381-995D301099FD}">
  <sheetPr codeName="Sheet5"/>
  <dimension ref="A1:U53"/>
  <sheetViews>
    <sheetView workbookViewId="0">
      <selection activeCell="A9" sqref="A9"/>
    </sheetView>
  </sheetViews>
  <sheetFormatPr defaultRowHeight="14.4" x14ac:dyDescent="0.3"/>
  <cols>
    <col min="1" max="4" width="3" bestFit="1" customWidth="1"/>
    <col min="5" max="5" width="2" bestFit="1" customWidth="1"/>
    <col min="6" max="6" width="2.109375" bestFit="1" customWidth="1"/>
    <col min="7" max="7" width="8.88671875" customWidth="1"/>
    <col min="8" max="8" width="2.77734375" bestFit="1" customWidth="1"/>
    <col min="9" max="9" width="3" customWidth="1"/>
    <col min="10" max="10" width="6" bestFit="1" customWidth="1"/>
    <col min="11" max="11" width="11.109375" bestFit="1" customWidth="1"/>
    <col min="12" max="12" width="12" bestFit="1" customWidth="1"/>
    <col min="13" max="13" width="11.33203125" customWidth="1"/>
    <col min="14" max="14" width="7.44140625" bestFit="1" customWidth="1"/>
    <col min="16" max="16" width="3" customWidth="1"/>
    <col min="17" max="17" width="10.88671875" bestFit="1" customWidth="1"/>
    <col min="18" max="18" width="12.77734375" bestFit="1" customWidth="1"/>
    <col min="20" max="25" width="8.88671875" customWidth="1"/>
  </cols>
  <sheetData>
    <row r="1" spans="1:21" x14ac:dyDescent="0.3">
      <c r="J1" s="58" t="s">
        <v>114</v>
      </c>
      <c r="K1" s="58"/>
      <c r="L1" s="58" t="s">
        <v>115</v>
      </c>
      <c r="M1" s="58"/>
    </row>
    <row r="2" spans="1:21" x14ac:dyDescent="0.3">
      <c r="A2" s="58" t="s">
        <v>107</v>
      </c>
      <c r="B2" s="58"/>
      <c r="C2" s="58"/>
      <c r="D2" s="58"/>
      <c r="E2" s="58"/>
      <c r="F2" s="58"/>
      <c r="J2" s="58" t="s">
        <v>110</v>
      </c>
      <c r="K2" s="58"/>
      <c r="L2" s="58" t="s">
        <v>111</v>
      </c>
      <c r="M2" s="58"/>
      <c r="P2" s="58" t="s">
        <v>116</v>
      </c>
      <c r="Q2" s="58"/>
      <c r="R2" s="58"/>
    </row>
    <row r="3" spans="1:21" x14ac:dyDescent="0.3">
      <c r="A3" s="9" t="s">
        <v>18</v>
      </c>
      <c r="B3" s="9" t="s">
        <v>19</v>
      </c>
      <c r="C3" s="9" t="s">
        <v>3</v>
      </c>
      <c r="D3" s="9" t="s">
        <v>121</v>
      </c>
      <c r="E3" s="9" t="s">
        <v>20</v>
      </c>
      <c r="F3" s="9" t="s">
        <v>21</v>
      </c>
      <c r="G3" s="19"/>
      <c r="H3" s="9" t="s">
        <v>18</v>
      </c>
      <c r="I3" s="21" t="s">
        <v>57</v>
      </c>
      <c r="J3" s="9" t="s">
        <v>108</v>
      </c>
      <c r="K3" s="21" t="s">
        <v>109</v>
      </c>
      <c r="L3" s="9" t="s">
        <v>112</v>
      </c>
      <c r="M3" s="21" t="s">
        <v>113</v>
      </c>
      <c r="N3" s="9" t="s">
        <v>101</v>
      </c>
      <c r="O3" s="19"/>
      <c r="P3" s="9" t="s">
        <v>54</v>
      </c>
      <c r="Q3" s="9" t="s">
        <v>122</v>
      </c>
      <c r="R3" s="9" t="s">
        <v>123</v>
      </c>
      <c r="S3" s="25"/>
      <c r="T3" s="57"/>
      <c r="U3" s="57"/>
    </row>
    <row r="4" spans="1:21" x14ac:dyDescent="0.3">
      <c r="A4">
        <v>3</v>
      </c>
      <c r="B4">
        <v>11</v>
      </c>
      <c r="C4">
        <f>A4*B4</f>
        <v>33</v>
      </c>
      <c r="D4">
        <v>20</v>
      </c>
      <c r="E4">
        <f>INDEX(P5:P53,MATCH(1,Q5:Q53,0))</f>
        <v>3</v>
      </c>
      <c r="F4">
        <v>7</v>
      </c>
      <c r="H4" t="s">
        <v>63</v>
      </c>
      <c r="I4" s="13">
        <v>0</v>
      </c>
      <c r="J4">
        <f t="shared" ref="J4:J29" si="0">POWER(I4,E$4)</f>
        <v>0</v>
      </c>
      <c r="K4" s="13">
        <f t="shared" ref="K4:K29" si="1">MOD(J4,C$4)</f>
        <v>0</v>
      </c>
      <c r="L4" s="26">
        <f t="shared" ref="L4:L29" si="2">POWER(K4,F$4)</f>
        <v>0</v>
      </c>
      <c r="M4" s="13">
        <f t="shared" ref="M4:M29" si="3">MOD(L4,C$4)</f>
        <v>0</v>
      </c>
      <c r="N4" t="str">
        <f>IF(I4-M4=0,"yes","no")</f>
        <v>yes</v>
      </c>
      <c r="P4">
        <v>1</v>
      </c>
      <c r="Q4">
        <f t="shared" ref="Q4:Q29" si="4">GCD(P4,D$4)</f>
        <v>1</v>
      </c>
      <c r="R4" s="7" t="str">
        <f t="shared" ref="R4:R29" si="5">IF(P4&lt;=E$4,"-",MOD(P4*E$4,D$4))</f>
        <v>-</v>
      </c>
      <c r="U4" s="29"/>
    </row>
    <row r="5" spans="1:21" x14ac:dyDescent="0.3">
      <c r="A5">
        <v>2</v>
      </c>
      <c r="D5">
        <f>(A4-1)*(B4-1)</f>
        <v>20</v>
      </c>
      <c r="F5">
        <f>INDEX(P4:P53,MATCH(1,R4:R53,0))</f>
        <v>7</v>
      </c>
      <c r="H5" t="s">
        <v>64</v>
      </c>
      <c r="I5" s="13">
        <v>1</v>
      </c>
      <c r="J5">
        <f t="shared" si="0"/>
        <v>1</v>
      </c>
      <c r="K5" s="13">
        <f t="shared" si="1"/>
        <v>1</v>
      </c>
      <c r="L5" s="26">
        <f t="shared" si="2"/>
        <v>1</v>
      </c>
      <c r="M5" s="13">
        <f t="shared" si="3"/>
        <v>1</v>
      </c>
      <c r="N5" t="str">
        <f t="shared" ref="N5:N29" si="6">IF(I5-M5=0,"yes","no")</f>
        <v>yes</v>
      </c>
      <c r="P5">
        <v>2</v>
      </c>
      <c r="Q5">
        <f t="shared" si="4"/>
        <v>2</v>
      </c>
      <c r="R5" s="7" t="str">
        <f t="shared" si="5"/>
        <v>-</v>
      </c>
      <c r="U5" s="29"/>
    </row>
    <row r="6" spans="1:21" x14ac:dyDescent="0.3">
      <c r="A6">
        <v>3</v>
      </c>
      <c r="D6">
        <f>LCM(A4-1,B4-1)</f>
        <v>10</v>
      </c>
      <c r="F6">
        <f>MOD(F5,D4)</f>
        <v>7</v>
      </c>
      <c r="H6" t="s">
        <v>65</v>
      </c>
      <c r="I6" s="13">
        <v>2</v>
      </c>
      <c r="J6">
        <f t="shared" si="0"/>
        <v>8</v>
      </c>
      <c r="K6" s="13">
        <f t="shared" si="1"/>
        <v>8</v>
      </c>
      <c r="L6" s="26">
        <f t="shared" si="2"/>
        <v>2097152</v>
      </c>
      <c r="M6" s="31">
        <f>MOD(L6,C$4)</f>
        <v>2</v>
      </c>
      <c r="N6" t="str">
        <f t="shared" si="6"/>
        <v>yes</v>
      </c>
      <c r="P6">
        <v>3</v>
      </c>
      <c r="Q6">
        <f t="shared" si="4"/>
        <v>1</v>
      </c>
      <c r="R6" s="7" t="str">
        <f t="shared" si="5"/>
        <v>-</v>
      </c>
      <c r="U6" s="29"/>
    </row>
    <row r="7" spans="1:21" x14ac:dyDescent="0.3">
      <c r="A7">
        <v>5</v>
      </c>
      <c r="H7" t="s">
        <v>66</v>
      </c>
      <c r="I7" s="13">
        <v>3</v>
      </c>
      <c r="J7">
        <f t="shared" si="0"/>
        <v>27</v>
      </c>
      <c r="K7" s="13">
        <f t="shared" si="1"/>
        <v>27</v>
      </c>
      <c r="L7" s="26">
        <f t="shared" si="2"/>
        <v>10460353203</v>
      </c>
      <c r="M7" s="13">
        <f t="shared" si="3"/>
        <v>3</v>
      </c>
      <c r="N7" t="str">
        <f t="shared" si="6"/>
        <v>yes</v>
      </c>
      <c r="P7">
        <v>4</v>
      </c>
      <c r="Q7">
        <f t="shared" si="4"/>
        <v>4</v>
      </c>
      <c r="R7" s="7">
        <f t="shared" si="5"/>
        <v>12</v>
      </c>
      <c r="U7" s="29"/>
    </row>
    <row r="8" spans="1:21" x14ac:dyDescent="0.3">
      <c r="A8">
        <v>7</v>
      </c>
      <c r="H8" t="s">
        <v>67</v>
      </c>
      <c r="I8" s="13">
        <v>4</v>
      </c>
      <c r="J8">
        <f t="shared" si="0"/>
        <v>64</v>
      </c>
      <c r="K8" s="13">
        <f t="shared" si="1"/>
        <v>31</v>
      </c>
      <c r="L8" s="26">
        <f t="shared" si="2"/>
        <v>27512614111</v>
      </c>
      <c r="M8" s="13">
        <f t="shared" si="3"/>
        <v>4</v>
      </c>
      <c r="N8" t="str">
        <f t="shared" si="6"/>
        <v>yes</v>
      </c>
      <c r="P8">
        <v>5</v>
      </c>
      <c r="Q8">
        <f t="shared" si="4"/>
        <v>5</v>
      </c>
      <c r="R8" s="7">
        <f t="shared" si="5"/>
        <v>15</v>
      </c>
      <c r="U8" s="29"/>
    </row>
    <row r="9" spans="1:21" x14ac:dyDescent="0.3">
      <c r="A9">
        <v>11</v>
      </c>
      <c r="H9" t="s">
        <v>68</v>
      </c>
      <c r="I9" s="13">
        <v>5</v>
      </c>
      <c r="J9">
        <f t="shared" si="0"/>
        <v>125</v>
      </c>
      <c r="K9" s="13">
        <f t="shared" si="1"/>
        <v>26</v>
      </c>
      <c r="L9" s="26">
        <f t="shared" si="2"/>
        <v>8031810176</v>
      </c>
      <c r="M9" s="13">
        <f t="shared" si="3"/>
        <v>5</v>
      </c>
      <c r="N9" t="str">
        <f t="shared" si="6"/>
        <v>yes</v>
      </c>
      <c r="P9">
        <v>6</v>
      </c>
      <c r="Q9">
        <f t="shared" si="4"/>
        <v>2</v>
      </c>
      <c r="R9" s="7">
        <f t="shared" si="5"/>
        <v>18</v>
      </c>
      <c r="U9" s="29"/>
    </row>
    <row r="10" spans="1:21" x14ac:dyDescent="0.3">
      <c r="A10">
        <v>13</v>
      </c>
      <c r="H10" t="s">
        <v>69</v>
      </c>
      <c r="I10" s="13">
        <v>6</v>
      </c>
      <c r="J10">
        <f t="shared" si="0"/>
        <v>216</v>
      </c>
      <c r="K10" s="13">
        <f t="shared" si="1"/>
        <v>18</v>
      </c>
      <c r="L10" s="26">
        <f t="shared" si="2"/>
        <v>612220032</v>
      </c>
      <c r="M10" s="13">
        <f t="shared" si="3"/>
        <v>6</v>
      </c>
      <c r="N10" t="str">
        <f t="shared" si="6"/>
        <v>yes</v>
      </c>
      <c r="P10">
        <v>7</v>
      </c>
      <c r="Q10">
        <f t="shared" si="4"/>
        <v>1</v>
      </c>
      <c r="R10" s="7">
        <f>IF(P10&lt;=E$4,"-",MOD(P10*E$4,D$4))</f>
        <v>1</v>
      </c>
      <c r="U10" s="29"/>
    </row>
    <row r="11" spans="1:21" x14ac:dyDescent="0.3">
      <c r="A11">
        <v>17</v>
      </c>
      <c r="H11" t="s">
        <v>70</v>
      </c>
      <c r="I11" s="13">
        <v>7</v>
      </c>
      <c r="J11">
        <f t="shared" si="0"/>
        <v>343</v>
      </c>
      <c r="K11" s="13">
        <f t="shared" si="1"/>
        <v>13</v>
      </c>
      <c r="L11" s="26">
        <f t="shared" si="2"/>
        <v>62748517</v>
      </c>
      <c r="M11" s="13">
        <f t="shared" si="3"/>
        <v>7</v>
      </c>
      <c r="N11" t="str">
        <f t="shared" si="6"/>
        <v>yes</v>
      </c>
      <c r="P11">
        <v>8</v>
      </c>
      <c r="Q11">
        <f t="shared" si="4"/>
        <v>4</v>
      </c>
      <c r="R11" s="7">
        <f t="shared" si="5"/>
        <v>4</v>
      </c>
      <c r="U11" s="29"/>
    </row>
    <row r="12" spans="1:21" x14ac:dyDescent="0.3">
      <c r="A12">
        <v>19</v>
      </c>
      <c r="H12" t="s">
        <v>71</v>
      </c>
      <c r="I12" s="13">
        <v>8</v>
      </c>
      <c r="J12">
        <f t="shared" si="0"/>
        <v>512</v>
      </c>
      <c r="K12" s="13">
        <f t="shared" si="1"/>
        <v>17</v>
      </c>
      <c r="L12" s="26">
        <f t="shared" si="2"/>
        <v>410338673</v>
      </c>
      <c r="M12" s="13">
        <f t="shared" si="3"/>
        <v>8</v>
      </c>
      <c r="N12" t="str">
        <f t="shared" si="6"/>
        <v>yes</v>
      </c>
      <c r="P12">
        <v>9</v>
      </c>
      <c r="Q12">
        <f t="shared" si="4"/>
        <v>1</v>
      </c>
      <c r="R12" s="7">
        <f t="shared" si="5"/>
        <v>7</v>
      </c>
      <c r="U12" s="29"/>
    </row>
    <row r="13" spans="1:21" x14ac:dyDescent="0.3">
      <c r="H13" t="s">
        <v>72</v>
      </c>
      <c r="I13" s="13">
        <v>9</v>
      </c>
      <c r="J13">
        <f t="shared" si="0"/>
        <v>729</v>
      </c>
      <c r="K13" s="13">
        <f t="shared" si="1"/>
        <v>3</v>
      </c>
      <c r="L13" s="26">
        <f t="shared" si="2"/>
        <v>2187</v>
      </c>
      <c r="M13" s="13">
        <f t="shared" si="3"/>
        <v>9</v>
      </c>
      <c r="N13" t="str">
        <f t="shared" si="6"/>
        <v>yes</v>
      </c>
      <c r="P13">
        <v>10</v>
      </c>
      <c r="Q13">
        <f t="shared" si="4"/>
        <v>10</v>
      </c>
      <c r="R13" s="7">
        <f t="shared" si="5"/>
        <v>10</v>
      </c>
      <c r="U13" s="29"/>
    </row>
    <row r="14" spans="1:21" x14ac:dyDescent="0.3">
      <c r="H14" t="s">
        <v>73</v>
      </c>
      <c r="I14" s="13">
        <v>10</v>
      </c>
      <c r="J14">
        <f t="shared" si="0"/>
        <v>1000</v>
      </c>
      <c r="K14" s="13">
        <f t="shared" si="1"/>
        <v>10</v>
      </c>
      <c r="L14" s="26">
        <f t="shared" si="2"/>
        <v>10000000</v>
      </c>
      <c r="M14" s="13">
        <f t="shared" si="3"/>
        <v>10</v>
      </c>
      <c r="N14" t="str">
        <f t="shared" si="6"/>
        <v>yes</v>
      </c>
      <c r="P14">
        <v>11</v>
      </c>
      <c r="Q14">
        <f t="shared" si="4"/>
        <v>1</v>
      </c>
      <c r="R14" s="7">
        <f t="shared" si="5"/>
        <v>13</v>
      </c>
      <c r="U14" s="29"/>
    </row>
    <row r="15" spans="1:21" x14ac:dyDescent="0.3">
      <c r="H15" t="s">
        <v>74</v>
      </c>
      <c r="I15" s="13">
        <v>11</v>
      </c>
      <c r="J15">
        <f t="shared" si="0"/>
        <v>1331</v>
      </c>
      <c r="K15" s="13">
        <f t="shared" si="1"/>
        <v>11</v>
      </c>
      <c r="L15" s="26">
        <f t="shared" si="2"/>
        <v>19487171</v>
      </c>
      <c r="M15" s="13">
        <f t="shared" si="3"/>
        <v>11</v>
      </c>
      <c r="N15" t="str">
        <f t="shared" si="6"/>
        <v>yes</v>
      </c>
      <c r="P15">
        <v>12</v>
      </c>
      <c r="Q15">
        <f t="shared" si="4"/>
        <v>4</v>
      </c>
      <c r="R15" s="7">
        <f t="shared" si="5"/>
        <v>16</v>
      </c>
      <c r="U15" s="29"/>
    </row>
    <row r="16" spans="1:21" x14ac:dyDescent="0.3">
      <c r="H16" t="s">
        <v>75</v>
      </c>
      <c r="I16" s="13">
        <v>12</v>
      </c>
      <c r="J16">
        <f t="shared" si="0"/>
        <v>1728</v>
      </c>
      <c r="K16" s="13">
        <f t="shared" si="1"/>
        <v>12</v>
      </c>
      <c r="L16" s="26">
        <f t="shared" si="2"/>
        <v>35831808</v>
      </c>
      <c r="M16" s="13">
        <f t="shared" si="3"/>
        <v>12</v>
      </c>
      <c r="N16" t="str">
        <f t="shared" si="6"/>
        <v>yes</v>
      </c>
      <c r="P16">
        <v>13</v>
      </c>
      <c r="Q16">
        <f t="shared" si="4"/>
        <v>1</v>
      </c>
      <c r="R16" s="7">
        <f t="shared" si="5"/>
        <v>19</v>
      </c>
      <c r="U16" s="29"/>
    </row>
    <row r="17" spans="8:21" x14ac:dyDescent="0.3">
      <c r="H17" t="s">
        <v>76</v>
      </c>
      <c r="I17" s="13">
        <v>13</v>
      </c>
      <c r="J17">
        <f t="shared" si="0"/>
        <v>2197</v>
      </c>
      <c r="K17" s="13">
        <f t="shared" si="1"/>
        <v>19</v>
      </c>
      <c r="L17" s="26">
        <f t="shared" si="2"/>
        <v>893871739</v>
      </c>
      <c r="M17" s="13">
        <f t="shared" si="3"/>
        <v>13</v>
      </c>
      <c r="N17" t="str">
        <f t="shared" si="6"/>
        <v>yes</v>
      </c>
      <c r="P17">
        <v>14</v>
      </c>
      <c r="Q17">
        <f t="shared" si="4"/>
        <v>2</v>
      </c>
      <c r="R17" s="7">
        <f t="shared" si="5"/>
        <v>2</v>
      </c>
      <c r="U17" s="29"/>
    </row>
    <row r="18" spans="8:21" x14ac:dyDescent="0.3">
      <c r="H18" t="s">
        <v>77</v>
      </c>
      <c r="I18" s="13">
        <v>14</v>
      </c>
      <c r="J18">
        <f t="shared" si="0"/>
        <v>2744</v>
      </c>
      <c r="K18" s="13">
        <f t="shared" si="1"/>
        <v>5</v>
      </c>
      <c r="L18" s="26">
        <f>POWER(K18,F$4)</f>
        <v>78125</v>
      </c>
      <c r="M18" s="13">
        <f t="shared" si="3"/>
        <v>14</v>
      </c>
      <c r="N18" t="str">
        <f t="shared" si="6"/>
        <v>yes</v>
      </c>
      <c r="P18">
        <v>15</v>
      </c>
      <c r="Q18">
        <f t="shared" si="4"/>
        <v>5</v>
      </c>
      <c r="R18" s="7">
        <f t="shared" si="5"/>
        <v>5</v>
      </c>
      <c r="U18" s="29"/>
    </row>
    <row r="19" spans="8:21" x14ac:dyDescent="0.3">
      <c r="H19" t="s">
        <v>78</v>
      </c>
      <c r="I19" s="13">
        <v>15</v>
      </c>
      <c r="J19">
        <f t="shared" si="0"/>
        <v>3375</v>
      </c>
      <c r="K19" s="13">
        <f t="shared" si="1"/>
        <v>9</v>
      </c>
      <c r="L19" s="26">
        <f t="shared" si="2"/>
        <v>4782969</v>
      </c>
      <c r="M19" s="13">
        <f t="shared" si="3"/>
        <v>15</v>
      </c>
      <c r="N19" t="str">
        <f t="shared" si="6"/>
        <v>yes</v>
      </c>
      <c r="P19">
        <v>16</v>
      </c>
      <c r="Q19">
        <f t="shared" si="4"/>
        <v>4</v>
      </c>
      <c r="R19" s="7">
        <f t="shared" si="5"/>
        <v>8</v>
      </c>
      <c r="U19" s="29"/>
    </row>
    <row r="20" spans="8:21" x14ac:dyDescent="0.3">
      <c r="H20" t="s">
        <v>79</v>
      </c>
      <c r="I20" s="13">
        <v>16</v>
      </c>
      <c r="J20">
        <f t="shared" si="0"/>
        <v>4096</v>
      </c>
      <c r="K20" s="13">
        <f t="shared" si="1"/>
        <v>4</v>
      </c>
      <c r="L20" s="26">
        <f t="shared" si="2"/>
        <v>16384</v>
      </c>
      <c r="M20" s="13">
        <f t="shared" si="3"/>
        <v>16</v>
      </c>
      <c r="N20" t="str">
        <f t="shared" si="6"/>
        <v>yes</v>
      </c>
      <c r="P20">
        <v>17</v>
      </c>
      <c r="Q20">
        <f t="shared" si="4"/>
        <v>1</v>
      </c>
      <c r="R20" s="7">
        <f t="shared" si="5"/>
        <v>11</v>
      </c>
      <c r="U20" s="29"/>
    </row>
    <row r="21" spans="8:21" x14ac:dyDescent="0.3">
      <c r="H21" t="s">
        <v>80</v>
      </c>
      <c r="I21" s="13">
        <v>17</v>
      </c>
      <c r="J21">
        <f t="shared" si="0"/>
        <v>4913</v>
      </c>
      <c r="K21" s="13">
        <f t="shared" si="1"/>
        <v>29</v>
      </c>
      <c r="L21" s="26">
        <f t="shared" si="2"/>
        <v>17249876309</v>
      </c>
      <c r="M21" s="13">
        <f t="shared" si="3"/>
        <v>17</v>
      </c>
      <c r="N21" t="str">
        <f t="shared" si="6"/>
        <v>yes</v>
      </c>
      <c r="P21">
        <v>18</v>
      </c>
      <c r="Q21">
        <f t="shared" si="4"/>
        <v>2</v>
      </c>
      <c r="R21" s="7">
        <f t="shared" si="5"/>
        <v>14</v>
      </c>
      <c r="U21" s="29"/>
    </row>
    <row r="22" spans="8:21" x14ac:dyDescent="0.3">
      <c r="H22" t="s">
        <v>81</v>
      </c>
      <c r="I22" s="13">
        <v>18</v>
      </c>
      <c r="J22">
        <f t="shared" si="0"/>
        <v>5832</v>
      </c>
      <c r="K22" s="13">
        <f t="shared" si="1"/>
        <v>24</v>
      </c>
      <c r="L22" s="26">
        <f t="shared" si="2"/>
        <v>4586471424</v>
      </c>
      <c r="M22" s="13">
        <f t="shared" si="3"/>
        <v>18</v>
      </c>
      <c r="N22" t="str">
        <f t="shared" si="6"/>
        <v>yes</v>
      </c>
      <c r="P22">
        <v>19</v>
      </c>
      <c r="Q22">
        <f t="shared" si="4"/>
        <v>1</v>
      </c>
      <c r="R22" s="7">
        <f t="shared" si="5"/>
        <v>17</v>
      </c>
    </row>
    <row r="23" spans="8:21" x14ac:dyDescent="0.3">
      <c r="H23" t="s">
        <v>82</v>
      </c>
      <c r="I23" s="13">
        <v>19</v>
      </c>
      <c r="J23">
        <f t="shared" si="0"/>
        <v>6859</v>
      </c>
      <c r="K23" s="13">
        <f t="shared" si="1"/>
        <v>28</v>
      </c>
      <c r="L23" s="26">
        <f t="shared" si="2"/>
        <v>13492928512</v>
      </c>
      <c r="M23" s="13">
        <f t="shared" si="3"/>
        <v>19</v>
      </c>
      <c r="N23" t="str">
        <f t="shared" si="6"/>
        <v>yes</v>
      </c>
      <c r="P23">
        <v>20</v>
      </c>
      <c r="Q23">
        <f t="shared" si="4"/>
        <v>20</v>
      </c>
      <c r="R23" s="7">
        <f t="shared" si="5"/>
        <v>0</v>
      </c>
    </row>
    <row r="24" spans="8:21" x14ac:dyDescent="0.3">
      <c r="H24" t="s">
        <v>83</v>
      </c>
      <c r="I24" s="13">
        <v>20</v>
      </c>
      <c r="J24">
        <f t="shared" si="0"/>
        <v>8000</v>
      </c>
      <c r="K24" s="13">
        <f t="shared" si="1"/>
        <v>14</v>
      </c>
      <c r="L24" s="26">
        <f t="shared" si="2"/>
        <v>105413504</v>
      </c>
      <c r="M24" s="13">
        <f t="shared" si="3"/>
        <v>20</v>
      </c>
      <c r="N24" t="str">
        <f t="shared" si="6"/>
        <v>yes</v>
      </c>
      <c r="P24">
        <v>21</v>
      </c>
      <c r="Q24">
        <f t="shared" si="4"/>
        <v>1</v>
      </c>
      <c r="R24" s="7">
        <f t="shared" si="5"/>
        <v>3</v>
      </c>
    </row>
    <row r="25" spans="8:21" x14ac:dyDescent="0.3">
      <c r="H25" t="s">
        <v>84</v>
      </c>
      <c r="I25" s="13">
        <v>21</v>
      </c>
      <c r="J25">
        <f t="shared" si="0"/>
        <v>9261</v>
      </c>
      <c r="K25" s="13">
        <f t="shared" si="1"/>
        <v>21</v>
      </c>
      <c r="L25" s="26">
        <f t="shared" si="2"/>
        <v>1801088541</v>
      </c>
      <c r="M25" s="13">
        <f t="shared" si="3"/>
        <v>21</v>
      </c>
      <c r="N25" t="str">
        <f t="shared" si="6"/>
        <v>yes</v>
      </c>
      <c r="P25">
        <v>22</v>
      </c>
      <c r="Q25">
        <f t="shared" si="4"/>
        <v>2</v>
      </c>
      <c r="R25" s="7">
        <f t="shared" si="5"/>
        <v>6</v>
      </c>
    </row>
    <row r="26" spans="8:21" x14ac:dyDescent="0.3">
      <c r="H26" t="s">
        <v>85</v>
      </c>
      <c r="I26" s="13">
        <v>22</v>
      </c>
      <c r="J26">
        <f t="shared" si="0"/>
        <v>10648</v>
      </c>
      <c r="K26" s="13">
        <f t="shared" si="1"/>
        <v>22</v>
      </c>
      <c r="L26" s="26">
        <f t="shared" si="2"/>
        <v>2494357888</v>
      </c>
      <c r="M26" s="13">
        <f t="shared" si="3"/>
        <v>22</v>
      </c>
      <c r="N26" t="str">
        <f t="shared" si="6"/>
        <v>yes</v>
      </c>
      <c r="P26">
        <v>23</v>
      </c>
      <c r="Q26">
        <f t="shared" si="4"/>
        <v>1</v>
      </c>
      <c r="R26" s="7">
        <f t="shared" si="5"/>
        <v>9</v>
      </c>
    </row>
    <row r="27" spans="8:21" x14ac:dyDescent="0.3">
      <c r="H27" t="s">
        <v>86</v>
      </c>
      <c r="I27" s="13">
        <v>23</v>
      </c>
      <c r="J27">
        <f t="shared" si="0"/>
        <v>12167</v>
      </c>
      <c r="K27" s="13">
        <f t="shared" si="1"/>
        <v>23</v>
      </c>
      <c r="L27" s="26">
        <f t="shared" si="2"/>
        <v>3404825447</v>
      </c>
      <c r="M27" s="13">
        <f t="shared" si="3"/>
        <v>23</v>
      </c>
      <c r="N27" t="str">
        <f t="shared" si="6"/>
        <v>yes</v>
      </c>
      <c r="P27">
        <v>24</v>
      </c>
      <c r="Q27">
        <f t="shared" si="4"/>
        <v>4</v>
      </c>
      <c r="R27" s="7">
        <f t="shared" si="5"/>
        <v>12</v>
      </c>
    </row>
    <row r="28" spans="8:21" x14ac:dyDescent="0.3">
      <c r="H28" t="s">
        <v>87</v>
      </c>
      <c r="I28" s="13">
        <v>24</v>
      </c>
      <c r="J28">
        <f t="shared" si="0"/>
        <v>13824</v>
      </c>
      <c r="K28" s="13">
        <f t="shared" si="1"/>
        <v>30</v>
      </c>
      <c r="L28" s="26">
        <f t="shared" si="2"/>
        <v>21870000000</v>
      </c>
      <c r="M28" s="13">
        <f t="shared" si="3"/>
        <v>24</v>
      </c>
      <c r="N28" t="str">
        <f t="shared" si="6"/>
        <v>yes</v>
      </c>
      <c r="P28">
        <v>25</v>
      </c>
      <c r="Q28">
        <f t="shared" si="4"/>
        <v>5</v>
      </c>
      <c r="R28" s="7">
        <f t="shared" si="5"/>
        <v>15</v>
      </c>
    </row>
    <row r="29" spans="8:21" x14ac:dyDescent="0.3">
      <c r="H29" t="s">
        <v>88</v>
      </c>
      <c r="I29" s="13">
        <v>25</v>
      </c>
      <c r="J29">
        <f t="shared" si="0"/>
        <v>15625</v>
      </c>
      <c r="K29" s="13">
        <f t="shared" si="1"/>
        <v>16</v>
      </c>
      <c r="L29" s="26">
        <f t="shared" si="2"/>
        <v>268435456</v>
      </c>
      <c r="M29" s="13">
        <f t="shared" si="3"/>
        <v>25</v>
      </c>
      <c r="N29" t="str">
        <f t="shared" si="6"/>
        <v>yes</v>
      </c>
      <c r="P29">
        <v>26</v>
      </c>
      <c r="Q29">
        <f t="shared" si="4"/>
        <v>2</v>
      </c>
      <c r="R29" s="7">
        <f t="shared" si="5"/>
        <v>18</v>
      </c>
    </row>
    <row r="30" spans="8:21" x14ac:dyDescent="0.3">
      <c r="P30">
        <v>27</v>
      </c>
      <c r="Q30">
        <f t="shared" ref="Q30:Q35" si="7">GCD(P30,D$4)</f>
        <v>1</v>
      </c>
      <c r="R30" s="7">
        <f t="shared" ref="R30:R35" si="8">IF(P30&lt;=E$4,"-",MOD(P30*E$4,D$4))</f>
        <v>1</v>
      </c>
    </row>
    <row r="31" spans="8:21" x14ac:dyDescent="0.3">
      <c r="P31">
        <v>28</v>
      </c>
      <c r="Q31">
        <f t="shared" si="7"/>
        <v>4</v>
      </c>
      <c r="R31" s="7">
        <f t="shared" si="8"/>
        <v>4</v>
      </c>
    </row>
    <row r="32" spans="8:21" x14ac:dyDescent="0.3">
      <c r="P32">
        <v>29</v>
      </c>
      <c r="Q32">
        <f t="shared" si="7"/>
        <v>1</v>
      </c>
      <c r="R32" s="7">
        <f t="shared" si="8"/>
        <v>7</v>
      </c>
    </row>
    <row r="33" spans="16:18" x14ac:dyDescent="0.3">
      <c r="P33">
        <v>30</v>
      </c>
      <c r="Q33">
        <f t="shared" si="7"/>
        <v>10</v>
      </c>
      <c r="R33" s="7">
        <f t="shared" si="8"/>
        <v>10</v>
      </c>
    </row>
    <row r="34" spans="16:18" x14ac:dyDescent="0.3">
      <c r="P34">
        <v>31</v>
      </c>
      <c r="Q34">
        <f t="shared" si="7"/>
        <v>1</v>
      </c>
      <c r="R34" s="7">
        <f t="shared" si="8"/>
        <v>13</v>
      </c>
    </row>
    <row r="35" spans="16:18" x14ac:dyDescent="0.3">
      <c r="P35">
        <v>32</v>
      </c>
      <c r="Q35">
        <f t="shared" si="7"/>
        <v>4</v>
      </c>
      <c r="R35" s="7">
        <f t="shared" si="8"/>
        <v>16</v>
      </c>
    </row>
    <row r="36" spans="16:18" x14ac:dyDescent="0.3">
      <c r="P36">
        <v>33</v>
      </c>
      <c r="Q36">
        <f t="shared" ref="Q36:Q53" si="9">GCD(P36,D$4)</f>
        <v>1</v>
      </c>
      <c r="R36" s="7">
        <f t="shared" ref="R36:R53" si="10">IF(P36&lt;=E$4,"-",MOD(P36*E$4,D$4))</f>
        <v>19</v>
      </c>
    </row>
    <row r="37" spans="16:18" x14ac:dyDescent="0.3">
      <c r="P37">
        <v>34</v>
      </c>
      <c r="Q37">
        <f t="shared" si="9"/>
        <v>2</v>
      </c>
      <c r="R37" s="7">
        <f t="shared" si="10"/>
        <v>2</v>
      </c>
    </row>
    <row r="38" spans="16:18" x14ac:dyDescent="0.3">
      <c r="P38">
        <v>35</v>
      </c>
      <c r="Q38">
        <f t="shared" si="9"/>
        <v>5</v>
      </c>
      <c r="R38" s="7">
        <f t="shared" si="10"/>
        <v>5</v>
      </c>
    </row>
    <row r="39" spans="16:18" x14ac:dyDescent="0.3">
      <c r="P39">
        <v>36</v>
      </c>
      <c r="Q39">
        <f t="shared" si="9"/>
        <v>4</v>
      </c>
      <c r="R39" s="7">
        <f t="shared" si="10"/>
        <v>8</v>
      </c>
    </row>
    <row r="40" spans="16:18" x14ac:dyDescent="0.3">
      <c r="P40">
        <v>37</v>
      </c>
      <c r="Q40">
        <f t="shared" si="9"/>
        <v>1</v>
      </c>
      <c r="R40" s="7">
        <f t="shared" si="10"/>
        <v>11</v>
      </c>
    </row>
    <row r="41" spans="16:18" x14ac:dyDescent="0.3">
      <c r="P41">
        <v>38</v>
      </c>
      <c r="Q41">
        <f t="shared" si="9"/>
        <v>2</v>
      </c>
      <c r="R41" s="7">
        <f t="shared" si="10"/>
        <v>14</v>
      </c>
    </row>
    <row r="42" spans="16:18" x14ac:dyDescent="0.3">
      <c r="P42">
        <v>39</v>
      </c>
      <c r="Q42">
        <f t="shared" si="9"/>
        <v>1</v>
      </c>
      <c r="R42" s="7">
        <f t="shared" si="10"/>
        <v>17</v>
      </c>
    </row>
    <row r="43" spans="16:18" x14ac:dyDescent="0.3">
      <c r="P43">
        <v>40</v>
      </c>
      <c r="Q43">
        <f t="shared" si="9"/>
        <v>20</v>
      </c>
      <c r="R43" s="7">
        <f t="shared" si="10"/>
        <v>0</v>
      </c>
    </row>
    <row r="44" spans="16:18" x14ac:dyDescent="0.3">
      <c r="P44">
        <v>41</v>
      </c>
      <c r="Q44">
        <f t="shared" si="9"/>
        <v>1</v>
      </c>
      <c r="R44" s="7">
        <f t="shared" si="10"/>
        <v>3</v>
      </c>
    </row>
    <row r="45" spans="16:18" x14ac:dyDescent="0.3">
      <c r="P45">
        <v>42</v>
      </c>
      <c r="Q45">
        <f t="shared" si="9"/>
        <v>2</v>
      </c>
      <c r="R45" s="7">
        <f t="shared" si="10"/>
        <v>6</v>
      </c>
    </row>
    <row r="46" spans="16:18" x14ac:dyDescent="0.3">
      <c r="P46">
        <v>43</v>
      </c>
      <c r="Q46">
        <f t="shared" si="9"/>
        <v>1</v>
      </c>
      <c r="R46" s="7">
        <f t="shared" si="10"/>
        <v>9</v>
      </c>
    </row>
    <row r="47" spans="16:18" x14ac:dyDescent="0.3">
      <c r="P47">
        <v>44</v>
      </c>
      <c r="Q47">
        <f t="shared" si="9"/>
        <v>4</v>
      </c>
      <c r="R47" s="7">
        <f t="shared" si="10"/>
        <v>12</v>
      </c>
    </row>
    <row r="48" spans="16:18" x14ac:dyDescent="0.3">
      <c r="P48">
        <v>45</v>
      </c>
      <c r="Q48">
        <f t="shared" si="9"/>
        <v>5</v>
      </c>
      <c r="R48" s="7">
        <f t="shared" si="10"/>
        <v>15</v>
      </c>
    </row>
    <row r="49" spans="16:18" x14ac:dyDescent="0.3">
      <c r="P49">
        <v>46</v>
      </c>
      <c r="Q49">
        <f t="shared" si="9"/>
        <v>2</v>
      </c>
      <c r="R49" s="7">
        <f t="shared" si="10"/>
        <v>18</v>
      </c>
    </row>
    <row r="50" spans="16:18" x14ac:dyDescent="0.3">
      <c r="P50">
        <v>47</v>
      </c>
      <c r="Q50">
        <f t="shared" si="9"/>
        <v>1</v>
      </c>
      <c r="R50" s="7">
        <f t="shared" si="10"/>
        <v>1</v>
      </c>
    </row>
    <row r="51" spans="16:18" x14ac:dyDescent="0.3">
      <c r="P51">
        <v>48</v>
      </c>
      <c r="Q51">
        <f t="shared" si="9"/>
        <v>4</v>
      </c>
      <c r="R51" s="7">
        <f t="shared" si="10"/>
        <v>4</v>
      </c>
    </row>
    <row r="52" spans="16:18" x14ac:dyDescent="0.3">
      <c r="P52">
        <v>49</v>
      </c>
      <c r="Q52">
        <f t="shared" si="9"/>
        <v>1</v>
      </c>
      <c r="R52" s="7">
        <f t="shared" si="10"/>
        <v>7</v>
      </c>
    </row>
    <row r="53" spans="16:18" x14ac:dyDescent="0.3">
      <c r="P53">
        <v>50</v>
      </c>
      <c r="Q53">
        <f t="shared" si="9"/>
        <v>10</v>
      </c>
      <c r="R53" s="7">
        <f t="shared" si="10"/>
        <v>10</v>
      </c>
    </row>
  </sheetData>
  <mergeCells count="7">
    <mergeCell ref="T3:U3"/>
    <mergeCell ref="A2:F2"/>
    <mergeCell ref="J2:K2"/>
    <mergeCell ref="L2:M2"/>
    <mergeCell ref="J1:K1"/>
    <mergeCell ref="L1:M1"/>
    <mergeCell ref="P2:R2"/>
  </mergeCells>
  <dataValidations count="3">
    <dataValidation type="list" allowBlank="1" showInputMessage="1" showErrorMessage="1" sqref="D4" xr:uid="{AAD4668A-54F0-472A-8D94-B7D06137C8EB}">
      <formula1>TotientFunctions</formula1>
    </dataValidation>
    <dataValidation type="list" allowBlank="1" showInputMessage="1" showErrorMessage="1" sqref="F4" xr:uid="{36F482B7-2DE0-42EE-9F84-8D9DD0BB8322}">
      <formula1>PrivateExponents</formula1>
    </dataValidation>
    <dataValidation type="list" allowBlank="1" showInputMessage="1" showErrorMessage="1" sqref="A4:B4" xr:uid="{35E2930B-0AC6-49AD-8F45-F14AF4540D82}">
      <formula1>Primes</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7415D-CFD1-4745-A53D-5DF4C6FC6939}">
  <sheetPr codeName="Sheet6"/>
  <dimension ref="A1:H33"/>
  <sheetViews>
    <sheetView workbookViewId="0">
      <selection activeCell="A7" sqref="A7"/>
    </sheetView>
  </sheetViews>
  <sheetFormatPr defaultRowHeight="14.4" x14ac:dyDescent="0.3"/>
  <cols>
    <col min="1" max="1" width="28.88671875" bestFit="1" customWidth="1"/>
    <col min="2" max="2" width="3" bestFit="1" customWidth="1"/>
    <col min="3" max="3" width="22.109375" bestFit="1" customWidth="1"/>
    <col min="4" max="4" width="45.5546875" bestFit="1" customWidth="1"/>
    <col min="5" max="5" width="17.88671875" bestFit="1" customWidth="1"/>
    <col min="6" max="6" width="10.5546875" bestFit="1" customWidth="1"/>
    <col min="7" max="7" width="17.44140625" bestFit="1" customWidth="1"/>
    <col min="8" max="8" width="45.109375" customWidth="1"/>
  </cols>
  <sheetData>
    <row r="1" spans="1:8" x14ac:dyDescent="0.3">
      <c r="A1" t="s">
        <v>183</v>
      </c>
      <c r="B1" t="s">
        <v>67</v>
      </c>
      <c r="C1" t="s">
        <v>156</v>
      </c>
      <c r="E1" s="10" t="s">
        <v>6</v>
      </c>
      <c r="F1" s="10" t="s">
        <v>8</v>
      </c>
      <c r="G1" s="10" t="s">
        <v>7</v>
      </c>
      <c r="H1" s="34"/>
    </row>
    <row r="2" spans="1:8" x14ac:dyDescent="0.3">
      <c r="A2" s="27" t="s">
        <v>157</v>
      </c>
      <c r="C2" t="s">
        <v>166</v>
      </c>
      <c r="F2" t="s">
        <v>208</v>
      </c>
      <c r="G2" t="s">
        <v>210</v>
      </c>
      <c r="H2" s="29" t="s">
        <v>212</v>
      </c>
    </row>
    <row r="3" spans="1:8" x14ac:dyDescent="0.3">
      <c r="A3" t="s">
        <v>184</v>
      </c>
      <c r="B3" t="s">
        <v>149</v>
      </c>
      <c r="C3" t="s">
        <v>158</v>
      </c>
      <c r="G3" t="s">
        <v>209</v>
      </c>
      <c r="H3" s="29" t="s">
        <v>211</v>
      </c>
    </row>
    <row r="4" spans="1:8" x14ac:dyDescent="0.3">
      <c r="A4" t="s">
        <v>160</v>
      </c>
      <c r="B4" t="s">
        <v>159</v>
      </c>
      <c r="C4" t="s">
        <v>161</v>
      </c>
      <c r="E4" t="s">
        <v>213</v>
      </c>
      <c r="H4" s="29" t="s">
        <v>214</v>
      </c>
    </row>
    <row r="5" spans="1:8" x14ac:dyDescent="0.3">
      <c r="A5" t="s">
        <v>162</v>
      </c>
      <c r="B5" t="s">
        <v>163</v>
      </c>
      <c r="C5" t="s">
        <v>164</v>
      </c>
      <c r="E5" t="s">
        <v>215</v>
      </c>
      <c r="H5" s="29" t="s">
        <v>216</v>
      </c>
    </row>
    <row r="6" spans="1:8" x14ac:dyDescent="0.3">
      <c r="A6" s="27" t="s">
        <v>165</v>
      </c>
      <c r="C6" t="s">
        <v>167</v>
      </c>
      <c r="F6" t="s">
        <v>63</v>
      </c>
      <c r="G6" t="s">
        <v>217</v>
      </c>
      <c r="H6" s="29" t="s">
        <v>218</v>
      </c>
    </row>
    <row r="7" spans="1:8" x14ac:dyDescent="0.3">
      <c r="A7" t="s">
        <v>148</v>
      </c>
      <c r="B7" t="s">
        <v>149</v>
      </c>
      <c r="C7" t="s">
        <v>168</v>
      </c>
      <c r="E7" t="s">
        <v>219</v>
      </c>
      <c r="F7" t="s">
        <v>64</v>
      </c>
      <c r="H7" s="29" t="s">
        <v>220</v>
      </c>
    </row>
    <row r="8" spans="1:8" x14ac:dyDescent="0.3">
      <c r="A8" t="s">
        <v>170</v>
      </c>
      <c r="B8" t="s">
        <v>159</v>
      </c>
      <c r="C8" t="s">
        <v>169</v>
      </c>
      <c r="G8" t="s">
        <v>221</v>
      </c>
      <c r="H8" s="29" t="s">
        <v>224</v>
      </c>
    </row>
    <row r="9" spans="1:8" x14ac:dyDescent="0.3">
      <c r="A9" t="s">
        <v>171</v>
      </c>
      <c r="B9" t="s">
        <v>163</v>
      </c>
      <c r="C9" t="s">
        <v>164</v>
      </c>
      <c r="E9" t="s">
        <v>222</v>
      </c>
      <c r="H9" s="29" t="s">
        <v>223</v>
      </c>
    </row>
    <row r="10" spans="1:8" ht="28.8" x14ac:dyDescent="0.3">
      <c r="A10" s="27" t="s">
        <v>172</v>
      </c>
      <c r="H10" s="29" t="s">
        <v>225</v>
      </c>
    </row>
    <row r="11" spans="1:8" x14ac:dyDescent="0.3">
      <c r="A11" t="s">
        <v>173</v>
      </c>
      <c r="C11" t="s">
        <v>174</v>
      </c>
      <c r="H11" s="29" t="s">
        <v>226</v>
      </c>
    </row>
    <row r="12" spans="1:8" x14ac:dyDescent="0.3">
      <c r="A12" t="s">
        <v>175</v>
      </c>
      <c r="C12" t="s">
        <v>176</v>
      </c>
      <c r="H12" s="29"/>
    </row>
    <row r="13" spans="1:8" x14ac:dyDescent="0.3">
      <c r="A13" s="27" t="s">
        <v>177</v>
      </c>
      <c r="H13" s="29"/>
    </row>
    <row r="14" spans="1:8" x14ac:dyDescent="0.3">
      <c r="A14" t="s">
        <v>178</v>
      </c>
      <c r="B14" t="s">
        <v>78</v>
      </c>
      <c r="H14" s="29"/>
    </row>
    <row r="15" spans="1:8" x14ac:dyDescent="0.3">
      <c r="A15" t="s">
        <v>180</v>
      </c>
      <c r="B15" t="s">
        <v>179</v>
      </c>
      <c r="H15" s="29"/>
    </row>
    <row r="16" spans="1:8" x14ac:dyDescent="0.3">
      <c r="A16" t="s">
        <v>182</v>
      </c>
      <c r="B16" t="s">
        <v>79</v>
      </c>
      <c r="C16" t="s">
        <v>181</v>
      </c>
      <c r="D16" t="s">
        <v>193</v>
      </c>
      <c r="H16" s="29"/>
    </row>
    <row r="17" spans="1:8" x14ac:dyDescent="0.3">
      <c r="A17" s="27" t="s">
        <v>185</v>
      </c>
      <c r="H17" s="29"/>
    </row>
    <row r="18" spans="1:8" x14ac:dyDescent="0.3">
      <c r="B18" t="s">
        <v>67</v>
      </c>
      <c r="C18" t="s">
        <v>187</v>
      </c>
      <c r="D18" t="s">
        <v>186</v>
      </c>
      <c r="H18" s="29"/>
    </row>
    <row r="19" spans="1:8" x14ac:dyDescent="0.3">
      <c r="B19" t="s">
        <v>79</v>
      </c>
      <c r="C19" t="s">
        <v>188</v>
      </c>
      <c r="H19" s="29"/>
    </row>
    <row r="20" spans="1:8" x14ac:dyDescent="0.3">
      <c r="B20" t="s">
        <v>78</v>
      </c>
      <c r="C20" t="s">
        <v>188</v>
      </c>
      <c r="H20" s="29"/>
    </row>
    <row r="21" spans="1:8" x14ac:dyDescent="0.3">
      <c r="B21" t="s">
        <v>179</v>
      </c>
      <c r="C21" t="s">
        <v>189</v>
      </c>
      <c r="D21" t="s">
        <v>190</v>
      </c>
      <c r="H21" s="29"/>
    </row>
    <row r="22" spans="1:8" x14ac:dyDescent="0.3">
      <c r="A22" s="27" t="s">
        <v>192</v>
      </c>
      <c r="H22" s="29"/>
    </row>
    <row r="23" spans="1:8" x14ac:dyDescent="0.3">
      <c r="A23" t="s">
        <v>207</v>
      </c>
      <c r="B23" t="s">
        <v>69</v>
      </c>
      <c r="C23" t="s">
        <v>188</v>
      </c>
      <c r="D23" t="s">
        <v>197</v>
      </c>
      <c r="H23" s="29"/>
    </row>
    <row r="24" spans="1:8" x14ac:dyDescent="0.3">
      <c r="A24" t="s">
        <v>194</v>
      </c>
      <c r="B24" t="s">
        <v>3</v>
      </c>
      <c r="C24" t="s">
        <v>195</v>
      </c>
      <c r="D24" t="s">
        <v>196</v>
      </c>
      <c r="H24" s="29"/>
    </row>
    <row r="25" spans="1:8" x14ac:dyDescent="0.3">
      <c r="A25" t="s">
        <v>194</v>
      </c>
      <c r="C25" t="s">
        <v>198</v>
      </c>
      <c r="D25" t="s">
        <v>199</v>
      </c>
    </row>
    <row r="26" spans="1:8" x14ac:dyDescent="0.3">
      <c r="A26" t="s">
        <v>200</v>
      </c>
      <c r="B26" t="s">
        <v>201</v>
      </c>
      <c r="C26" t="s">
        <v>202</v>
      </c>
      <c r="D26" t="s">
        <v>203</v>
      </c>
    </row>
    <row r="27" spans="1:8" x14ac:dyDescent="0.3">
      <c r="A27" s="27" t="s">
        <v>204</v>
      </c>
    </row>
    <row r="28" spans="1:8" x14ac:dyDescent="0.3">
      <c r="A28" t="s">
        <v>205</v>
      </c>
      <c r="B28" t="s">
        <v>18</v>
      </c>
    </row>
    <row r="29" spans="1:8" x14ac:dyDescent="0.3">
      <c r="A29" t="s">
        <v>206</v>
      </c>
      <c r="B29" t="s">
        <v>54</v>
      </c>
    </row>
    <row r="30" spans="1:8" x14ac:dyDescent="0.3">
      <c r="A30" t="s">
        <v>206</v>
      </c>
      <c r="B30" t="s">
        <v>55</v>
      </c>
    </row>
    <row r="31" spans="1:8" x14ac:dyDescent="0.3">
      <c r="A31" t="s">
        <v>207</v>
      </c>
      <c r="B31" t="s">
        <v>69</v>
      </c>
    </row>
    <row r="32" spans="1:8" x14ac:dyDescent="0.3">
      <c r="A32" t="s">
        <v>194</v>
      </c>
      <c r="B32" t="s">
        <v>3</v>
      </c>
    </row>
    <row r="33" spans="1:2" x14ac:dyDescent="0.3">
      <c r="A33" t="s">
        <v>200</v>
      </c>
      <c r="B33" t="s">
        <v>201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96A00-B420-4A12-AD77-4AD839B24B7B}">
  <sheetPr codeName="Sheet7"/>
  <dimension ref="A1:J41"/>
  <sheetViews>
    <sheetView topLeftCell="A4" workbookViewId="0">
      <selection activeCell="D31" sqref="D31"/>
    </sheetView>
  </sheetViews>
  <sheetFormatPr defaultRowHeight="14.4" x14ac:dyDescent="0.3"/>
  <cols>
    <col min="1" max="1" width="17" bestFit="1" customWidth="1"/>
    <col min="2" max="2" width="5.5546875" bestFit="1" customWidth="1"/>
    <col min="3" max="4" width="23.33203125" bestFit="1" customWidth="1"/>
    <col min="5" max="5" width="11.5546875" bestFit="1" customWidth="1"/>
    <col min="6" max="6" width="9.6640625" bestFit="1" customWidth="1"/>
    <col min="7" max="7" width="9.6640625" customWidth="1"/>
    <col min="8" max="8" width="10.6640625" bestFit="1" customWidth="1"/>
  </cols>
  <sheetData>
    <row r="1" spans="1:8" x14ac:dyDescent="0.3">
      <c r="A1" t="s">
        <v>228</v>
      </c>
      <c r="B1" t="s">
        <v>67</v>
      </c>
      <c r="C1" t="s">
        <v>431</v>
      </c>
    </row>
    <row r="2" spans="1:8" x14ac:dyDescent="0.3">
      <c r="A2" t="s">
        <v>227</v>
      </c>
      <c r="B2" t="s">
        <v>54</v>
      </c>
      <c r="D2" s="3">
        <v>2</v>
      </c>
    </row>
    <row r="3" spans="1:8" x14ac:dyDescent="0.3">
      <c r="A3" t="s">
        <v>227</v>
      </c>
      <c r="B3" t="s">
        <v>55</v>
      </c>
      <c r="D3" s="3">
        <v>2</v>
      </c>
    </row>
    <row r="4" spans="1:8" x14ac:dyDescent="0.3">
      <c r="A4" t="s">
        <v>99</v>
      </c>
      <c r="B4" t="s">
        <v>18</v>
      </c>
      <c r="D4" s="3">
        <v>17</v>
      </c>
    </row>
    <row r="5" spans="1:8" x14ac:dyDescent="0.3">
      <c r="A5" t="s">
        <v>228</v>
      </c>
      <c r="B5" t="s">
        <v>67</v>
      </c>
      <c r="D5" t="s">
        <v>432</v>
      </c>
    </row>
    <row r="6" spans="1:8" x14ac:dyDescent="0.3">
      <c r="A6" t="s">
        <v>191</v>
      </c>
      <c r="B6" t="s">
        <v>69</v>
      </c>
      <c r="C6" t="s">
        <v>427</v>
      </c>
      <c r="D6" t="s">
        <v>150</v>
      </c>
    </row>
    <row r="7" spans="1:8" x14ac:dyDescent="0.3">
      <c r="A7" t="s">
        <v>229</v>
      </c>
      <c r="B7" t="s">
        <v>151</v>
      </c>
      <c r="C7" t="s">
        <v>429</v>
      </c>
      <c r="D7" t="s">
        <v>230</v>
      </c>
    </row>
    <row r="8" spans="1:8" x14ac:dyDescent="0.3">
      <c r="A8" t="s">
        <v>240</v>
      </c>
      <c r="B8" t="s">
        <v>149</v>
      </c>
      <c r="C8" t="s">
        <v>430</v>
      </c>
      <c r="D8" t="s">
        <v>231</v>
      </c>
      <c r="E8" t="s">
        <v>232</v>
      </c>
      <c r="G8">
        <f>9*9</f>
        <v>81</v>
      </c>
      <c r="H8">
        <f>MOD(G8,D$4)</f>
        <v>13</v>
      </c>
    </row>
    <row r="9" spans="1:8" x14ac:dyDescent="0.3">
      <c r="A9" t="s">
        <v>433</v>
      </c>
      <c r="B9" t="s">
        <v>425</v>
      </c>
      <c r="C9" t="s">
        <v>435</v>
      </c>
      <c r="D9" t="s">
        <v>233</v>
      </c>
      <c r="E9" t="s">
        <v>234</v>
      </c>
      <c r="G9">
        <f>169-10</f>
        <v>159</v>
      </c>
      <c r="H9">
        <f>MOD(G9,D$4)</f>
        <v>6</v>
      </c>
    </row>
    <row r="10" spans="1:8" x14ac:dyDescent="0.3">
      <c r="A10" t="s">
        <v>434</v>
      </c>
      <c r="B10" t="s">
        <v>426</v>
      </c>
      <c r="C10" t="s">
        <v>428</v>
      </c>
      <c r="D10" t="s">
        <v>235</v>
      </c>
      <c r="E10" t="s">
        <v>236</v>
      </c>
      <c r="G10">
        <f>65-78-1</f>
        <v>-14</v>
      </c>
      <c r="H10">
        <f>MOD(G10,D$4)</f>
        <v>3</v>
      </c>
    </row>
    <row r="11" spans="1:8" x14ac:dyDescent="0.3">
      <c r="A11" t="s">
        <v>154</v>
      </c>
      <c r="B11" t="s">
        <v>151</v>
      </c>
      <c r="C11" t="s">
        <v>436</v>
      </c>
      <c r="D11" t="s">
        <v>237</v>
      </c>
    </row>
    <row r="12" spans="1:8" x14ac:dyDescent="0.3">
      <c r="A12" t="s">
        <v>242</v>
      </c>
      <c r="B12" t="s">
        <v>238</v>
      </c>
      <c r="C12" t="s">
        <v>437</v>
      </c>
      <c r="D12" t="s">
        <v>239</v>
      </c>
    </row>
    <row r="13" spans="1:8" x14ac:dyDescent="0.3">
      <c r="A13" t="s">
        <v>241</v>
      </c>
      <c r="B13" t="s">
        <v>149</v>
      </c>
      <c r="C13" t="s">
        <v>438</v>
      </c>
      <c r="D13" t="s">
        <v>243</v>
      </c>
      <c r="E13" s="35" t="s">
        <v>244</v>
      </c>
      <c r="G13">
        <f>2*1</f>
        <v>2</v>
      </c>
      <c r="H13">
        <f>MOD(G13,D$4)</f>
        <v>2</v>
      </c>
    </row>
    <row r="14" spans="1:8" x14ac:dyDescent="0.3">
      <c r="A14" t="s">
        <v>464</v>
      </c>
      <c r="B14" t="s">
        <v>440</v>
      </c>
      <c r="C14" t="s">
        <v>439</v>
      </c>
      <c r="D14" t="s">
        <v>245</v>
      </c>
      <c r="E14" t="s">
        <v>443</v>
      </c>
      <c r="G14">
        <f>4-(6+5)</f>
        <v>-7</v>
      </c>
      <c r="H14">
        <f>MOD(G14,D$4)</f>
        <v>10</v>
      </c>
    </row>
    <row r="15" spans="1:8" x14ac:dyDescent="0.3">
      <c r="A15" t="s">
        <v>465</v>
      </c>
      <c r="B15" t="s">
        <v>441</v>
      </c>
      <c r="C15" t="s">
        <v>442</v>
      </c>
      <c r="D15" t="s">
        <v>246</v>
      </c>
      <c r="E15" s="36" t="s">
        <v>247</v>
      </c>
      <c r="G15">
        <f>12-20-3</f>
        <v>-11</v>
      </c>
      <c r="H15">
        <f>MOD(G15,D$4)</f>
        <v>6</v>
      </c>
    </row>
    <row r="16" spans="1:8" x14ac:dyDescent="0.3">
      <c r="A16" t="s">
        <v>154</v>
      </c>
      <c r="B16" t="s">
        <v>238</v>
      </c>
      <c r="C16" t="s">
        <v>444</v>
      </c>
      <c r="D16" t="s">
        <v>248</v>
      </c>
    </row>
    <row r="17" spans="1:10" x14ac:dyDescent="0.3">
      <c r="A17" t="s">
        <v>242</v>
      </c>
      <c r="B17" t="s">
        <v>399</v>
      </c>
      <c r="C17" t="s">
        <v>445</v>
      </c>
      <c r="D17" t="s">
        <v>400</v>
      </c>
    </row>
    <row r="18" spans="1:10" x14ac:dyDescent="0.3">
      <c r="A18" t="s">
        <v>241</v>
      </c>
      <c r="B18" t="s">
        <v>149</v>
      </c>
      <c r="C18" t="s">
        <v>446</v>
      </c>
      <c r="D18" t="s">
        <v>401</v>
      </c>
      <c r="E18" t="s">
        <v>402</v>
      </c>
      <c r="G18">
        <f>5*7</f>
        <v>35</v>
      </c>
      <c r="H18">
        <f>MOD(G18,D$4)</f>
        <v>1</v>
      </c>
    </row>
    <row r="19" spans="1:10" x14ac:dyDescent="0.3">
      <c r="A19" t="s">
        <v>466</v>
      </c>
      <c r="B19" t="s">
        <v>447</v>
      </c>
      <c r="C19" t="s">
        <v>449</v>
      </c>
      <c r="D19" t="s">
        <v>403</v>
      </c>
      <c r="E19" t="s">
        <v>451</v>
      </c>
      <c r="G19">
        <f>1-(10+5)</f>
        <v>-14</v>
      </c>
      <c r="H19">
        <f>MOD(G19,D$4)</f>
        <v>3</v>
      </c>
    </row>
    <row r="20" spans="1:10" x14ac:dyDescent="0.3">
      <c r="A20" t="s">
        <v>467</v>
      </c>
      <c r="B20" t="s">
        <v>448</v>
      </c>
      <c r="C20" t="s">
        <v>450</v>
      </c>
      <c r="D20" t="s">
        <v>404</v>
      </c>
      <c r="E20" s="36" t="s">
        <v>405</v>
      </c>
      <c r="G20">
        <f>10-3-6</f>
        <v>1</v>
      </c>
      <c r="H20">
        <f>MOD(G20,D$4)</f>
        <v>1</v>
      </c>
    </row>
    <row r="21" spans="1:10" x14ac:dyDescent="0.3">
      <c r="A21" t="s">
        <v>154</v>
      </c>
      <c r="B21" t="s">
        <v>399</v>
      </c>
      <c r="C21" t="s">
        <v>453</v>
      </c>
      <c r="D21" t="s">
        <v>406</v>
      </c>
      <c r="J21" t="s">
        <v>410</v>
      </c>
    </row>
    <row r="22" spans="1:10" x14ac:dyDescent="0.3">
      <c r="A22" t="s">
        <v>242</v>
      </c>
      <c r="B22" t="s">
        <v>407</v>
      </c>
      <c r="C22" t="s">
        <v>452</v>
      </c>
      <c r="D22" t="s">
        <v>408</v>
      </c>
      <c r="J22" t="s">
        <v>411</v>
      </c>
    </row>
    <row r="23" spans="1:10" x14ac:dyDescent="0.3">
      <c r="A23" t="s">
        <v>241</v>
      </c>
      <c r="B23" t="s">
        <v>149</v>
      </c>
      <c r="C23" t="s">
        <v>454</v>
      </c>
      <c r="D23" t="s">
        <v>409</v>
      </c>
      <c r="E23" t="s">
        <v>459</v>
      </c>
      <c r="G23">
        <v>0</v>
      </c>
      <c r="H23">
        <f>MOD(G23,D$4)</f>
        <v>0</v>
      </c>
      <c r="J23" t="s">
        <v>412</v>
      </c>
    </row>
    <row r="24" spans="1:10" x14ac:dyDescent="0.3">
      <c r="A24" t="s">
        <v>494</v>
      </c>
      <c r="B24" t="s">
        <v>457</v>
      </c>
      <c r="C24" t="s">
        <v>455</v>
      </c>
      <c r="D24" t="s">
        <v>461</v>
      </c>
      <c r="E24" t="s">
        <v>460</v>
      </c>
      <c r="G24">
        <f>0-(3+5)</f>
        <v>-8</v>
      </c>
      <c r="H24">
        <f>MOD(G24,D$4)</f>
        <v>9</v>
      </c>
      <c r="J24" t="s">
        <v>413</v>
      </c>
    </row>
    <row r="25" spans="1:10" x14ac:dyDescent="0.3">
      <c r="A25" t="s">
        <v>495</v>
      </c>
      <c r="B25" t="s">
        <v>458</v>
      </c>
      <c r="C25" t="s">
        <v>456</v>
      </c>
      <c r="D25" t="s">
        <v>462</v>
      </c>
      <c r="E25" t="s">
        <v>463</v>
      </c>
      <c r="G25">
        <f>0-0-1</f>
        <v>-1</v>
      </c>
      <c r="H25">
        <f>MOD(G25,D$4)</f>
        <v>16</v>
      </c>
      <c r="J25" t="s">
        <v>414</v>
      </c>
    </row>
    <row r="26" spans="1:10" x14ac:dyDescent="0.3">
      <c r="A26" t="s">
        <v>154</v>
      </c>
      <c r="B26" t="s">
        <v>407</v>
      </c>
      <c r="C26" t="s">
        <v>468</v>
      </c>
      <c r="D26" t="s">
        <v>469</v>
      </c>
      <c r="J26" t="s">
        <v>415</v>
      </c>
    </row>
    <row r="27" spans="1:10" x14ac:dyDescent="0.3">
      <c r="A27" t="s">
        <v>242</v>
      </c>
      <c r="B27" t="s">
        <v>470</v>
      </c>
      <c r="C27" t="s">
        <v>473</v>
      </c>
      <c r="D27" t="s">
        <v>477</v>
      </c>
      <c r="J27" t="s">
        <v>416</v>
      </c>
    </row>
    <row r="28" spans="1:10" x14ac:dyDescent="0.3">
      <c r="A28" t="s">
        <v>241</v>
      </c>
      <c r="B28" t="s">
        <v>149</v>
      </c>
      <c r="C28" t="s">
        <v>474</v>
      </c>
      <c r="D28" t="s">
        <v>478</v>
      </c>
      <c r="E28" t="s">
        <v>479</v>
      </c>
      <c r="G28">
        <f>15*13</f>
        <v>195</v>
      </c>
      <c r="H28">
        <f>MOD(G28,D$4)</f>
        <v>8</v>
      </c>
      <c r="J28" t="s">
        <v>417</v>
      </c>
    </row>
    <row r="29" spans="1:10" x14ac:dyDescent="0.3">
      <c r="A29" t="s">
        <v>496</v>
      </c>
      <c r="B29" t="s">
        <v>471</v>
      </c>
      <c r="C29" t="s">
        <v>475</v>
      </c>
      <c r="D29" t="s">
        <v>480</v>
      </c>
      <c r="E29" t="s">
        <v>481</v>
      </c>
      <c r="G29">
        <f>64-(9+5)</f>
        <v>50</v>
      </c>
      <c r="H29">
        <f>MOD(G29,D$4)</f>
        <v>16</v>
      </c>
      <c r="J29" t="s">
        <v>418</v>
      </c>
    </row>
    <row r="30" spans="1:10" x14ac:dyDescent="0.3">
      <c r="A30" t="s">
        <v>497</v>
      </c>
      <c r="B30" t="s">
        <v>472</v>
      </c>
      <c r="C30" t="s">
        <v>476</v>
      </c>
      <c r="D30" t="s">
        <v>482</v>
      </c>
      <c r="E30" t="s">
        <v>483</v>
      </c>
      <c r="G30">
        <f>72-128-16</f>
        <v>-72</v>
      </c>
      <c r="H30">
        <f>MOD(G30,D$4)</f>
        <v>13</v>
      </c>
      <c r="J30" t="s">
        <v>419</v>
      </c>
    </row>
    <row r="31" spans="1:10" x14ac:dyDescent="0.3">
      <c r="A31" t="s">
        <v>154</v>
      </c>
      <c r="B31" t="s">
        <v>470</v>
      </c>
      <c r="C31" t="s">
        <v>486</v>
      </c>
      <c r="D31" t="s">
        <v>484</v>
      </c>
      <c r="J31" t="s">
        <v>420</v>
      </c>
    </row>
    <row r="32" spans="1:10" x14ac:dyDescent="0.3">
      <c r="A32" t="s">
        <v>242</v>
      </c>
      <c r="B32" t="s">
        <v>485</v>
      </c>
      <c r="C32" t="s">
        <v>487</v>
      </c>
      <c r="D32" t="s">
        <v>488</v>
      </c>
      <c r="J32" t="s">
        <v>421</v>
      </c>
    </row>
    <row r="33" spans="1:10" x14ac:dyDescent="0.3">
      <c r="A33" t="s">
        <v>241</v>
      </c>
      <c r="B33" t="s">
        <v>149</v>
      </c>
      <c r="C33" t="s">
        <v>489</v>
      </c>
      <c r="D33" t="s">
        <v>490</v>
      </c>
      <c r="E33" t="s">
        <v>491</v>
      </c>
      <c r="G33">
        <f>12*14</f>
        <v>168</v>
      </c>
      <c r="H33">
        <f>MOD(G33,D$4)</f>
        <v>15</v>
      </c>
      <c r="J33" t="s">
        <v>422</v>
      </c>
    </row>
    <row r="34" spans="1:10" x14ac:dyDescent="0.3">
      <c r="A34" t="s">
        <v>492</v>
      </c>
      <c r="B34" t="s">
        <v>498</v>
      </c>
      <c r="C34" t="s">
        <v>500</v>
      </c>
      <c r="D34" t="s">
        <v>502</v>
      </c>
      <c r="E34" t="s">
        <v>503</v>
      </c>
      <c r="G34">
        <f>225-(16+5)</f>
        <v>204</v>
      </c>
      <c r="H34">
        <f>MOD(G34,D$4)</f>
        <v>0</v>
      </c>
      <c r="J34" t="s">
        <v>423</v>
      </c>
    </row>
    <row r="35" spans="1:10" x14ac:dyDescent="0.3">
      <c r="A35" t="s">
        <v>493</v>
      </c>
      <c r="B35" t="s">
        <v>499</v>
      </c>
      <c r="C35" t="s">
        <v>501</v>
      </c>
      <c r="D35" t="s">
        <v>504</v>
      </c>
      <c r="E35" t="s">
        <v>505</v>
      </c>
      <c r="G35">
        <f>240-0-13</f>
        <v>227</v>
      </c>
      <c r="H35">
        <f>MOD(G35,D$4)</f>
        <v>6</v>
      </c>
      <c r="J35" t="s">
        <v>424</v>
      </c>
    </row>
    <row r="36" spans="1:10" x14ac:dyDescent="0.3">
      <c r="A36" t="s">
        <v>154</v>
      </c>
      <c r="B36" t="s">
        <v>485</v>
      </c>
      <c r="C36" t="s">
        <v>506</v>
      </c>
      <c r="D36" t="s">
        <v>507</v>
      </c>
    </row>
    <row r="37" spans="1:10" x14ac:dyDescent="0.3">
      <c r="A37" t="s">
        <v>242</v>
      </c>
      <c r="B37" t="s">
        <v>508</v>
      </c>
      <c r="C37" t="s">
        <v>509</v>
      </c>
      <c r="D37" t="s">
        <v>510</v>
      </c>
    </row>
    <row r="38" spans="1:10" x14ac:dyDescent="0.3">
      <c r="A38" t="s">
        <v>241</v>
      </c>
      <c r="B38" t="s">
        <v>149</v>
      </c>
      <c r="C38" t="s">
        <v>511</v>
      </c>
      <c r="D38" t="s">
        <v>512</v>
      </c>
      <c r="E38" t="s">
        <v>513</v>
      </c>
      <c r="G38">
        <f>5*10</f>
        <v>50</v>
      </c>
      <c r="H38">
        <f>MOD(G38,D$4)</f>
        <v>16</v>
      </c>
    </row>
    <row r="39" spans="1:10" x14ac:dyDescent="0.3">
      <c r="A39" t="s">
        <v>514</v>
      </c>
      <c r="B39" t="s">
        <v>516</v>
      </c>
      <c r="C39" t="s">
        <v>518</v>
      </c>
      <c r="D39" t="s">
        <v>519</v>
      </c>
      <c r="E39" t="s">
        <v>520</v>
      </c>
      <c r="G39">
        <f>256-5</f>
        <v>251</v>
      </c>
      <c r="H39">
        <f>MOD(G39,D$4)</f>
        <v>13</v>
      </c>
    </row>
    <row r="40" spans="1:10" x14ac:dyDescent="0.3">
      <c r="A40" t="s">
        <v>515</v>
      </c>
      <c r="B40" t="s">
        <v>517</v>
      </c>
      <c r="C40" t="s">
        <v>521</v>
      </c>
      <c r="D40" t="s">
        <v>522</v>
      </c>
      <c r="E40" t="s">
        <v>523</v>
      </c>
      <c r="G40">
        <f>0-208-6</f>
        <v>-214</v>
      </c>
      <c r="H40">
        <f>MOD(G40,D$4)</f>
        <v>7</v>
      </c>
    </row>
    <row r="41" spans="1:10" x14ac:dyDescent="0.3">
      <c r="A41" t="s">
        <v>154</v>
      </c>
      <c r="B41" t="s">
        <v>508</v>
      </c>
      <c r="C41" t="s">
        <v>524</v>
      </c>
      <c r="D41" t="s">
        <v>525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85E03-FDA4-40E5-9DDA-BB586457AA05}">
  <sheetPr codeName="Sheet8"/>
  <dimension ref="A1:I69"/>
  <sheetViews>
    <sheetView workbookViewId="0">
      <selection activeCell="A3" sqref="A3"/>
    </sheetView>
  </sheetViews>
  <sheetFormatPr defaultRowHeight="14.4" x14ac:dyDescent="0.3"/>
  <cols>
    <col min="3" max="3" width="9.6640625" bestFit="1" customWidth="1"/>
  </cols>
  <sheetData>
    <row r="1" spans="1:9" x14ac:dyDescent="0.3">
      <c r="A1" t="s">
        <v>152</v>
      </c>
    </row>
    <row r="2" spans="1:9" x14ac:dyDescent="0.3">
      <c r="A2" t="s">
        <v>153</v>
      </c>
      <c r="B2" t="s">
        <v>99</v>
      </c>
      <c r="C2" t="s">
        <v>155</v>
      </c>
      <c r="D2" t="s">
        <v>95</v>
      </c>
    </row>
    <row r="3" spans="1:9" x14ac:dyDescent="0.3">
      <c r="A3">
        <v>3</v>
      </c>
      <c r="B3">
        <v>10</v>
      </c>
      <c r="C3">
        <f>MOD(A3,B3)</f>
        <v>3</v>
      </c>
      <c r="D3">
        <f>MATCH(1,I3:I40,0)</f>
        <v>7</v>
      </c>
      <c r="H3" s="26">
        <f>A3</f>
        <v>3</v>
      </c>
      <c r="I3" s="26">
        <f t="shared" ref="I3:I40" si="0">MOD(H3,B$3)</f>
        <v>3</v>
      </c>
    </row>
    <row r="4" spans="1:9" x14ac:dyDescent="0.3">
      <c r="H4" s="26">
        <f t="shared" ref="H4:H10" si="1">H3+H$3</f>
        <v>6</v>
      </c>
      <c r="I4" s="26">
        <f t="shared" si="0"/>
        <v>6</v>
      </c>
    </row>
    <row r="5" spans="1:9" x14ac:dyDescent="0.3">
      <c r="H5" s="26">
        <f t="shared" si="1"/>
        <v>9</v>
      </c>
      <c r="I5" s="26">
        <f t="shared" si="0"/>
        <v>9</v>
      </c>
    </row>
    <row r="6" spans="1:9" x14ac:dyDescent="0.3">
      <c r="H6" s="26">
        <f t="shared" si="1"/>
        <v>12</v>
      </c>
      <c r="I6" s="26">
        <f t="shared" si="0"/>
        <v>2</v>
      </c>
    </row>
    <row r="7" spans="1:9" x14ac:dyDescent="0.3">
      <c r="H7" s="26">
        <f t="shared" si="1"/>
        <v>15</v>
      </c>
      <c r="I7" s="26">
        <f t="shared" si="0"/>
        <v>5</v>
      </c>
    </row>
    <row r="8" spans="1:9" x14ac:dyDescent="0.3">
      <c r="H8" s="26">
        <f t="shared" si="1"/>
        <v>18</v>
      </c>
      <c r="I8" s="26">
        <f t="shared" si="0"/>
        <v>8</v>
      </c>
    </row>
    <row r="9" spans="1:9" x14ac:dyDescent="0.3">
      <c r="H9" s="26">
        <f t="shared" si="1"/>
        <v>21</v>
      </c>
      <c r="I9" s="26">
        <f t="shared" si="0"/>
        <v>1</v>
      </c>
    </row>
    <row r="10" spans="1:9" x14ac:dyDescent="0.3">
      <c r="H10" s="26">
        <f t="shared" si="1"/>
        <v>24</v>
      </c>
      <c r="I10" s="26">
        <f t="shared" si="0"/>
        <v>4</v>
      </c>
    </row>
    <row r="11" spans="1:9" x14ac:dyDescent="0.3">
      <c r="H11" s="26">
        <f t="shared" ref="H11:H40" si="2">H10+H$3</f>
        <v>27</v>
      </c>
      <c r="I11" s="26">
        <f t="shared" si="0"/>
        <v>7</v>
      </c>
    </row>
    <row r="12" spans="1:9" x14ac:dyDescent="0.3">
      <c r="H12" s="26">
        <f t="shared" si="2"/>
        <v>30</v>
      </c>
      <c r="I12" s="26">
        <f t="shared" si="0"/>
        <v>0</v>
      </c>
    </row>
    <row r="13" spans="1:9" x14ac:dyDescent="0.3">
      <c r="H13" s="26">
        <f t="shared" si="2"/>
        <v>33</v>
      </c>
      <c r="I13" s="26">
        <f t="shared" si="0"/>
        <v>3</v>
      </c>
    </row>
    <row r="14" spans="1:9" x14ac:dyDescent="0.3">
      <c r="H14" s="26">
        <f t="shared" si="2"/>
        <v>36</v>
      </c>
      <c r="I14" s="26">
        <f t="shared" si="0"/>
        <v>6</v>
      </c>
    </row>
    <row r="15" spans="1:9" x14ac:dyDescent="0.3">
      <c r="H15" s="26">
        <f t="shared" si="2"/>
        <v>39</v>
      </c>
      <c r="I15" s="26">
        <f t="shared" si="0"/>
        <v>9</v>
      </c>
    </row>
    <row r="16" spans="1:9" x14ac:dyDescent="0.3">
      <c r="H16" s="26">
        <f t="shared" si="2"/>
        <v>42</v>
      </c>
      <c r="I16" s="26">
        <f t="shared" si="0"/>
        <v>2</v>
      </c>
    </row>
    <row r="17" spans="8:9" x14ac:dyDescent="0.3">
      <c r="H17" s="26">
        <f t="shared" si="2"/>
        <v>45</v>
      </c>
      <c r="I17" s="26">
        <f t="shared" si="0"/>
        <v>5</v>
      </c>
    </row>
    <row r="18" spans="8:9" x14ac:dyDescent="0.3">
      <c r="H18" s="26">
        <f t="shared" si="2"/>
        <v>48</v>
      </c>
      <c r="I18" s="26">
        <f t="shared" si="0"/>
        <v>8</v>
      </c>
    </row>
    <row r="19" spans="8:9" x14ac:dyDescent="0.3">
      <c r="H19" s="26">
        <f t="shared" si="2"/>
        <v>51</v>
      </c>
      <c r="I19" s="26">
        <f t="shared" si="0"/>
        <v>1</v>
      </c>
    </row>
    <row r="20" spans="8:9" x14ac:dyDescent="0.3">
      <c r="H20" s="26">
        <f t="shared" si="2"/>
        <v>54</v>
      </c>
      <c r="I20" s="26">
        <f t="shared" si="0"/>
        <v>4</v>
      </c>
    </row>
    <row r="21" spans="8:9" x14ac:dyDescent="0.3">
      <c r="H21" s="26">
        <f t="shared" si="2"/>
        <v>57</v>
      </c>
      <c r="I21" s="26">
        <f t="shared" si="0"/>
        <v>7</v>
      </c>
    </row>
    <row r="22" spans="8:9" x14ac:dyDescent="0.3">
      <c r="H22" s="26">
        <f t="shared" si="2"/>
        <v>60</v>
      </c>
      <c r="I22" s="26">
        <f t="shared" si="0"/>
        <v>0</v>
      </c>
    </row>
    <row r="23" spans="8:9" x14ac:dyDescent="0.3">
      <c r="H23" s="26">
        <f t="shared" si="2"/>
        <v>63</v>
      </c>
      <c r="I23" s="26">
        <f t="shared" si="0"/>
        <v>3</v>
      </c>
    </row>
    <row r="24" spans="8:9" x14ac:dyDescent="0.3">
      <c r="H24" s="26">
        <f t="shared" si="2"/>
        <v>66</v>
      </c>
      <c r="I24" s="26">
        <f t="shared" si="0"/>
        <v>6</v>
      </c>
    </row>
    <row r="25" spans="8:9" x14ac:dyDescent="0.3">
      <c r="H25" s="26">
        <f t="shared" si="2"/>
        <v>69</v>
      </c>
      <c r="I25" s="26">
        <f t="shared" si="0"/>
        <v>9</v>
      </c>
    </row>
    <row r="26" spans="8:9" x14ac:dyDescent="0.3">
      <c r="H26" s="26">
        <f t="shared" si="2"/>
        <v>72</v>
      </c>
      <c r="I26" s="26">
        <f t="shared" si="0"/>
        <v>2</v>
      </c>
    </row>
    <row r="27" spans="8:9" x14ac:dyDescent="0.3">
      <c r="H27" s="26">
        <f t="shared" si="2"/>
        <v>75</v>
      </c>
      <c r="I27" s="26">
        <f t="shared" si="0"/>
        <v>5</v>
      </c>
    </row>
    <row r="28" spans="8:9" x14ac:dyDescent="0.3">
      <c r="H28" s="26">
        <f t="shared" si="2"/>
        <v>78</v>
      </c>
      <c r="I28" s="26">
        <f t="shared" si="0"/>
        <v>8</v>
      </c>
    </row>
    <row r="29" spans="8:9" x14ac:dyDescent="0.3">
      <c r="H29" s="26">
        <f t="shared" si="2"/>
        <v>81</v>
      </c>
      <c r="I29" s="26">
        <f t="shared" si="0"/>
        <v>1</v>
      </c>
    </row>
    <row r="30" spans="8:9" x14ac:dyDescent="0.3">
      <c r="H30" s="26">
        <f t="shared" si="2"/>
        <v>84</v>
      </c>
      <c r="I30" s="26">
        <f t="shared" si="0"/>
        <v>4</v>
      </c>
    </row>
    <row r="31" spans="8:9" x14ac:dyDescent="0.3">
      <c r="H31" s="26">
        <f t="shared" si="2"/>
        <v>87</v>
      </c>
      <c r="I31" s="26">
        <f t="shared" si="0"/>
        <v>7</v>
      </c>
    </row>
    <row r="32" spans="8:9" x14ac:dyDescent="0.3">
      <c r="H32" s="26">
        <f t="shared" si="2"/>
        <v>90</v>
      </c>
      <c r="I32" s="26">
        <f t="shared" si="0"/>
        <v>0</v>
      </c>
    </row>
    <row r="33" spans="1:9" x14ac:dyDescent="0.3">
      <c r="H33" s="26">
        <f t="shared" si="2"/>
        <v>93</v>
      </c>
      <c r="I33" s="26">
        <f t="shared" si="0"/>
        <v>3</v>
      </c>
    </row>
    <row r="34" spans="1:9" x14ac:dyDescent="0.3">
      <c r="H34" s="26">
        <f t="shared" si="2"/>
        <v>96</v>
      </c>
      <c r="I34" s="26">
        <f t="shared" si="0"/>
        <v>6</v>
      </c>
    </row>
    <row r="35" spans="1:9" x14ac:dyDescent="0.3">
      <c r="H35" s="26">
        <f t="shared" si="2"/>
        <v>99</v>
      </c>
      <c r="I35" s="26">
        <f t="shared" si="0"/>
        <v>9</v>
      </c>
    </row>
    <row r="36" spans="1:9" x14ac:dyDescent="0.3">
      <c r="H36" s="26">
        <f t="shared" si="2"/>
        <v>102</v>
      </c>
      <c r="I36" s="26">
        <f t="shared" si="0"/>
        <v>2</v>
      </c>
    </row>
    <row r="37" spans="1:9" x14ac:dyDescent="0.3">
      <c r="H37" s="26">
        <f t="shared" si="2"/>
        <v>105</v>
      </c>
      <c r="I37" s="26">
        <f t="shared" si="0"/>
        <v>5</v>
      </c>
    </row>
    <row r="38" spans="1:9" x14ac:dyDescent="0.3">
      <c r="H38" s="26">
        <f t="shared" si="2"/>
        <v>108</v>
      </c>
      <c r="I38" s="26">
        <f t="shared" si="0"/>
        <v>8</v>
      </c>
    </row>
    <row r="39" spans="1:9" x14ac:dyDescent="0.3">
      <c r="H39" s="26">
        <f t="shared" si="2"/>
        <v>111</v>
      </c>
      <c r="I39" s="26">
        <f t="shared" si="0"/>
        <v>1</v>
      </c>
    </row>
    <row r="40" spans="1:9" x14ac:dyDescent="0.3">
      <c r="H40" s="26">
        <f t="shared" si="2"/>
        <v>114</v>
      </c>
      <c r="I40" s="26">
        <f t="shared" si="0"/>
        <v>4</v>
      </c>
    </row>
    <row r="46" spans="1:9" x14ac:dyDescent="0.3">
      <c r="A46">
        <v>1</v>
      </c>
      <c r="B46">
        <f t="shared" ref="B46:B69" si="3">GCD(A46,A$69)</f>
        <v>1</v>
      </c>
      <c r="D46">
        <v>1</v>
      </c>
      <c r="E46">
        <f t="shared" ref="E46:E57" si="4">GCD(D46,D$57)</f>
        <v>1</v>
      </c>
    </row>
    <row r="47" spans="1:9" x14ac:dyDescent="0.3">
      <c r="A47">
        <v>2</v>
      </c>
      <c r="B47">
        <f t="shared" si="3"/>
        <v>2</v>
      </c>
      <c r="D47">
        <v>2</v>
      </c>
      <c r="E47">
        <f t="shared" si="4"/>
        <v>2</v>
      </c>
    </row>
    <row r="48" spans="1:9" x14ac:dyDescent="0.3">
      <c r="A48">
        <v>3</v>
      </c>
      <c r="B48">
        <f t="shared" si="3"/>
        <v>3</v>
      </c>
      <c r="D48">
        <v>3</v>
      </c>
      <c r="E48">
        <f t="shared" si="4"/>
        <v>3</v>
      </c>
    </row>
    <row r="49" spans="1:6" x14ac:dyDescent="0.3">
      <c r="A49">
        <v>4</v>
      </c>
      <c r="B49">
        <f t="shared" si="3"/>
        <v>4</v>
      </c>
      <c r="D49">
        <v>4</v>
      </c>
      <c r="E49">
        <f t="shared" si="4"/>
        <v>4</v>
      </c>
    </row>
    <row r="50" spans="1:6" x14ac:dyDescent="0.3">
      <c r="A50">
        <v>5</v>
      </c>
      <c r="B50">
        <f t="shared" si="3"/>
        <v>1</v>
      </c>
      <c r="D50">
        <v>5</v>
      </c>
      <c r="E50">
        <f t="shared" si="4"/>
        <v>1</v>
      </c>
    </row>
    <row r="51" spans="1:6" x14ac:dyDescent="0.3">
      <c r="A51">
        <v>6</v>
      </c>
      <c r="B51">
        <f t="shared" si="3"/>
        <v>6</v>
      </c>
      <c r="D51">
        <v>6</v>
      </c>
      <c r="E51">
        <f t="shared" si="4"/>
        <v>6</v>
      </c>
    </row>
    <row r="52" spans="1:6" x14ac:dyDescent="0.3">
      <c r="A52">
        <v>7</v>
      </c>
      <c r="B52">
        <f t="shared" si="3"/>
        <v>1</v>
      </c>
      <c r="D52">
        <v>7</v>
      </c>
      <c r="E52">
        <f t="shared" si="4"/>
        <v>1</v>
      </c>
    </row>
    <row r="53" spans="1:6" x14ac:dyDescent="0.3">
      <c r="A53">
        <v>8</v>
      </c>
      <c r="B53">
        <f t="shared" si="3"/>
        <v>8</v>
      </c>
      <c r="D53">
        <v>8</v>
      </c>
      <c r="E53">
        <f t="shared" si="4"/>
        <v>4</v>
      </c>
    </row>
    <row r="54" spans="1:6" x14ac:dyDescent="0.3">
      <c r="A54">
        <v>9</v>
      </c>
      <c r="B54">
        <f t="shared" si="3"/>
        <v>3</v>
      </c>
      <c r="D54">
        <v>9</v>
      </c>
      <c r="E54">
        <f t="shared" si="4"/>
        <v>3</v>
      </c>
    </row>
    <row r="55" spans="1:6" x14ac:dyDescent="0.3">
      <c r="A55">
        <v>10</v>
      </c>
      <c r="B55">
        <f t="shared" si="3"/>
        <v>2</v>
      </c>
      <c r="D55">
        <v>10</v>
      </c>
      <c r="E55">
        <f t="shared" si="4"/>
        <v>2</v>
      </c>
    </row>
    <row r="56" spans="1:6" x14ac:dyDescent="0.3">
      <c r="A56">
        <v>11</v>
      </c>
      <c r="B56">
        <f t="shared" si="3"/>
        <v>1</v>
      </c>
      <c r="D56">
        <v>11</v>
      </c>
      <c r="E56">
        <f t="shared" si="4"/>
        <v>1</v>
      </c>
    </row>
    <row r="57" spans="1:6" x14ac:dyDescent="0.3">
      <c r="A57">
        <v>12</v>
      </c>
      <c r="B57">
        <f t="shared" si="3"/>
        <v>12</v>
      </c>
      <c r="D57">
        <v>12</v>
      </c>
      <c r="E57">
        <f t="shared" si="4"/>
        <v>12</v>
      </c>
      <c r="F57">
        <f>COUNTIF(E46:E57,1)</f>
        <v>4</v>
      </c>
    </row>
    <row r="58" spans="1:6" x14ac:dyDescent="0.3">
      <c r="A58">
        <v>13</v>
      </c>
      <c r="B58">
        <f t="shared" si="3"/>
        <v>1</v>
      </c>
    </row>
    <row r="59" spans="1:6" x14ac:dyDescent="0.3">
      <c r="A59">
        <v>14</v>
      </c>
      <c r="B59">
        <f t="shared" si="3"/>
        <v>2</v>
      </c>
    </row>
    <row r="60" spans="1:6" x14ac:dyDescent="0.3">
      <c r="A60">
        <v>15</v>
      </c>
      <c r="B60">
        <f t="shared" si="3"/>
        <v>3</v>
      </c>
    </row>
    <row r="61" spans="1:6" x14ac:dyDescent="0.3">
      <c r="A61">
        <v>16</v>
      </c>
      <c r="B61">
        <f t="shared" si="3"/>
        <v>8</v>
      </c>
    </row>
    <row r="62" spans="1:6" x14ac:dyDescent="0.3">
      <c r="A62">
        <v>17</v>
      </c>
      <c r="B62">
        <f t="shared" si="3"/>
        <v>1</v>
      </c>
    </row>
    <row r="63" spans="1:6" x14ac:dyDescent="0.3">
      <c r="A63">
        <v>18</v>
      </c>
      <c r="B63">
        <f t="shared" si="3"/>
        <v>6</v>
      </c>
    </row>
    <row r="64" spans="1:6" x14ac:dyDescent="0.3">
      <c r="A64">
        <v>19</v>
      </c>
      <c r="B64">
        <f t="shared" si="3"/>
        <v>1</v>
      </c>
    </row>
    <row r="65" spans="1:2" x14ac:dyDescent="0.3">
      <c r="A65">
        <v>20</v>
      </c>
      <c r="B65">
        <f t="shared" si="3"/>
        <v>4</v>
      </c>
    </row>
    <row r="66" spans="1:2" x14ac:dyDescent="0.3">
      <c r="A66">
        <v>21</v>
      </c>
      <c r="B66">
        <f t="shared" si="3"/>
        <v>3</v>
      </c>
    </row>
    <row r="67" spans="1:2" x14ac:dyDescent="0.3">
      <c r="A67">
        <v>22</v>
      </c>
      <c r="B67">
        <f t="shared" si="3"/>
        <v>2</v>
      </c>
    </row>
    <row r="68" spans="1:2" x14ac:dyDescent="0.3">
      <c r="A68">
        <v>23</v>
      </c>
      <c r="B68">
        <f t="shared" si="3"/>
        <v>1</v>
      </c>
    </row>
    <row r="69" spans="1:2" x14ac:dyDescent="0.3">
      <c r="A69">
        <v>24</v>
      </c>
      <c r="B69">
        <f t="shared" si="3"/>
        <v>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Substitution Ciphers</vt:lpstr>
      <vt:lpstr>Diffie-Hellman Key Derivation</vt:lpstr>
      <vt:lpstr>Figures</vt:lpstr>
      <vt:lpstr>Sheet1</vt:lpstr>
      <vt:lpstr>RSA</vt:lpstr>
      <vt:lpstr>RSA Example</vt:lpstr>
      <vt:lpstr>Elliptic Curve DH</vt:lpstr>
      <vt:lpstr>EC Example</vt:lpstr>
      <vt:lpstr>MMI Calculator</vt:lpstr>
      <vt:lpstr>Primes</vt:lpstr>
      <vt:lpstr>PrivateExponents</vt:lpstr>
      <vt:lpstr>TotientFunctions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championd</dc:creator>
  <cp:lastModifiedBy>championd</cp:lastModifiedBy>
  <dcterms:created xsi:type="dcterms:W3CDTF">2020-05-07T21:54:34Z</dcterms:created>
  <dcterms:modified xsi:type="dcterms:W3CDTF">2021-03-20T02:22:31Z</dcterms:modified>
</cp:coreProperties>
</file>