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H:\Backup_In cheol\Ambulation\patient data\"/>
    </mc:Choice>
  </mc:AlternateContent>
  <xr:revisionPtr revIDLastSave="0" documentId="13_ncr:1_{EF087187-F816-480E-B863-C6578C795D9C}" xr6:coauthVersionLast="38" xr6:coauthVersionMax="38" xr10:uidLastSave="{00000000-0000-0000-0000-000000000000}"/>
  <bookViews>
    <workbookView xWindow="0" yWindow="0" windowWidth="28800" windowHeight="12210" activeTab="13" xr2:uid="{00000000-000D-0000-FFFF-FFFF00000000}"/>
  </bookViews>
  <sheets>
    <sheet name="Sheet3" sheetId="7" r:id="rId1"/>
    <sheet name="Sheet1" sheetId="12" r:id="rId2"/>
    <sheet name="Day1" sheetId="15" r:id="rId3"/>
    <sheet name="Day2" sheetId="16" r:id="rId4"/>
    <sheet name="Day3" sheetId="17" r:id="rId5"/>
    <sheet name="Day4" sheetId="18" r:id="rId6"/>
    <sheet name="Day5" sheetId="19" r:id="rId7"/>
    <sheet name="Day6" sheetId="20" r:id="rId8"/>
    <sheet name="Day7" sheetId="21" r:id="rId9"/>
    <sheet name="Day8" sheetId="22" r:id="rId10"/>
    <sheet name="Day9" sheetId="23" r:id="rId11"/>
    <sheet name="Day10" sheetId="24" r:id="rId12"/>
    <sheet name="Day11" sheetId="26" r:id="rId13"/>
    <sheet name="Day12" sheetId="28" r:id="rId14"/>
  </sheets>
  <externalReferences>
    <externalReference r:id="rId1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8" l="1"/>
  <c r="G5" i="28"/>
  <c r="H5" i="28"/>
  <c r="I5" i="28"/>
  <c r="J5" i="28"/>
  <c r="K5" i="28"/>
  <c r="L5" i="28"/>
  <c r="M5" i="28"/>
  <c r="N5" i="28"/>
  <c r="O5" i="28"/>
  <c r="F6" i="28"/>
  <c r="G6" i="28"/>
  <c r="H6" i="28"/>
  <c r="I6" i="28"/>
  <c r="J6" i="28"/>
  <c r="K6" i="28"/>
  <c r="L6" i="28"/>
  <c r="M6" i="28"/>
  <c r="N6" i="28"/>
  <c r="O6" i="28"/>
  <c r="F7" i="28"/>
  <c r="G7" i="28"/>
  <c r="H7" i="28"/>
  <c r="I7" i="28"/>
  <c r="J7" i="28"/>
  <c r="K7" i="28"/>
  <c r="L7" i="28"/>
  <c r="M7" i="28"/>
  <c r="N7" i="28"/>
  <c r="O7" i="28"/>
  <c r="F8" i="28"/>
  <c r="G8" i="28"/>
  <c r="H8" i="28"/>
  <c r="I8" i="28"/>
  <c r="J8" i="28"/>
  <c r="K8" i="28"/>
  <c r="L8" i="28"/>
  <c r="M8" i="28"/>
  <c r="N8" i="28"/>
  <c r="O8" i="28"/>
  <c r="F9" i="28"/>
  <c r="G9" i="28"/>
  <c r="H9" i="28"/>
  <c r="I9" i="28"/>
  <c r="J9" i="28"/>
  <c r="K9" i="28"/>
  <c r="L9" i="28"/>
  <c r="M9" i="28"/>
  <c r="N9" i="28"/>
  <c r="O9" i="28"/>
  <c r="F10" i="28"/>
  <c r="G10" i="28"/>
  <c r="H10" i="28"/>
  <c r="I10" i="28"/>
  <c r="J10" i="28"/>
  <c r="K10" i="28"/>
  <c r="L10" i="28"/>
  <c r="M10" i="28"/>
  <c r="N10" i="28"/>
  <c r="O10" i="28"/>
  <c r="F11" i="28"/>
  <c r="G11" i="28"/>
  <c r="H11" i="28"/>
  <c r="I11" i="28"/>
  <c r="J11" i="28"/>
  <c r="K11" i="28"/>
  <c r="L11" i="28"/>
  <c r="M11" i="28"/>
  <c r="N11" i="28"/>
  <c r="O11" i="28"/>
  <c r="F12" i="28"/>
  <c r="G12" i="28"/>
  <c r="H12" i="28"/>
  <c r="I12" i="28"/>
  <c r="J12" i="28"/>
  <c r="K12" i="28"/>
  <c r="L12" i="28"/>
  <c r="M12" i="28"/>
  <c r="N12" i="28"/>
  <c r="O12" i="28"/>
  <c r="F13" i="28"/>
  <c r="G13" i="28"/>
  <c r="H13" i="28"/>
  <c r="I13" i="28"/>
  <c r="J13" i="28"/>
  <c r="K13" i="28"/>
  <c r="L13" i="28"/>
  <c r="M13" i="28"/>
  <c r="N13" i="28"/>
  <c r="O13" i="28"/>
  <c r="F14" i="28"/>
  <c r="G14" i="28"/>
  <c r="H14" i="28"/>
  <c r="I14" i="28"/>
  <c r="J14" i="28"/>
  <c r="K14" i="28"/>
  <c r="L14" i="28"/>
  <c r="M14" i="28"/>
  <c r="N14" i="28"/>
  <c r="O14" i="28"/>
  <c r="F15" i="28"/>
  <c r="G15" i="28"/>
  <c r="H15" i="28"/>
  <c r="I15" i="28"/>
  <c r="J15" i="28"/>
  <c r="K15" i="28"/>
  <c r="L15" i="28"/>
  <c r="M15" i="28"/>
  <c r="N15" i="28"/>
  <c r="O15" i="28"/>
  <c r="F16" i="28"/>
  <c r="G16" i="28"/>
  <c r="H16" i="28"/>
  <c r="I16" i="28"/>
  <c r="J16" i="28"/>
  <c r="K16" i="28"/>
  <c r="L16" i="28"/>
  <c r="M16" i="28"/>
  <c r="N16" i="28"/>
  <c r="O16" i="28"/>
  <c r="F17" i="28"/>
  <c r="G17" i="28"/>
  <c r="H17" i="28"/>
  <c r="I17" i="28"/>
  <c r="J17" i="28"/>
  <c r="K17" i="28"/>
  <c r="L17" i="28"/>
  <c r="M17" i="28"/>
  <c r="N17" i="28"/>
  <c r="O17" i="28"/>
  <c r="F18" i="28"/>
  <c r="G18" i="28"/>
  <c r="H18" i="28"/>
  <c r="I18" i="28"/>
  <c r="J18" i="28"/>
  <c r="K18" i="28"/>
  <c r="L18" i="28"/>
  <c r="M18" i="28"/>
  <c r="N18" i="28"/>
  <c r="O18" i="28"/>
  <c r="F19" i="28"/>
  <c r="G19" i="28"/>
  <c r="H19" i="28"/>
  <c r="I19" i="28"/>
  <c r="J19" i="28"/>
  <c r="K19" i="28"/>
  <c r="L19" i="28"/>
  <c r="M19" i="28"/>
  <c r="N19" i="28"/>
  <c r="O19" i="28"/>
  <c r="F20" i="28"/>
  <c r="G20" i="28"/>
  <c r="H20" i="28"/>
  <c r="I20" i="28"/>
  <c r="J20" i="28"/>
  <c r="K20" i="28"/>
  <c r="L20" i="28"/>
  <c r="M20" i="28"/>
  <c r="N20" i="28"/>
  <c r="O20" i="28"/>
  <c r="F21" i="28"/>
  <c r="G21" i="28"/>
  <c r="H21" i="28"/>
  <c r="I21" i="28"/>
  <c r="J21" i="28"/>
  <c r="K21" i="28"/>
  <c r="L21" i="28"/>
  <c r="M21" i="28"/>
  <c r="N21" i="28"/>
  <c r="O21" i="28"/>
  <c r="F22" i="28"/>
  <c r="G22" i="28"/>
  <c r="H22" i="28"/>
  <c r="I22" i="28"/>
  <c r="J22" i="28"/>
  <c r="K22" i="28"/>
  <c r="L22" i="28"/>
  <c r="M22" i="28"/>
  <c r="N22" i="28"/>
  <c r="O22" i="28"/>
  <c r="F23" i="28"/>
  <c r="G23" i="28"/>
  <c r="H23" i="28"/>
  <c r="I23" i="28"/>
  <c r="J23" i="28"/>
  <c r="K23" i="28"/>
  <c r="L23" i="28"/>
  <c r="M23" i="28"/>
  <c r="N23" i="28"/>
  <c r="O23" i="28"/>
  <c r="F24" i="28"/>
  <c r="G24" i="28"/>
  <c r="H24" i="28"/>
  <c r="I24" i="28"/>
  <c r="J24" i="28"/>
  <c r="K24" i="28"/>
  <c r="L24" i="28"/>
  <c r="M24" i="28"/>
  <c r="N24" i="28"/>
  <c r="O24" i="28"/>
  <c r="F25" i="28"/>
  <c r="G25" i="28"/>
  <c r="H25" i="28"/>
  <c r="I25" i="28"/>
  <c r="J25" i="28"/>
  <c r="K25" i="28"/>
  <c r="L25" i="28"/>
  <c r="M25" i="28"/>
  <c r="N25" i="28"/>
  <c r="O25" i="28"/>
  <c r="F26" i="28"/>
  <c r="G26" i="28"/>
  <c r="H26" i="28"/>
  <c r="I26" i="28"/>
  <c r="J26" i="28"/>
  <c r="K26" i="28"/>
  <c r="L26" i="28"/>
  <c r="M26" i="28"/>
  <c r="N26" i="28"/>
  <c r="O26" i="28"/>
  <c r="F27" i="28"/>
  <c r="G27" i="28"/>
  <c r="H27" i="28"/>
  <c r="I27" i="28"/>
  <c r="J27" i="28"/>
  <c r="K27" i="28"/>
  <c r="L27" i="28"/>
  <c r="M27" i="28"/>
  <c r="N27" i="28"/>
  <c r="O27" i="28"/>
  <c r="F28" i="28"/>
  <c r="G28" i="28"/>
  <c r="H28" i="28"/>
  <c r="I28" i="28"/>
  <c r="J28" i="28"/>
  <c r="K28" i="28"/>
  <c r="L28" i="28"/>
  <c r="M28" i="28"/>
  <c r="N28" i="28"/>
  <c r="O28" i="28"/>
  <c r="F29" i="28"/>
  <c r="G29" i="28"/>
  <c r="H29" i="28"/>
  <c r="I29" i="28"/>
  <c r="J29" i="28"/>
  <c r="K29" i="28"/>
  <c r="L29" i="28"/>
  <c r="M29" i="28"/>
  <c r="N29" i="28"/>
  <c r="O29" i="28"/>
  <c r="F30" i="28"/>
  <c r="G30" i="28"/>
  <c r="H30" i="28"/>
  <c r="I30" i="28"/>
  <c r="J30" i="28"/>
  <c r="K30" i="28"/>
  <c r="L30" i="28"/>
  <c r="M30" i="28"/>
  <c r="N30" i="28"/>
  <c r="O30" i="28"/>
  <c r="F31" i="28"/>
  <c r="G31" i="28"/>
  <c r="H31" i="28"/>
  <c r="I31" i="28"/>
  <c r="J31" i="28"/>
  <c r="K31" i="28"/>
  <c r="L31" i="28"/>
  <c r="M31" i="28"/>
  <c r="N31" i="28"/>
  <c r="O31" i="28"/>
  <c r="F32" i="28"/>
  <c r="G32" i="28"/>
  <c r="H32" i="28"/>
  <c r="I32" i="28"/>
  <c r="J32" i="28"/>
  <c r="K32" i="28"/>
  <c r="L32" i="28"/>
  <c r="M32" i="28"/>
  <c r="N32" i="28"/>
  <c r="O32" i="28"/>
  <c r="F33" i="28"/>
  <c r="G33" i="28"/>
  <c r="H33" i="28"/>
  <c r="I33" i="28"/>
  <c r="J33" i="28"/>
  <c r="K33" i="28"/>
  <c r="L33" i="28"/>
  <c r="M33" i="28"/>
  <c r="N33" i="28"/>
  <c r="O33" i="28"/>
  <c r="F34" i="28"/>
  <c r="G34" i="28"/>
  <c r="H34" i="28"/>
  <c r="I34" i="28"/>
  <c r="J34" i="28"/>
  <c r="K34" i="28"/>
  <c r="L34" i="28"/>
  <c r="M34" i="28"/>
  <c r="N34" i="28"/>
  <c r="O34" i="28"/>
  <c r="F35" i="28"/>
  <c r="G35" i="28"/>
  <c r="H35" i="28"/>
  <c r="I35" i="28"/>
  <c r="J35" i="28"/>
  <c r="K35" i="28"/>
  <c r="L35" i="28"/>
  <c r="M35" i="28"/>
  <c r="N35" i="28"/>
  <c r="O35" i="28"/>
  <c r="F36" i="28"/>
  <c r="G36" i="28"/>
  <c r="H36" i="28"/>
  <c r="I36" i="28"/>
  <c r="J36" i="28"/>
  <c r="K36" i="28"/>
  <c r="L36" i="28"/>
  <c r="M36" i="28"/>
  <c r="N36" i="28"/>
  <c r="O36" i="28"/>
  <c r="F37" i="28"/>
  <c r="G37" i="28"/>
  <c r="H37" i="28"/>
  <c r="I37" i="28"/>
  <c r="J37" i="28"/>
  <c r="K37" i="28"/>
  <c r="L37" i="28"/>
  <c r="M37" i="28"/>
  <c r="N37" i="28"/>
  <c r="O37" i="28"/>
  <c r="F38" i="28"/>
  <c r="G38" i="28"/>
  <c r="H38" i="28"/>
  <c r="I38" i="28"/>
  <c r="J38" i="28"/>
  <c r="K38" i="28"/>
  <c r="L38" i="28"/>
  <c r="M38" i="28"/>
  <c r="N38" i="28"/>
  <c r="O38" i="28"/>
  <c r="F39" i="28"/>
  <c r="G39" i="28"/>
  <c r="H39" i="28"/>
  <c r="I39" i="28"/>
  <c r="J39" i="28"/>
  <c r="K39" i="28"/>
  <c r="L39" i="28"/>
  <c r="M39" i="28"/>
  <c r="N39" i="28"/>
  <c r="O39" i="28"/>
  <c r="F40" i="28"/>
  <c r="G40" i="28"/>
  <c r="H40" i="28"/>
  <c r="I40" i="28"/>
  <c r="J40" i="28"/>
  <c r="K40" i="28"/>
  <c r="L40" i="28"/>
  <c r="M40" i="28"/>
  <c r="N40" i="28"/>
  <c r="O40" i="28"/>
  <c r="F41" i="28"/>
  <c r="G41" i="28"/>
  <c r="H41" i="28"/>
  <c r="I41" i="28"/>
  <c r="J41" i="28"/>
  <c r="K41" i="28"/>
  <c r="L41" i="28"/>
  <c r="M41" i="28"/>
  <c r="N41" i="28"/>
  <c r="O41" i="28"/>
  <c r="F42" i="28"/>
  <c r="G42" i="28"/>
  <c r="H42" i="28"/>
  <c r="I42" i="28"/>
  <c r="J42" i="28"/>
  <c r="K42" i="28"/>
  <c r="L42" i="28"/>
  <c r="M42" i="28"/>
  <c r="N42" i="28"/>
  <c r="O42" i="28"/>
  <c r="F43" i="28"/>
  <c r="G43" i="28"/>
  <c r="H43" i="28"/>
  <c r="I43" i="28"/>
  <c r="J43" i="28"/>
  <c r="K43" i="28"/>
  <c r="L43" i="28"/>
  <c r="M43" i="28"/>
  <c r="N43" i="28"/>
  <c r="O43" i="28"/>
  <c r="F44" i="28"/>
  <c r="G44" i="28"/>
  <c r="H44" i="28"/>
  <c r="I44" i="28"/>
  <c r="J44" i="28"/>
  <c r="K44" i="28"/>
  <c r="L44" i="28"/>
  <c r="M44" i="28"/>
  <c r="N44" i="28"/>
  <c r="O44" i="28"/>
  <c r="F45" i="28"/>
  <c r="G45" i="28"/>
  <c r="H45" i="28"/>
  <c r="I45" i="28"/>
  <c r="J45" i="28"/>
  <c r="K45" i="28"/>
  <c r="L45" i="28"/>
  <c r="M45" i="28"/>
  <c r="N45" i="28"/>
  <c r="O45" i="28"/>
  <c r="F46" i="28"/>
  <c r="G46" i="28"/>
  <c r="H46" i="28"/>
  <c r="I46" i="28"/>
  <c r="J46" i="28"/>
  <c r="K46" i="28"/>
  <c r="L46" i="28"/>
  <c r="M46" i="28"/>
  <c r="N46" i="28"/>
  <c r="O46" i="28"/>
  <c r="F47" i="28"/>
  <c r="G47" i="28"/>
  <c r="H47" i="28"/>
  <c r="I47" i="28"/>
  <c r="J47" i="28"/>
  <c r="K47" i="28"/>
  <c r="L47" i="28"/>
  <c r="M47" i="28"/>
  <c r="N47" i="28"/>
  <c r="O47" i="28"/>
  <c r="F48" i="28"/>
  <c r="G48" i="28"/>
  <c r="H48" i="28"/>
  <c r="I48" i="28"/>
  <c r="J48" i="28"/>
  <c r="K48" i="28"/>
  <c r="L48" i="28"/>
  <c r="M48" i="28"/>
  <c r="N48" i="28"/>
  <c r="O48" i="28"/>
  <c r="F49" i="28"/>
  <c r="G49" i="28"/>
  <c r="H49" i="28"/>
  <c r="I49" i="28"/>
  <c r="J49" i="28"/>
  <c r="K49" i="28"/>
  <c r="L49" i="28"/>
  <c r="M49" i="28"/>
  <c r="N49" i="28"/>
  <c r="O49" i="28"/>
  <c r="F50" i="28"/>
  <c r="G50" i="28"/>
  <c r="H50" i="28"/>
  <c r="I50" i="28"/>
  <c r="J50" i="28"/>
  <c r="K50" i="28"/>
  <c r="L50" i="28"/>
  <c r="M50" i="28"/>
  <c r="N50" i="28"/>
  <c r="O50" i="28"/>
  <c r="F51" i="28"/>
  <c r="G51" i="28"/>
  <c r="H51" i="28"/>
  <c r="I51" i="28"/>
  <c r="J51" i="28"/>
  <c r="K51" i="28"/>
  <c r="L51" i="28"/>
  <c r="M51" i="28"/>
  <c r="N51" i="28"/>
  <c r="O51" i="28"/>
  <c r="F52" i="28"/>
  <c r="G52" i="28"/>
  <c r="H52" i="28"/>
  <c r="I52" i="28"/>
  <c r="J52" i="28"/>
  <c r="K52" i="28"/>
  <c r="L52" i="28"/>
  <c r="M52" i="28"/>
  <c r="N52" i="28"/>
  <c r="O52" i="28"/>
  <c r="F53" i="28"/>
  <c r="G53" i="28"/>
  <c r="H53" i="28"/>
  <c r="I53" i="28"/>
  <c r="J53" i="28"/>
  <c r="K53" i="28"/>
  <c r="L53" i="28"/>
  <c r="M53" i="28"/>
  <c r="N53" i="28"/>
  <c r="O53" i="28"/>
  <c r="F54" i="28"/>
  <c r="G54" i="28"/>
  <c r="H54" i="28"/>
  <c r="I54" i="28"/>
  <c r="J54" i="28"/>
  <c r="K54" i="28"/>
  <c r="L54" i="28"/>
  <c r="M54" i="28"/>
  <c r="N54" i="28"/>
  <c r="O54" i="28"/>
  <c r="F55" i="28"/>
  <c r="G55" i="28"/>
  <c r="H55" i="28"/>
  <c r="I55" i="28"/>
  <c r="J55" i="28"/>
  <c r="K55" i="28"/>
  <c r="L55" i="28"/>
  <c r="M55" i="28"/>
  <c r="N55" i="28"/>
  <c r="O55" i="28"/>
  <c r="F56" i="28"/>
  <c r="G56" i="28"/>
  <c r="H56" i="28"/>
  <c r="I56" i="28"/>
  <c r="J56" i="28"/>
  <c r="K56" i="28"/>
  <c r="L56" i="28"/>
  <c r="M56" i="28"/>
  <c r="N56" i="28"/>
  <c r="O56" i="28"/>
  <c r="F57" i="28"/>
  <c r="G57" i="28"/>
  <c r="H57" i="28"/>
  <c r="I57" i="28"/>
  <c r="J57" i="28"/>
  <c r="K57" i="28"/>
  <c r="L57" i="28"/>
  <c r="M57" i="28"/>
  <c r="N57" i="28"/>
  <c r="O57" i="28"/>
  <c r="F58" i="28"/>
  <c r="G58" i="28"/>
  <c r="H58" i="28"/>
  <c r="I58" i="28"/>
  <c r="J58" i="28"/>
  <c r="K58" i="28"/>
  <c r="L58" i="28"/>
  <c r="M58" i="28"/>
  <c r="N58" i="28"/>
  <c r="O58" i="28"/>
  <c r="F59" i="28"/>
  <c r="G59" i="28"/>
  <c r="H59" i="28"/>
  <c r="I59" i="28"/>
  <c r="J59" i="28"/>
  <c r="K59" i="28"/>
  <c r="L59" i="28"/>
  <c r="M59" i="28"/>
  <c r="N59" i="28"/>
  <c r="O59" i="28"/>
  <c r="F60" i="28"/>
  <c r="G60" i="28"/>
  <c r="H60" i="28"/>
  <c r="I60" i="28"/>
  <c r="J60" i="28"/>
  <c r="K60" i="28"/>
  <c r="L60" i="28"/>
  <c r="M60" i="28"/>
  <c r="N60" i="28"/>
  <c r="O60" i="28"/>
  <c r="F61" i="28"/>
  <c r="G61" i="28"/>
  <c r="H61" i="28"/>
  <c r="I61" i="28"/>
  <c r="J61" i="28"/>
  <c r="K61" i="28"/>
  <c r="L61" i="28"/>
  <c r="M61" i="28"/>
  <c r="N61" i="28"/>
  <c r="O61" i="28"/>
  <c r="F62" i="28"/>
  <c r="G62" i="28"/>
  <c r="H62" i="28"/>
  <c r="I62" i="28"/>
  <c r="J62" i="28"/>
  <c r="K62" i="28"/>
  <c r="L62" i="28"/>
  <c r="M62" i="28"/>
  <c r="N62" i="28"/>
  <c r="O62" i="28"/>
  <c r="F63" i="28"/>
  <c r="G63" i="28"/>
  <c r="H63" i="28"/>
  <c r="I63" i="28"/>
  <c r="J63" i="28"/>
  <c r="K63" i="28"/>
  <c r="L63" i="28"/>
  <c r="M63" i="28"/>
  <c r="N63" i="28"/>
  <c r="O63" i="28"/>
  <c r="F64" i="28"/>
  <c r="G64" i="28"/>
  <c r="H64" i="28"/>
  <c r="I64" i="28"/>
  <c r="J64" i="28"/>
  <c r="K64" i="28"/>
  <c r="L64" i="28"/>
  <c r="M64" i="28"/>
  <c r="N64" i="28"/>
  <c r="O64" i="28"/>
  <c r="F65" i="28"/>
  <c r="G65" i="28"/>
  <c r="H65" i="28"/>
  <c r="I65" i="28"/>
  <c r="J65" i="28"/>
  <c r="K65" i="28"/>
  <c r="L65" i="28"/>
  <c r="M65" i="28"/>
  <c r="N65" i="28"/>
  <c r="O65" i="28"/>
  <c r="F66" i="28"/>
  <c r="G66" i="28"/>
  <c r="H66" i="28"/>
  <c r="I66" i="28"/>
  <c r="J66" i="28"/>
  <c r="K66" i="28"/>
  <c r="L66" i="28"/>
  <c r="M66" i="28"/>
  <c r="N66" i="28"/>
  <c r="O66" i="28"/>
  <c r="F67" i="28"/>
  <c r="G67" i="28"/>
  <c r="H67" i="28"/>
  <c r="I67" i="28"/>
  <c r="J67" i="28"/>
  <c r="K67" i="28"/>
  <c r="L67" i="28"/>
  <c r="M67" i="28"/>
  <c r="N67" i="28"/>
  <c r="O67" i="28"/>
  <c r="F68" i="28"/>
  <c r="G68" i="28"/>
  <c r="H68" i="28"/>
  <c r="I68" i="28"/>
  <c r="J68" i="28"/>
  <c r="K68" i="28"/>
  <c r="L68" i="28"/>
  <c r="M68" i="28"/>
  <c r="N68" i="28"/>
  <c r="O68" i="28"/>
  <c r="F69" i="28"/>
  <c r="G69" i="28"/>
  <c r="H69" i="28"/>
  <c r="I69" i="28"/>
  <c r="J69" i="28"/>
  <c r="K69" i="28"/>
  <c r="L69" i="28"/>
  <c r="M69" i="28"/>
  <c r="N69" i="28"/>
  <c r="O69" i="28"/>
  <c r="F70" i="28"/>
  <c r="G70" i="28"/>
  <c r="H70" i="28"/>
  <c r="I70" i="28"/>
  <c r="J70" i="28"/>
  <c r="K70" i="28"/>
  <c r="L70" i="28"/>
  <c r="M70" i="28"/>
  <c r="N70" i="28"/>
  <c r="O70" i="28"/>
  <c r="F71" i="28"/>
  <c r="G71" i="28"/>
  <c r="H71" i="28"/>
  <c r="I71" i="28"/>
  <c r="J71" i="28"/>
  <c r="K71" i="28"/>
  <c r="L71" i="28"/>
  <c r="M71" i="28"/>
  <c r="N71" i="28"/>
  <c r="O71" i="28"/>
  <c r="F72" i="28"/>
  <c r="G72" i="28"/>
  <c r="H72" i="28"/>
  <c r="I72" i="28"/>
  <c r="J72" i="28"/>
  <c r="K72" i="28"/>
  <c r="L72" i="28"/>
  <c r="M72" i="28"/>
  <c r="N72" i="28"/>
  <c r="O72" i="28"/>
  <c r="F73" i="28"/>
  <c r="G73" i="28"/>
  <c r="H73" i="28"/>
  <c r="I73" i="28"/>
  <c r="J73" i="28"/>
  <c r="K73" i="28"/>
  <c r="L73" i="28"/>
  <c r="M73" i="28"/>
  <c r="N73" i="28"/>
  <c r="O73" i="28"/>
  <c r="F74" i="28"/>
  <c r="G74" i="28"/>
  <c r="H74" i="28"/>
  <c r="I74" i="28"/>
  <c r="J74" i="28"/>
  <c r="K74" i="28"/>
  <c r="L74" i="28"/>
  <c r="M74" i="28"/>
  <c r="N74" i="28"/>
  <c r="O74" i="28"/>
  <c r="F75" i="28"/>
  <c r="G75" i="28"/>
  <c r="H75" i="28"/>
  <c r="I75" i="28"/>
  <c r="J75" i="28"/>
  <c r="K75" i="28"/>
  <c r="L75" i="28"/>
  <c r="M75" i="28"/>
  <c r="N75" i="28"/>
  <c r="O75" i="28"/>
  <c r="F76" i="28"/>
  <c r="G76" i="28"/>
  <c r="H76" i="28"/>
  <c r="I76" i="28"/>
  <c r="J76" i="28"/>
  <c r="K76" i="28"/>
  <c r="L76" i="28"/>
  <c r="M76" i="28"/>
  <c r="N76" i="28"/>
  <c r="O76" i="28"/>
  <c r="F77" i="28"/>
  <c r="G77" i="28"/>
  <c r="H77" i="28"/>
  <c r="I77" i="28"/>
  <c r="J77" i="28"/>
  <c r="K77" i="28"/>
  <c r="L77" i="28"/>
  <c r="M77" i="28"/>
  <c r="N77" i="28"/>
  <c r="O77" i="28"/>
  <c r="F78" i="28"/>
  <c r="G78" i="28"/>
  <c r="H78" i="28"/>
  <c r="I78" i="28"/>
  <c r="J78" i="28"/>
  <c r="K78" i="28"/>
  <c r="L78" i="28"/>
  <c r="M78" i="28"/>
  <c r="N78" i="28"/>
  <c r="O78" i="28"/>
  <c r="F79" i="28"/>
  <c r="G79" i="28"/>
  <c r="H79" i="28"/>
  <c r="I79" i="28"/>
  <c r="J79" i="28"/>
  <c r="K79" i="28"/>
  <c r="L79" i="28"/>
  <c r="M79" i="28"/>
  <c r="N79" i="28"/>
  <c r="O79" i="28"/>
  <c r="F80" i="28"/>
  <c r="G80" i="28"/>
  <c r="H80" i="28"/>
  <c r="I80" i="28"/>
  <c r="J80" i="28"/>
  <c r="K80" i="28"/>
  <c r="L80" i="28"/>
  <c r="M80" i="28"/>
  <c r="N80" i="28"/>
  <c r="O80" i="28"/>
  <c r="F81" i="28"/>
  <c r="G81" i="28"/>
  <c r="H81" i="28"/>
  <c r="I81" i="28"/>
  <c r="J81" i="28"/>
  <c r="K81" i="28"/>
  <c r="L81" i="28"/>
  <c r="M81" i="28"/>
  <c r="N81" i="28"/>
  <c r="O81" i="28"/>
  <c r="F82" i="28"/>
  <c r="G82" i="28"/>
  <c r="H82" i="28"/>
  <c r="I82" i="28"/>
  <c r="J82" i="28"/>
  <c r="K82" i="28"/>
  <c r="L82" i="28"/>
  <c r="M82" i="28"/>
  <c r="N82" i="28"/>
  <c r="O82" i="28"/>
  <c r="F83" i="28"/>
  <c r="G83" i="28"/>
  <c r="H83" i="28"/>
  <c r="I83" i="28"/>
  <c r="J83" i="28"/>
  <c r="K83" i="28"/>
  <c r="L83" i="28"/>
  <c r="M83" i="28"/>
  <c r="N83" i="28"/>
  <c r="O83" i="28"/>
  <c r="F84" i="28"/>
  <c r="G84" i="28"/>
  <c r="H84" i="28"/>
  <c r="I84" i="28"/>
  <c r="J84" i="28"/>
  <c r="K84" i="28"/>
  <c r="L84" i="28"/>
  <c r="M84" i="28"/>
  <c r="N84" i="28"/>
  <c r="O84" i="28"/>
  <c r="F85" i="28"/>
  <c r="G85" i="28"/>
  <c r="H85" i="28"/>
  <c r="I85" i="28"/>
  <c r="J85" i="28"/>
  <c r="K85" i="28"/>
  <c r="L85" i="28"/>
  <c r="M85" i="28"/>
  <c r="N85" i="28"/>
  <c r="O85" i="28"/>
  <c r="F86" i="28"/>
  <c r="G86" i="28"/>
  <c r="H86" i="28"/>
  <c r="I86" i="28"/>
  <c r="J86" i="28"/>
  <c r="K86" i="28"/>
  <c r="L86" i="28"/>
  <c r="M86" i="28"/>
  <c r="N86" i="28"/>
  <c r="O86" i="28"/>
  <c r="F87" i="28"/>
  <c r="G87" i="28"/>
  <c r="H87" i="28"/>
  <c r="I87" i="28"/>
  <c r="J87" i="28"/>
  <c r="K87" i="28"/>
  <c r="L87" i="28"/>
  <c r="M87" i="28"/>
  <c r="N87" i="28"/>
  <c r="O87" i="28"/>
  <c r="F88" i="28"/>
  <c r="G88" i="28"/>
  <c r="H88" i="28"/>
  <c r="I88" i="28"/>
  <c r="J88" i="28"/>
  <c r="K88" i="28"/>
  <c r="L88" i="28"/>
  <c r="M88" i="28"/>
  <c r="N88" i="28"/>
  <c r="O88" i="28"/>
  <c r="F89" i="28"/>
  <c r="G89" i="28"/>
  <c r="H89" i="28"/>
  <c r="I89" i="28"/>
  <c r="J89" i="28"/>
  <c r="K89" i="28"/>
  <c r="L89" i="28"/>
  <c r="M89" i="28"/>
  <c r="N89" i="28"/>
  <c r="O89" i="28"/>
  <c r="F90" i="28"/>
  <c r="G90" i="28"/>
  <c r="H90" i="28"/>
  <c r="I90" i="28"/>
  <c r="J90" i="28"/>
  <c r="K90" i="28"/>
  <c r="L90" i="28"/>
  <c r="M90" i="28"/>
  <c r="N90" i="28"/>
  <c r="O90" i="28"/>
  <c r="F91" i="28"/>
  <c r="G91" i="28"/>
  <c r="H91" i="28"/>
  <c r="I91" i="28"/>
  <c r="J91" i="28"/>
  <c r="K91" i="28"/>
  <c r="L91" i="28"/>
  <c r="M91" i="28"/>
  <c r="N91" i="28"/>
  <c r="O91" i="28"/>
  <c r="F92" i="28"/>
  <c r="G92" i="28"/>
  <c r="H92" i="28"/>
  <c r="I92" i="28"/>
  <c r="J92" i="28"/>
  <c r="K92" i="28"/>
  <c r="L92" i="28"/>
  <c r="M92" i="28"/>
  <c r="N92" i="28"/>
  <c r="O92" i="28"/>
  <c r="F93" i="28"/>
  <c r="G93" i="28"/>
  <c r="H93" i="28"/>
  <c r="I93" i="28"/>
  <c r="J93" i="28"/>
  <c r="K93" i="28"/>
  <c r="L93" i="28"/>
  <c r="M93" i="28"/>
  <c r="N93" i="28"/>
  <c r="O93" i="28"/>
  <c r="F94" i="28"/>
  <c r="G94" i="28"/>
  <c r="H94" i="28"/>
  <c r="I94" i="28"/>
  <c r="J94" i="28"/>
  <c r="K94" i="28"/>
  <c r="L94" i="28"/>
  <c r="M94" i="28"/>
  <c r="N94" i="28"/>
  <c r="O94" i="28"/>
  <c r="F95" i="28"/>
  <c r="G95" i="28"/>
  <c r="H95" i="28"/>
  <c r="I95" i="28"/>
  <c r="J95" i="28"/>
  <c r="K95" i="28"/>
  <c r="L95" i="28"/>
  <c r="M95" i="28"/>
  <c r="N95" i="28"/>
  <c r="O95" i="28"/>
  <c r="F96" i="28"/>
  <c r="G96" i="28"/>
  <c r="H96" i="28"/>
  <c r="I96" i="28"/>
  <c r="J96" i="28"/>
  <c r="K96" i="28"/>
  <c r="L96" i="28"/>
  <c r="M96" i="28"/>
  <c r="N96" i="28"/>
  <c r="O96" i="28"/>
  <c r="F97" i="28"/>
  <c r="G97" i="28"/>
  <c r="H97" i="28"/>
  <c r="I97" i="28"/>
  <c r="J97" i="28"/>
  <c r="K97" i="28"/>
  <c r="L97" i="28"/>
  <c r="M97" i="28"/>
  <c r="N97" i="28"/>
  <c r="O97" i="28"/>
  <c r="F98" i="28"/>
  <c r="G98" i="28"/>
  <c r="H98" i="28"/>
  <c r="I98" i="28"/>
  <c r="J98" i="28"/>
  <c r="K98" i="28"/>
  <c r="L98" i="28"/>
  <c r="M98" i="28"/>
  <c r="N98" i="28"/>
  <c r="O98" i="28"/>
  <c r="F99" i="28"/>
  <c r="G99" i="28"/>
  <c r="H99" i="28"/>
  <c r="I99" i="28"/>
  <c r="J99" i="28"/>
  <c r="K99" i="28"/>
  <c r="L99" i="28"/>
  <c r="M99" i="28"/>
  <c r="N99" i="28"/>
  <c r="O99" i="28"/>
  <c r="F100" i="28"/>
  <c r="G100" i="28"/>
  <c r="H100" i="28"/>
  <c r="I100" i="28"/>
  <c r="J100" i="28"/>
  <c r="K100" i="28"/>
  <c r="L100" i="28"/>
  <c r="M100" i="28"/>
  <c r="N100" i="28"/>
  <c r="O100" i="28"/>
  <c r="F101" i="28"/>
  <c r="G101" i="28"/>
  <c r="H101" i="28"/>
  <c r="I101" i="28"/>
  <c r="J101" i="28"/>
  <c r="K101" i="28"/>
  <c r="L101" i="28"/>
  <c r="M101" i="28"/>
  <c r="N101" i="28"/>
  <c r="O101" i="28"/>
  <c r="F102" i="28"/>
  <c r="G102" i="28"/>
  <c r="H102" i="28"/>
  <c r="I102" i="28"/>
  <c r="J102" i="28"/>
  <c r="K102" i="28"/>
  <c r="L102" i="28"/>
  <c r="M102" i="28"/>
  <c r="N102" i="28"/>
  <c r="O102" i="28"/>
  <c r="F103" i="28"/>
  <c r="G103" i="28"/>
  <c r="H103" i="28"/>
  <c r="I103" i="28"/>
  <c r="J103" i="28"/>
  <c r="K103" i="28"/>
  <c r="L103" i="28"/>
  <c r="M103" i="28"/>
  <c r="N103" i="28"/>
  <c r="O103" i="28"/>
  <c r="F104" i="28"/>
  <c r="G104" i="28"/>
  <c r="H104" i="28"/>
  <c r="I104" i="28"/>
  <c r="J104" i="28"/>
  <c r="K104" i="28"/>
  <c r="L104" i="28"/>
  <c r="M104" i="28"/>
  <c r="N104" i="28"/>
  <c r="O104" i="28"/>
  <c r="O4" i="28"/>
  <c r="N4" i="28"/>
  <c r="M4" i="28"/>
  <c r="L4" i="28"/>
  <c r="K4" i="28"/>
  <c r="J4" i="28"/>
  <c r="I4" i="28"/>
  <c r="H4" i="28"/>
  <c r="G4" i="28"/>
  <c r="F4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F5" i="26"/>
  <c r="G5" i="26"/>
  <c r="H5" i="26"/>
  <c r="I5" i="26"/>
  <c r="J5" i="26"/>
  <c r="K5" i="26"/>
  <c r="L5" i="26"/>
  <c r="M5" i="26"/>
  <c r="N5" i="26"/>
  <c r="O5" i="26"/>
  <c r="F6" i="26"/>
  <c r="G6" i="26"/>
  <c r="H6" i="26"/>
  <c r="I6" i="26"/>
  <c r="J6" i="26"/>
  <c r="K6" i="26"/>
  <c r="L6" i="26"/>
  <c r="M6" i="26"/>
  <c r="N6" i="26"/>
  <c r="O6" i="26"/>
  <c r="F7" i="26"/>
  <c r="G7" i="26"/>
  <c r="H7" i="26"/>
  <c r="I7" i="26"/>
  <c r="J7" i="26"/>
  <c r="K7" i="26"/>
  <c r="L7" i="26"/>
  <c r="M7" i="26"/>
  <c r="N7" i="26"/>
  <c r="O7" i="26"/>
  <c r="F8" i="26"/>
  <c r="G8" i="26"/>
  <c r="H8" i="26"/>
  <c r="I8" i="26"/>
  <c r="J8" i="26"/>
  <c r="K8" i="26"/>
  <c r="L8" i="26"/>
  <c r="M8" i="26"/>
  <c r="N8" i="26"/>
  <c r="O8" i="26"/>
  <c r="F9" i="26"/>
  <c r="G9" i="26"/>
  <c r="H9" i="26"/>
  <c r="I9" i="26"/>
  <c r="J9" i="26"/>
  <c r="K9" i="26"/>
  <c r="L9" i="26"/>
  <c r="M9" i="26"/>
  <c r="N9" i="26"/>
  <c r="O9" i="26"/>
  <c r="F10" i="26"/>
  <c r="G10" i="26"/>
  <c r="H10" i="26"/>
  <c r="I10" i="26"/>
  <c r="J10" i="26"/>
  <c r="K10" i="26"/>
  <c r="L10" i="26"/>
  <c r="M10" i="26"/>
  <c r="N10" i="26"/>
  <c r="O10" i="26"/>
  <c r="F11" i="26"/>
  <c r="G11" i="26"/>
  <c r="H11" i="26"/>
  <c r="I11" i="26"/>
  <c r="J11" i="26"/>
  <c r="K11" i="26"/>
  <c r="L11" i="26"/>
  <c r="M11" i="26"/>
  <c r="N11" i="26"/>
  <c r="O11" i="26"/>
  <c r="F12" i="26"/>
  <c r="G12" i="26"/>
  <c r="H12" i="26"/>
  <c r="I12" i="26"/>
  <c r="J12" i="26"/>
  <c r="K12" i="26"/>
  <c r="L12" i="26"/>
  <c r="M12" i="26"/>
  <c r="N12" i="26"/>
  <c r="O12" i="26"/>
  <c r="F13" i="26"/>
  <c r="G13" i="26"/>
  <c r="H13" i="26"/>
  <c r="I13" i="26"/>
  <c r="J13" i="26"/>
  <c r="K13" i="26"/>
  <c r="L13" i="26"/>
  <c r="M13" i="26"/>
  <c r="N13" i="26"/>
  <c r="O13" i="26"/>
  <c r="F14" i="26"/>
  <c r="G14" i="26"/>
  <c r="H14" i="26"/>
  <c r="I14" i="26"/>
  <c r="J14" i="26"/>
  <c r="K14" i="26"/>
  <c r="L14" i="26"/>
  <c r="M14" i="26"/>
  <c r="N14" i="26"/>
  <c r="O14" i="26"/>
  <c r="F15" i="26"/>
  <c r="G15" i="26"/>
  <c r="H15" i="26"/>
  <c r="I15" i="26"/>
  <c r="J15" i="26"/>
  <c r="K15" i="26"/>
  <c r="L15" i="26"/>
  <c r="M15" i="26"/>
  <c r="N15" i="26"/>
  <c r="O15" i="26"/>
  <c r="F16" i="26"/>
  <c r="G16" i="26"/>
  <c r="H16" i="26"/>
  <c r="I16" i="26"/>
  <c r="J16" i="26"/>
  <c r="K16" i="26"/>
  <c r="L16" i="26"/>
  <c r="M16" i="26"/>
  <c r="N16" i="26"/>
  <c r="O16" i="26"/>
  <c r="F17" i="26"/>
  <c r="G17" i="26"/>
  <c r="H17" i="26"/>
  <c r="I17" i="26"/>
  <c r="J17" i="26"/>
  <c r="K17" i="26"/>
  <c r="L17" i="26"/>
  <c r="M17" i="26"/>
  <c r="N17" i="26"/>
  <c r="O17" i="26"/>
  <c r="F18" i="26"/>
  <c r="G18" i="26"/>
  <c r="H18" i="26"/>
  <c r="I18" i="26"/>
  <c r="J18" i="26"/>
  <c r="K18" i="26"/>
  <c r="L18" i="26"/>
  <c r="M18" i="26"/>
  <c r="N18" i="26"/>
  <c r="O18" i="26"/>
  <c r="F19" i="26"/>
  <c r="G19" i="26"/>
  <c r="H19" i="26"/>
  <c r="I19" i="26"/>
  <c r="J19" i="26"/>
  <c r="K19" i="26"/>
  <c r="L19" i="26"/>
  <c r="M19" i="26"/>
  <c r="N19" i="26"/>
  <c r="O19" i="26"/>
  <c r="F20" i="26"/>
  <c r="G20" i="26"/>
  <c r="H20" i="26"/>
  <c r="I20" i="26"/>
  <c r="J20" i="26"/>
  <c r="K20" i="26"/>
  <c r="L20" i="26"/>
  <c r="M20" i="26"/>
  <c r="N20" i="26"/>
  <c r="O20" i="26"/>
  <c r="F21" i="26"/>
  <c r="G21" i="26"/>
  <c r="H21" i="26"/>
  <c r="I21" i="26"/>
  <c r="J21" i="26"/>
  <c r="K21" i="26"/>
  <c r="L21" i="26"/>
  <c r="M21" i="26"/>
  <c r="N21" i="26"/>
  <c r="O21" i="26"/>
  <c r="F22" i="26"/>
  <c r="G22" i="26"/>
  <c r="H22" i="26"/>
  <c r="I22" i="26"/>
  <c r="J22" i="26"/>
  <c r="K22" i="26"/>
  <c r="L22" i="26"/>
  <c r="M22" i="26"/>
  <c r="N22" i="26"/>
  <c r="O22" i="26"/>
  <c r="F23" i="26"/>
  <c r="G23" i="26"/>
  <c r="H23" i="26"/>
  <c r="I23" i="26"/>
  <c r="J23" i="26"/>
  <c r="K23" i="26"/>
  <c r="L23" i="26"/>
  <c r="M23" i="26"/>
  <c r="N23" i="26"/>
  <c r="O23" i="26"/>
  <c r="F24" i="26"/>
  <c r="G24" i="26"/>
  <c r="H24" i="26"/>
  <c r="I24" i="26"/>
  <c r="J24" i="26"/>
  <c r="K24" i="26"/>
  <c r="L24" i="26"/>
  <c r="M24" i="26"/>
  <c r="N24" i="26"/>
  <c r="O24" i="26"/>
  <c r="F25" i="26"/>
  <c r="G25" i="26"/>
  <c r="H25" i="26"/>
  <c r="I25" i="26"/>
  <c r="J25" i="26"/>
  <c r="K25" i="26"/>
  <c r="L25" i="26"/>
  <c r="M25" i="26"/>
  <c r="N25" i="26"/>
  <c r="O25" i="26"/>
  <c r="F26" i="26"/>
  <c r="G26" i="26"/>
  <c r="H26" i="26"/>
  <c r="I26" i="26"/>
  <c r="J26" i="26"/>
  <c r="K26" i="26"/>
  <c r="L26" i="26"/>
  <c r="M26" i="26"/>
  <c r="N26" i="26"/>
  <c r="O26" i="26"/>
  <c r="F27" i="26"/>
  <c r="G27" i="26"/>
  <c r="H27" i="26"/>
  <c r="I27" i="26"/>
  <c r="J27" i="26"/>
  <c r="K27" i="26"/>
  <c r="L27" i="26"/>
  <c r="M27" i="26"/>
  <c r="N27" i="26"/>
  <c r="O27" i="26"/>
  <c r="F28" i="26"/>
  <c r="G28" i="26"/>
  <c r="H28" i="26"/>
  <c r="I28" i="26"/>
  <c r="J28" i="26"/>
  <c r="K28" i="26"/>
  <c r="L28" i="26"/>
  <c r="M28" i="26"/>
  <c r="N28" i="26"/>
  <c r="O28" i="26"/>
  <c r="F29" i="26"/>
  <c r="G29" i="26"/>
  <c r="H29" i="26"/>
  <c r="I29" i="26"/>
  <c r="J29" i="26"/>
  <c r="K29" i="26"/>
  <c r="L29" i="26"/>
  <c r="M29" i="26"/>
  <c r="N29" i="26"/>
  <c r="O29" i="26"/>
  <c r="F30" i="26"/>
  <c r="G30" i="26"/>
  <c r="H30" i="26"/>
  <c r="I30" i="26"/>
  <c r="J30" i="26"/>
  <c r="K30" i="26"/>
  <c r="L30" i="26"/>
  <c r="M30" i="26"/>
  <c r="N30" i="26"/>
  <c r="O30" i="26"/>
  <c r="F31" i="26"/>
  <c r="G31" i="26"/>
  <c r="H31" i="26"/>
  <c r="I31" i="26"/>
  <c r="J31" i="26"/>
  <c r="K31" i="26"/>
  <c r="L31" i="26"/>
  <c r="M31" i="26"/>
  <c r="N31" i="26"/>
  <c r="O31" i="26"/>
  <c r="F32" i="26"/>
  <c r="G32" i="26"/>
  <c r="H32" i="26"/>
  <c r="I32" i="26"/>
  <c r="J32" i="26"/>
  <c r="K32" i="26"/>
  <c r="L32" i="26"/>
  <c r="M32" i="26"/>
  <c r="N32" i="26"/>
  <c r="O32" i="26"/>
  <c r="F33" i="26"/>
  <c r="G33" i="26"/>
  <c r="H33" i="26"/>
  <c r="I33" i="26"/>
  <c r="J33" i="26"/>
  <c r="K33" i="26"/>
  <c r="L33" i="26"/>
  <c r="M33" i="26"/>
  <c r="N33" i="26"/>
  <c r="O33" i="26"/>
  <c r="F34" i="26"/>
  <c r="G34" i="26"/>
  <c r="H34" i="26"/>
  <c r="I34" i="26"/>
  <c r="J34" i="26"/>
  <c r="K34" i="26"/>
  <c r="L34" i="26"/>
  <c r="M34" i="26"/>
  <c r="N34" i="26"/>
  <c r="O34" i="26"/>
  <c r="F35" i="26"/>
  <c r="G35" i="26"/>
  <c r="H35" i="26"/>
  <c r="I35" i="26"/>
  <c r="J35" i="26"/>
  <c r="K35" i="26"/>
  <c r="L35" i="26"/>
  <c r="M35" i="26"/>
  <c r="N35" i="26"/>
  <c r="O35" i="26"/>
  <c r="F36" i="26"/>
  <c r="G36" i="26"/>
  <c r="H36" i="26"/>
  <c r="I36" i="26"/>
  <c r="J36" i="26"/>
  <c r="K36" i="26"/>
  <c r="L36" i="26"/>
  <c r="M36" i="26"/>
  <c r="N36" i="26"/>
  <c r="O36" i="26"/>
  <c r="F37" i="26"/>
  <c r="G37" i="26"/>
  <c r="H37" i="26"/>
  <c r="I37" i="26"/>
  <c r="J37" i="26"/>
  <c r="K37" i="26"/>
  <c r="L37" i="26"/>
  <c r="M37" i="26"/>
  <c r="N37" i="26"/>
  <c r="O37" i="26"/>
  <c r="F38" i="26"/>
  <c r="G38" i="26"/>
  <c r="H38" i="26"/>
  <c r="I38" i="26"/>
  <c r="J38" i="26"/>
  <c r="K38" i="26"/>
  <c r="L38" i="26"/>
  <c r="M38" i="26"/>
  <c r="N38" i="26"/>
  <c r="O38" i="26"/>
  <c r="F39" i="26"/>
  <c r="G39" i="26"/>
  <c r="H39" i="26"/>
  <c r="I39" i="26"/>
  <c r="J39" i="26"/>
  <c r="K39" i="26"/>
  <c r="L39" i="26"/>
  <c r="M39" i="26"/>
  <c r="N39" i="26"/>
  <c r="O39" i="26"/>
  <c r="F40" i="26"/>
  <c r="G40" i="26"/>
  <c r="H40" i="26"/>
  <c r="I40" i="26"/>
  <c r="J40" i="26"/>
  <c r="K40" i="26"/>
  <c r="L40" i="26"/>
  <c r="M40" i="26"/>
  <c r="N40" i="26"/>
  <c r="O40" i="26"/>
  <c r="F41" i="26"/>
  <c r="G41" i="26"/>
  <c r="H41" i="26"/>
  <c r="I41" i="26"/>
  <c r="J41" i="26"/>
  <c r="K41" i="26"/>
  <c r="L41" i="26"/>
  <c r="M41" i="26"/>
  <c r="N41" i="26"/>
  <c r="O41" i="26"/>
  <c r="F42" i="26"/>
  <c r="G42" i="26"/>
  <c r="H42" i="26"/>
  <c r="I42" i="26"/>
  <c r="J42" i="26"/>
  <c r="K42" i="26"/>
  <c r="L42" i="26"/>
  <c r="M42" i="26"/>
  <c r="N42" i="26"/>
  <c r="O42" i="26"/>
  <c r="F43" i="26"/>
  <c r="G43" i="26"/>
  <c r="H43" i="26"/>
  <c r="I43" i="26"/>
  <c r="J43" i="26"/>
  <c r="K43" i="26"/>
  <c r="L43" i="26"/>
  <c r="M43" i="26"/>
  <c r="N43" i="26"/>
  <c r="O43" i="26"/>
  <c r="F44" i="26"/>
  <c r="G44" i="26"/>
  <c r="H44" i="26"/>
  <c r="I44" i="26"/>
  <c r="J44" i="26"/>
  <c r="K44" i="26"/>
  <c r="L44" i="26"/>
  <c r="M44" i="26"/>
  <c r="N44" i="26"/>
  <c r="O44" i="26"/>
  <c r="F45" i="26"/>
  <c r="G45" i="26"/>
  <c r="H45" i="26"/>
  <c r="I45" i="26"/>
  <c r="J45" i="26"/>
  <c r="K45" i="26"/>
  <c r="L45" i="26"/>
  <c r="M45" i="26"/>
  <c r="N45" i="26"/>
  <c r="O45" i="26"/>
  <c r="F46" i="26"/>
  <c r="G46" i="26"/>
  <c r="H46" i="26"/>
  <c r="I46" i="26"/>
  <c r="J46" i="26"/>
  <c r="K46" i="26"/>
  <c r="L46" i="26"/>
  <c r="M46" i="26"/>
  <c r="N46" i="26"/>
  <c r="O46" i="26"/>
  <c r="F47" i="26"/>
  <c r="G47" i="26"/>
  <c r="H47" i="26"/>
  <c r="I47" i="26"/>
  <c r="J47" i="26"/>
  <c r="K47" i="26"/>
  <c r="L47" i="26"/>
  <c r="M47" i="26"/>
  <c r="N47" i="26"/>
  <c r="O47" i="26"/>
  <c r="F48" i="26"/>
  <c r="G48" i="26"/>
  <c r="H48" i="26"/>
  <c r="I48" i="26"/>
  <c r="J48" i="26"/>
  <c r="K48" i="26"/>
  <c r="L48" i="26"/>
  <c r="M48" i="26"/>
  <c r="N48" i="26"/>
  <c r="O48" i="26"/>
  <c r="F49" i="26"/>
  <c r="G49" i="26"/>
  <c r="H49" i="26"/>
  <c r="I49" i="26"/>
  <c r="J49" i="26"/>
  <c r="K49" i="26"/>
  <c r="L49" i="26"/>
  <c r="M49" i="26"/>
  <c r="N49" i="26"/>
  <c r="O49" i="26"/>
  <c r="F50" i="26"/>
  <c r="G50" i="26"/>
  <c r="H50" i="26"/>
  <c r="I50" i="26"/>
  <c r="J50" i="26"/>
  <c r="K50" i="26"/>
  <c r="L50" i="26"/>
  <c r="M50" i="26"/>
  <c r="N50" i="26"/>
  <c r="O50" i="26"/>
  <c r="F51" i="26"/>
  <c r="G51" i="26"/>
  <c r="H51" i="26"/>
  <c r="I51" i="26"/>
  <c r="J51" i="26"/>
  <c r="K51" i="26"/>
  <c r="L51" i="26"/>
  <c r="M51" i="26"/>
  <c r="N51" i="26"/>
  <c r="O51" i="26"/>
  <c r="F52" i="26"/>
  <c r="G52" i="26"/>
  <c r="H52" i="26"/>
  <c r="I52" i="26"/>
  <c r="J52" i="26"/>
  <c r="K52" i="26"/>
  <c r="L52" i="26"/>
  <c r="M52" i="26"/>
  <c r="N52" i="26"/>
  <c r="O52" i="26"/>
  <c r="F53" i="26"/>
  <c r="G53" i="26"/>
  <c r="H53" i="26"/>
  <c r="I53" i="26"/>
  <c r="J53" i="26"/>
  <c r="K53" i="26"/>
  <c r="L53" i="26"/>
  <c r="M53" i="26"/>
  <c r="N53" i="26"/>
  <c r="O53" i="26"/>
  <c r="F54" i="26"/>
  <c r="G54" i="26"/>
  <c r="H54" i="26"/>
  <c r="I54" i="26"/>
  <c r="J54" i="26"/>
  <c r="K54" i="26"/>
  <c r="L54" i="26"/>
  <c r="M54" i="26"/>
  <c r="N54" i="26"/>
  <c r="O54" i="26"/>
  <c r="F55" i="26"/>
  <c r="G55" i="26"/>
  <c r="H55" i="26"/>
  <c r="I55" i="26"/>
  <c r="J55" i="26"/>
  <c r="K55" i="26"/>
  <c r="L55" i="26"/>
  <c r="M55" i="26"/>
  <c r="N55" i="26"/>
  <c r="O55" i="26"/>
  <c r="F56" i="26"/>
  <c r="G56" i="26"/>
  <c r="H56" i="26"/>
  <c r="I56" i="26"/>
  <c r="J56" i="26"/>
  <c r="K56" i="26"/>
  <c r="L56" i="26"/>
  <c r="M56" i="26"/>
  <c r="N56" i="26"/>
  <c r="O56" i="26"/>
  <c r="F57" i="26"/>
  <c r="G57" i="26"/>
  <c r="H57" i="26"/>
  <c r="I57" i="26"/>
  <c r="J57" i="26"/>
  <c r="K57" i="26"/>
  <c r="L57" i="26"/>
  <c r="M57" i="26"/>
  <c r="N57" i="26"/>
  <c r="O57" i="26"/>
  <c r="F58" i="26"/>
  <c r="G58" i="26"/>
  <c r="H58" i="26"/>
  <c r="I58" i="26"/>
  <c r="J58" i="26"/>
  <c r="K58" i="26"/>
  <c r="L58" i="26"/>
  <c r="M58" i="26"/>
  <c r="N58" i="26"/>
  <c r="O58" i="26"/>
  <c r="F59" i="26"/>
  <c r="G59" i="26"/>
  <c r="H59" i="26"/>
  <c r="I59" i="26"/>
  <c r="J59" i="26"/>
  <c r="K59" i="26"/>
  <c r="L59" i="26"/>
  <c r="M59" i="26"/>
  <c r="N59" i="26"/>
  <c r="O59" i="26"/>
  <c r="F60" i="26"/>
  <c r="G60" i="26"/>
  <c r="H60" i="26"/>
  <c r="I60" i="26"/>
  <c r="J60" i="26"/>
  <c r="K60" i="26"/>
  <c r="L60" i="26"/>
  <c r="M60" i="26"/>
  <c r="N60" i="26"/>
  <c r="O60" i="26"/>
  <c r="F61" i="26"/>
  <c r="G61" i="26"/>
  <c r="H61" i="26"/>
  <c r="I61" i="26"/>
  <c r="J61" i="26"/>
  <c r="K61" i="26"/>
  <c r="L61" i="26"/>
  <c r="M61" i="26"/>
  <c r="N61" i="26"/>
  <c r="O61" i="26"/>
  <c r="F62" i="26"/>
  <c r="G62" i="26"/>
  <c r="H62" i="26"/>
  <c r="I62" i="26"/>
  <c r="J62" i="26"/>
  <c r="K62" i="26"/>
  <c r="L62" i="26"/>
  <c r="M62" i="26"/>
  <c r="N62" i="26"/>
  <c r="O62" i="26"/>
  <c r="F63" i="26"/>
  <c r="G63" i="26"/>
  <c r="H63" i="26"/>
  <c r="I63" i="26"/>
  <c r="J63" i="26"/>
  <c r="K63" i="26"/>
  <c r="L63" i="26"/>
  <c r="M63" i="26"/>
  <c r="N63" i="26"/>
  <c r="O63" i="26"/>
  <c r="F64" i="26"/>
  <c r="G64" i="26"/>
  <c r="H64" i="26"/>
  <c r="I64" i="26"/>
  <c r="J64" i="26"/>
  <c r="K64" i="26"/>
  <c r="L64" i="26"/>
  <c r="M64" i="26"/>
  <c r="N64" i="26"/>
  <c r="O64" i="26"/>
  <c r="F65" i="26"/>
  <c r="G65" i="26"/>
  <c r="H65" i="26"/>
  <c r="I65" i="26"/>
  <c r="J65" i="26"/>
  <c r="K65" i="26"/>
  <c r="L65" i="26"/>
  <c r="M65" i="26"/>
  <c r="N65" i="26"/>
  <c r="O65" i="26"/>
  <c r="F66" i="26"/>
  <c r="G66" i="26"/>
  <c r="H66" i="26"/>
  <c r="I66" i="26"/>
  <c r="J66" i="26"/>
  <c r="K66" i="26"/>
  <c r="L66" i="26"/>
  <c r="M66" i="26"/>
  <c r="N66" i="26"/>
  <c r="O66" i="26"/>
  <c r="F67" i="26"/>
  <c r="G67" i="26"/>
  <c r="H67" i="26"/>
  <c r="I67" i="26"/>
  <c r="J67" i="26"/>
  <c r="K67" i="26"/>
  <c r="L67" i="26"/>
  <c r="M67" i="26"/>
  <c r="N67" i="26"/>
  <c r="O67" i="26"/>
  <c r="F68" i="26"/>
  <c r="G68" i="26"/>
  <c r="H68" i="26"/>
  <c r="I68" i="26"/>
  <c r="J68" i="26"/>
  <c r="K68" i="26"/>
  <c r="L68" i="26"/>
  <c r="M68" i="26"/>
  <c r="N68" i="26"/>
  <c r="O68" i="26"/>
  <c r="F69" i="26"/>
  <c r="G69" i="26"/>
  <c r="H69" i="26"/>
  <c r="I69" i="26"/>
  <c r="J69" i="26"/>
  <c r="K69" i="26"/>
  <c r="L69" i="26"/>
  <c r="M69" i="26"/>
  <c r="N69" i="26"/>
  <c r="O69" i="26"/>
  <c r="F70" i="26"/>
  <c r="G70" i="26"/>
  <c r="H70" i="26"/>
  <c r="I70" i="26"/>
  <c r="J70" i="26"/>
  <c r="K70" i="26"/>
  <c r="L70" i="26"/>
  <c r="M70" i="26"/>
  <c r="N70" i="26"/>
  <c r="O70" i="26"/>
  <c r="F71" i="26"/>
  <c r="G71" i="26"/>
  <c r="H71" i="26"/>
  <c r="I71" i="26"/>
  <c r="J71" i="26"/>
  <c r="K71" i="26"/>
  <c r="L71" i="26"/>
  <c r="M71" i="26"/>
  <c r="N71" i="26"/>
  <c r="O71" i="26"/>
  <c r="F72" i="26"/>
  <c r="G72" i="26"/>
  <c r="H72" i="26"/>
  <c r="I72" i="26"/>
  <c r="J72" i="26"/>
  <c r="K72" i="26"/>
  <c r="L72" i="26"/>
  <c r="M72" i="26"/>
  <c r="N72" i="26"/>
  <c r="O72" i="26"/>
  <c r="F73" i="26"/>
  <c r="G73" i="26"/>
  <c r="H73" i="26"/>
  <c r="I73" i="26"/>
  <c r="J73" i="26"/>
  <c r="K73" i="26"/>
  <c r="L73" i="26"/>
  <c r="M73" i="26"/>
  <c r="N73" i="26"/>
  <c r="O73" i="26"/>
  <c r="F74" i="26"/>
  <c r="G74" i="26"/>
  <c r="H74" i="26"/>
  <c r="I74" i="26"/>
  <c r="J74" i="26"/>
  <c r="K74" i="26"/>
  <c r="L74" i="26"/>
  <c r="M74" i="26"/>
  <c r="N74" i="26"/>
  <c r="O74" i="26"/>
  <c r="F75" i="26"/>
  <c r="G75" i="26"/>
  <c r="H75" i="26"/>
  <c r="I75" i="26"/>
  <c r="J75" i="26"/>
  <c r="K75" i="26"/>
  <c r="L75" i="26"/>
  <c r="M75" i="26"/>
  <c r="N75" i="26"/>
  <c r="O75" i="26"/>
  <c r="F76" i="26"/>
  <c r="G76" i="26"/>
  <c r="H76" i="26"/>
  <c r="I76" i="26"/>
  <c r="J76" i="26"/>
  <c r="K76" i="26"/>
  <c r="L76" i="26"/>
  <c r="M76" i="26"/>
  <c r="N76" i="26"/>
  <c r="O76" i="26"/>
  <c r="F77" i="26"/>
  <c r="G77" i="26"/>
  <c r="H77" i="26"/>
  <c r="I77" i="26"/>
  <c r="J77" i="26"/>
  <c r="K77" i="26"/>
  <c r="L77" i="26"/>
  <c r="M77" i="26"/>
  <c r="N77" i="26"/>
  <c r="O77" i="26"/>
  <c r="F78" i="26"/>
  <c r="G78" i="26"/>
  <c r="H78" i="26"/>
  <c r="I78" i="26"/>
  <c r="J78" i="26"/>
  <c r="K78" i="26"/>
  <c r="L78" i="26"/>
  <c r="M78" i="26"/>
  <c r="N78" i="26"/>
  <c r="O78" i="26"/>
  <c r="F79" i="26"/>
  <c r="G79" i="26"/>
  <c r="H79" i="26"/>
  <c r="I79" i="26"/>
  <c r="J79" i="26"/>
  <c r="K79" i="26"/>
  <c r="L79" i="26"/>
  <c r="M79" i="26"/>
  <c r="N79" i="26"/>
  <c r="O79" i="26"/>
  <c r="F80" i="26"/>
  <c r="G80" i="26"/>
  <c r="H80" i="26"/>
  <c r="I80" i="26"/>
  <c r="J80" i="26"/>
  <c r="K80" i="26"/>
  <c r="L80" i="26"/>
  <c r="M80" i="26"/>
  <c r="N80" i="26"/>
  <c r="O80" i="26"/>
  <c r="F81" i="26"/>
  <c r="G81" i="26"/>
  <c r="H81" i="26"/>
  <c r="I81" i="26"/>
  <c r="J81" i="26"/>
  <c r="K81" i="26"/>
  <c r="L81" i="26"/>
  <c r="M81" i="26"/>
  <c r="N81" i="26"/>
  <c r="O81" i="26"/>
  <c r="F82" i="26"/>
  <c r="G82" i="26"/>
  <c r="H82" i="26"/>
  <c r="I82" i="26"/>
  <c r="J82" i="26"/>
  <c r="K82" i="26"/>
  <c r="L82" i="26"/>
  <c r="M82" i="26"/>
  <c r="N82" i="26"/>
  <c r="O82" i="26"/>
  <c r="F83" i="26"/>
  <c r="G83" i="26"/>
  <c r="H83" i="26"/>
  <c r="I83" i="26"/>
  <c r="J83" i="26"/>
  <c r="K83" i="26"/>
  <c r="L83" i="26"/>
  <c r="M83" i="26"/>
  <c r="N83" i="26"/>
  <c r="O83" i="26"/>
  <c r="F84" i="26"/>
  <c r="G84" i="26"/>
  <c r="H84" i="26"/>
  <c r="I84" i="26"/>
  <c r="J84" i="26"/>
  <c r="K84" i="26"/>
  <c r="L84" i="26"/>
  <c r="M84" i="26"/>
  <c r="N84" i="26"/>
  <c r="O84" i="26"/>
  <c r="F85" i="26"/>
  <c r="G85" i="26"/>
  <c r="H85" i="26"/>
  <c r="I85" i="26"/>
  <c r="J85" i="26"/>
  <c r="K85" i="26"/>
  <c r="L85" i="26"/>
  <c r="M85" i="26"/>
  <c r="N85" i="26"/>
  <c r="O85" i="26"/>
  <c r="F86" i="26"/>
  <c r="G86" i="26"/>
  <c r="H86" i="26"/>
  <c r="I86" i="26"/>
  <c r="J86" i="26"/>
  <c r="K86" i="26"/>
  <c r="L86" i="26"/>
  <c r="M86" i="26"/>
  <c r="N86" i="26"/>
  <c r="O86" i="26"/>
  <c r="F87" i="26"/>
  <c r="G87" i="26"/>
  <c r="H87" i="26"/>
  <c r="I87" i="26"/>
  <c r="J87" i="26"/>
  <c r="K87" i="26"/>
  <c r="L87" i="26"/>
  <c r="M87" i="26"/>
  <c r="N87" i="26"/>
  <c r="O87" i="26"/>
  <c r="F88" i="26"/>
  <c r="G88" i="26"/>
  <c r="H88" i="26"/>
  <c r="I88" i="26"/>
  <c r="J88" i="26"/>
  <c r="K88" i="26"/>
  <c r="L88" i="26"/>
  <c r="M88" i="26"/>
  <c r="N88" i="26"/>
  <c r="O88" i="26"/>
  <c r="F89" i="26"/>
  <c r="G89" i="26"/>
  <c r="H89" i="26"/>
  <c r="I89" i="26"/>
  <c r="J89" i="26"/>
  <c r="K89" i="26"/>
  <c r="L89" i="26"/>
  <c r="M89" i="26"/>
  <c r="N89" i="26"/>
  <c r="O89" i="26"/>
  <c r="F90" i="26"/>
  <c r="G90" i="26"/>
  <c r="H90" i="26"/>
  <c r="I90" i="26"/>
  <c r="J90" i="26"/>
  <c r="K90" i="26"/>
  <c r="L90" i="26"/>
  <c r="M90" i="26"/>
  <c r="N90" i="26"/>
  <c r="O90" i="26"/>
  <c r="F91" i="26"/>
  <c r="G91" i="26"/>
  <c r="H91" i="26"/>
  <c r="I91" i="26"/>
  <c r="J91" i="26"/>
  <c r="K91" i="26"/>
  <c r="L91" i="26"/>
  <c r="M91" i="26"/>
  <c r="N91" i="26"/>
  <c r="O91" i="26"/>
  <c r="F92" i="26"/>
  <c r="G92" i="26"/>
  <c r="H92" i="26"/>
  <c r="I92" i="26"/>
  <c r="J92" i="26"/>
  <c r="K92" i="26"/>
  <c r="L92" i="26"/>
  <c r="M92" i="26"/>
  <c r="N92" i="26"/>
  <c r="O92" i="26"/>
  <c r="F93" i="26"/>
  <c r="G93" i="26"/>
  <c r="H93" i="26"/>
  <c r="I93" i="26"/>
  <c r="J93" i="26"/>
  <c r="K93" i="26"/>
  <c r="L93" i="26"/>
  <c r="M93" i="26"/>
  <c r="N93" i="26"/>
  <c r="O93" i="26"/>
  <c r="F94" i="26"/>
  <c r="G94" i="26"/>
  <c r="H94" i="26"/>
  <c r="I94" i="26"/>
  <c r="J94" i="26"/>
  <c r="K94" i="26"/>
  <c r="L94" i="26"/>
  <c r="M94" i="26"/>
  <c r="N94" i="26"/>
  <c r="O94" i="26"/>
  <c r="F95" i="26"/>
  <c r="G95" i="26"/>
  <c r="H95" i="26"/>
  <c r="I95" i="26"/>
  <c r="J95" i="26"/>
  <c r="K95" i="26"/>
  <c r="L95" i="26"/>
  <c r="M95" i="26"/>
  <c r="N95" i="26"/>
  <c r="O95" i="26"/>
  <c r="F96" i="26"/>
  <c r="G96" i="26"/>
  <c r="H96" i="26"/>
  <c r="I96" i="26"/>
  <c r="J96" i="26"/>
  <c r="K96" i="26"/>
  <c r="L96" i="26"/>
  <c r="M96" i="26"/>
  <c r="N96" i="26"/>
  <c r="O96" i="26"/>
  <c r="F97" i="26"/>
  <c r="G97" i="26"/>
  <c r="H97" i="26"/>
  <c r="I97" i="26"/>
  <c r="J97" i="26"/>
  <c r="K97" i="26"/>
  <c r="L97" i="26"/>
  <c r="M97" i="26"/>
  <c r="N97" i="26"/>
  <c r="O97" i="26"/>
  <c r="F98" i="26"/>
  <c r="G98" i="26"/>
  <c r="H98" i="26"/>
  <c r="I98" i="26"/>
  <c r="J98" i="26"/>
  <c r="K98" i="26"/>
  <c r="L98" i="26"/>
  <c r="M98" i="26"/>
  <c r="N98" i="26"/>
  <c r="O98" i="26"/>
  <c r="F99" i="26"/>
  <c r="G99" i="26"/>
  <c r="H99" i="26"/>
  <c r="I99" i="26"/>
  <c r="J99" i="26"/>
  <c r="K99" i="26"/>
  <c r="L99" i="26"/>
  <c r="M99" i="26"/>
  <c r="N99" i="26"/>
  <c r="O99" i="26"/>
  <c r="F100" i="26"/>
  <c r="G100" i="26"/>
  <c r="H100" i="26"/>
  <c r="I100" i="26"/>
  <c r="J100" i="26"/>
  <c r="K100" i="26"/>
  <c r="L100" i="26"/>
  <c r="M100" i="26"/>
  <c r="N100" i="26"/>
  <c r="O100" i="26"/>
  <c r="F101" i="26"/>
  <c r="G101" i="26"/>
  <c r="H101" i="26"/>
  <c r="I101" i="26"/>
  <c r="J101" i="26"/>
  <c r="K101" i="26"/>
  <c r="L101" i="26"/>
  <c r="M101" i="26"/>
  <c r="N101" i="26"/>
  <c r="O101" i="26"/>
  <c r="F102" i="26"/>
  <c r="G102" i="26"/>
  <c r="H102" i="26"/>
  <c r="I102" i="26"/>
  <c r="J102" i="26"/>
  <c r="K102" i="26"/>
  <c r="L102" i="26"/>
  <c r="M102" i="26"/>
  <c r="N102" i="26"/>
  <c r="O102" i="26"/>
  <c r="F103" i="26"/>
  <c r="G103" i="26"/>
  <c r="H103" i="26"/>
  <c r="I103" i="26"/>
  <c r="J103" i="26"/>
  <c r="K103" i="26"/>
  <c r="L103" i="26"/>
  <c r="M103" i="26"/>
  <c r="N103" i="26"/>
  <c r="O103" i="26"/>
  <c r="F104" i="26"/>
  <c r="G104" i="26"/>
  <c r="H104" i="26"/>
  <c r="I104" i="26"/>
  <c r="J104" i="26"/>
  <c r="K104" i="26"/>
  <c r="L104" i="26"/>
  <c r="M104" i="26"/>
  <c r="N104" i="26"/>
  <c r="O104" i="26"/>
  <c r="O4" i="26"/>
  <c r="N4" i="26"/>
  <c r="M4" i="26"/>
  <c r="L4" i="26"/>
  <c r="K4" i="26"/>
  <c r="J4" i="26"/>
  <c r="I4" i="26"/>
  <c r="H4" i="26"/>
  <c r="G4" i="26"/>
  <c r="F4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F5" i="24"/>
  <c r="G5" i="24"/>
  <c r="H5" i="24"/>
  <c r="I5" i="24"/>
  <c r="J5" i="24"/>
  <c r="K5" i="24"/>
  <c r="L5" i="24"/>
  <c r="M5" i="24"/>
  <c r="N5" i="24"/>
  <c r="O5" i="24"/>
  <c r="F6" i="24"/>
  <c r="G6" i="24"/>
  <c r="H6" i="24"/>
  <c r="I6" i="24"/>
  <c r="J6" i="24"/>
  <c r="K6" i="24"/>
  <c r="L6" i="24"/>
  <c r="M6" i="24"/>
  <c r="N6" i="24"/>
  <c r="O6" i="24"/>
  <c r="F7" i="24"/>
  <c r="G7" i="24"/>
  <c r="H7" i="24"/>
  <c r="I7" i="24"/>
  <c r="J7" i="24"/>
  <c r="K7" i="24"/>
  <c r="L7" i="24"/>
  <c r="M7" i="24"/>
  <c r="N7" i="24"/>
  <c r="O7" i="24"/>
  <c r="F8" i="24"/>
  <c r="G8" i="24"/>
  <c r="H8" i="24"/>
  <c r="I8" i="24"/>
  <c r="J8" i="24"/>
  <c r="K8" i="24"/>
  <c r="L8" i="24"/>
  <c r="M8" i="24"/>
  <c r="N8" i="24"/>
  <c r="O8" i="24"/>
  <c r="F9" i="24"/>
  <c r="G9" i="24"/>
  <c r="H9" i="24"/>
  <c r="I9" i="24"/>
  <c r="J9" i="24"/>
  <c r="K9" i="24"/>
  <c r="L9" i="24"/>
  <c r="M9" i="24"/>
  <c r="N9" i="24"/>
  <c r="O9" i="24"/>
  <c r="F10" i="24"/>
  <c r="G10" i="24"/>
  <c r="H10" i="24"/>
  <c r="I10" i="24"/>
  <c r="J10" i="24"/>
  <c r="K10" i="24"/>
  <c r="L10" i="24"/>
  <c r="M10" i="24"/>
  <c r="N10" i="24"/>
  <c r="O10" i="24"/>
  <c r="F11" i="24"/>
  <c r="G11" i="24"/>
  <c r="H11" i="24"/>
  <c r="I11" i="24"/>
  <c r="J11" i="24"/>
  <c r="K11" i="24"/>
  <c r="L11" i="24"/>
  <c r="M11" i="24"/>
  <c r="N11" i="24"/>
  <c r="O11" i="24"/>
  <c r="F12" i="24"/>
  <c r="G12" i="24"/>
  <c r="H12" i="24"/>
  <c r="I12" i="24"/>
  <c r="J12" i="24"/>
  <c r="K12" i="24"/>
  <c r="L12" i="24"/>
  <c r="M12" i="24"/>
  <c r="N12" i="24"/>
  <c r="O12" i="24"/>
  <c r="F13" i="24"/>
  <c r="G13" i="24"/>
  <c r="H13" i="24"/>
  <c r="I13" i="24"/>
  <c r="J13" i="24"/>
  <c r="K13" i="24"/>
  <c r="L13" i="24"/>
  <c r="M13" i="24"/>
  <c r="N13" i="24"/>
  <c r="O13" i="24"/>
  <c r="F14" i="24"/>
  <c r="G14" i="24"/>
  <c r="H14" i="24"/>
  <c r="I14" i="24"/>
  <c r="J14" i="24"/>
  <c r="K14" i="24"/>
  <c r="L14" i="24"/>
  <c r="M14" i="24"/>
  <c r="N14" i="24"/>
  <c r="O14" i="24"/>
  <c r="F15" i="24"/>
  <c r="G15" i="24"/>
  <c r="H15" i="24"/>
  <c r="I15" i="24"/>
  <c r="J15" i="24"/>
  <c r="K15" i="24"/>
  <c r="L15" i="24"/>
  <c r="M15" i="24"/>
  <c r="N15" i="24"/>
  <c r="O15" i="24"/>
  <c r="F16" i="24"/>
  <c r="G16" i="24"/>
  <c r="H16" i="24"/>
  <c r="I16" i="24"/>
  <c r="J16" i="24"/>
  <c r="K16" i="24"/>
  <c r="L16" i="24"/>
  <c r="M16" i="24"/>
  <c r="N16" i="24"/>
  <c r="O16" i="24"/>
  <c r="F17" i="24"/>
  <c r="G17" i="24"/>
  <c r="H17" i="24"/>
  <c r="I17" i="24"/>
  <c r="J17" i="24"/>
  <c r="K17" i="24"/>
  <c r="L17" i="24"/>
  <c r="M17" i="24"/>
  <c r="N17" i="24"/>
  <c r="O17" i="24"/>
  <c r="F18" i="24"/>
  <c r="G18" i="24"/>
  <c r="H18" i="24"/>
  <c r="I18" i="24"/>
  <c r="J18" i="24"/>
  <c r="K18" i="24"/>
  <c r="L18" i="24"/>
  <c r="M18" i="24"/>
  <c r="N18" i="24"/>
  <c r="O18" i="24"/>
  <c r="F19" i="24"/>
  <c r="G19" i="24"/>
  <c r="H19" i="24"/>
  <c r="I19" i="24"/>
  <c r="J19" i="24"/>
  <c r="K19" i="24"/>
  <c r="L19" i="24"/>
  <c r="M19" i="24"/>
  <c r="N19" i="24"/>
  <c r="O19" i="24"/>
  <c r="F20" i="24"/>
  <c r="G20" i="24"/>
  <c r="H20" i="24"/>
  <c r="I20" i="24"/>
  <c r="J20" i="24"/>
  <c r="K20" i="24"/>
  <c r="L20" i="24"/>
  <c r="M20" i="24"/>
  <c r="N20" i="24"/>
  <c r="O20" i="24"/>
  <c r="F21" i="24"/>
  <c r="G21" i="24"/>
  <c r="H21" i="24"/>
  <c r="I21" i="24"/>
  <c r="J21" i="24"/>
  <c r="K21" i="24"/>
  <c r="L21" i="24"/>
  <c r="M21" i="24"/>
  <c r="N21" i="24"/>
  <c r="O21" i="24"/>
  <c r="F22" i="24"/>
  <c r="G22" i="24"/>
  <c r="H22" i="24"/>
  <c r="I22" i="24"/>
  <c r="J22" i="24"/>
  <c r="K22" i="24"/>
  <c r="L22" i="24"/>
  <c r="M22" i="24"/>
  <c r="N22" i="24"/>
  <c r="O22" i="24"/>
  <c r="F23" i="24"/>
  <c r="G23" i="24"/>
  <c r="H23" i="24"/>
  <c r="I23" i="24"/>
  <c r="J23" i="24"/>
  <c r="K23" i="24"/>
  <c r="L23" i="24"/>
  <c r="M23" i="24"/>
  <c r="N23" i="24"/>
  <c r="O23" i="24"/>
  <c r="F24" i="24"/>
  <c r="G24" i="24"/>
  <c r="H24" i="24"/>
  <c r="I24" i="24"/>
  <c r="J24" i="24"/>
  <c r="K24" i="24"/>
  <c r="L24" i="24"/>
  <c r="M24" i="24"/>
  <c r="N24" i="24"/>
  <c r="O24" i="24"/>
  <c r="F25" i="24"/>
  <c r="G25" i="24"/>
  <c r="H25" i="24"/>
  <c r="I25" i="24"/>
  <c r="J25" i="24"/>
  <c r="K25" i="24"/>
  <c r="L25" i="24"/>
  <c r="M25" i="24"/>
  <c r="N25" i="24"/>
  <c r="O25" i="24"/>
  <c r="F26" i="24"/>
  <c r="G26" i="24"/>
  <c r="H26" i="24"/>
  <c r="I26" i="24"/>
  <c r="J26" i="24"/>
  <c r="K26" i="24"/>
  <c r="L26" i="24"/>
  <c r="M26" i="24"/>
  <c r="N26" i="24"/>
  <c r="O26" i="24"/>
  <c r="F27" i="24"/>
  <c r="G27" i="24"/>
  <c r="H27" i="24"/>
  <c r="I27" i="24"/>
  <c r="J27" i="24"/>
  <c r="K27" i="24"/>
  <c r="L27" i="24"/>
  <c r="M27" i="24"/>
  <c r="N27" i="24"/>
  <c r="O27" i="24"/>
  <c r="F28" i="24"/>
  <c r="G28" i="24"/>
  <c r="H28" i="24"/>
  <c r="I28" i="24"/>
  <c r="J28" i="24"/>
  <c r="K28" i="24"/>
  <c r="L28" i="24"/>
  <c r="M28" i="24"/>
  <c r="N28" i="24"/>
  <c r="O28" i="24"/>
  <c r="F29" i="24"/>
  <c r="G29" i="24"/>
  <c r="H29" i="24"/>
  <c r="I29" i="24"/>
  <c r="J29" i="24"/>
  <c r="K29" i="24"/>
  <c r="L29" i="24"/>
  <c r="M29" i="24"/>
  <c r="N29" i="24"/>
  <c r="O29" i="24"/>
  <c r="F30" i="24"/>
  <c r="G30" i="24"/>
  <c r="H30" i="24"/>
  <c r="I30" i="24"/>
  <c r="J30" i="24"/>
  <c r="K30" i="24"/>
  <c r="L30" i="24"/>
  <c r="M30" i="24"/>
  <c r="N30" i="24"/>
  <c r="O30" i="24"/>
  <c r="F31" i="24"/>
  <c r="G31" i="24"/>
  <c r="H31" i="24"/>
  <c r="I31" i="24"/>
  <c r="J31" i="24"/>
  <c r="K31" i="24"/>
  <c r="L31" i="24"/>
  <c r="M31" i="24"/>
  <c r="N31" i="24"/>
  <c r="O31" i="24"/>
  <c r="F32" i="24"/>
  <c r="G32" i="24"/>
  <c r="H32" i="24"/>
  <c r="I32" i="24"/>
  <c r="J32" i="24"/>
  <c r="K32" i="24"/>
  <c r="L32" i="24"/>
  <c r="M32" i="24"/>
  <c r="N32" i="24"/>
  <c r="O32" i="24"/>
  <c r="F33" i="24"/>
  <c r="G33" i="24"/>
  <c r="H33" i="24"/>
  <c r="I33" i="24"/>
  <c r="J33" i="24"/>
  <c r="K33" i="24"/>
  <c r="L33" i="24"/>
  <c r="M33" i="24"/>
  <c r="N33" i="24"/>
  <c r="O33" i="24"/>
  <c r="F34" i="24"/>
  <c r="G34" i="24"/>
  <c r="H34" i="24"/>
  <c r="I34" i="24"/>
  <c r="J34" i="24"/>
  <c r="K34" i="24"/>
  <c r="L34" i="24"/>
  <c r="M34" i="24"/>
  <c r="N34" i="24"/>
  <c r="O34" i="24"/>
  <c r="F35" i="24"/>
  <c r="G35" i="24"/>
  <c r="H35" i="24"/>
  <c r="I35" i="24"/>
  <c r="J35" i="24"/>
  <c r="K35" i="24"/>
  <c r="L35" i="24"/>
  <c r="M35" i="24"/>
  <c r="N35" i="24"/>
  <c r="O35" i="24"/>
  <c r="F36" i="24"/>
  <c r="G36" i="24"/>
  <c r="H36" i="24"/>
  <c r="I36" i="24"/>
  <c r="J36" i="24"/>
  <c r="K36" i="24"/>
  <c r="L36" i="24"/>
  <c r="M36" i="24"/>
  <c r="N36" i="24"/>
  <c r="O36" i="24"/>
  <c r="F37" i="24"/>
  <c r="G37" i="24"/>
  <c r="H37" i="24"/>
  <c r="I37" i="24"/>
  <c r="J37" i="24"/>
  <c r="K37" i="24"/>
  <c r="L37" i="24"/>
  <c r="M37" i="24"/>
  <c r="N37" i="24"/>
  <c r="O37" i="24"/>
  <c r="F38" i="24"/>
  <c r="G38" i="24"/>
  <c r="H38" i="24"/>
  <c r="I38" i="24"/>
  <c r="J38" i="24"/>
  <c r="K38" i="24"/>
  <c r="L38" i="24"/>
  <c r="M38" i="24"/>
  <c r="N38" i="24"/>
  <c r="O38" i="24"/>
  <c r="F39" i="24"/>
  <c r="G39" i="24"/>
  <c r="H39" i="24"/>
  <c r="I39" i="24"/>
  <c r="J39" i="24"/>
  <c r="K39" i="24"/>
  <c r="L39" i="24"/>
  <c r="M39" i="24"/>
  <c r="N39" i="24"/>
  <c r="O39" i="24"/>
  <c r="F40" i="24"/>
  <c r="G40" i="24"/>
  <c r="H40" i="24"/>
  <c r="I40" i="24"/>
  <c r="J40" i="24"/>
  <c r="K40" i="24"/>
  <c r="L40" i="24"/>
  <c r="M40" i="24"/>
  <c r="N40" i="24"/>
  <c r="O40" i="24"/>
  <c r="F41" i="24"/>
  <c r="G41" i="24"/>
  <c r="H41" i="24"/>
  <c r="I41" i="24"/>
  <c r="J41" i="24"/>
  <c r="K41" i="24"/>
  <c r="L41" i="24"/>
  <c r="M41" i="24"/>
  <c r="N41" i="24"/>
  <c r="O41" i="24"/>
  <c r="F42" i="24"/>
  <c r="G42" i="24"/>
  <c r="H42" i="24"/>
  <c r="I42" i="24"/>
  <c r="J42" i="24"/>
  <c r="K42" i="24"/>
  <c r="L42" i="24"/>
  <c r="M42" i="24"/>
  <c r="N42" i="24"/>
  <c r="O42" i="24"/>
  <c r="F43" i="24"/>
  <c r="G43" i="24"/>
  <c r="H43" i="24"/>
  <c r="I43" i="24"/>
  <c r="J43" i="24"/>
  <c r="K43" i="24"/>
  <c r="L43" i="24"/>
  <c r="M43" i="24"/>
  <c r="N43" i="24"/>
  <c r="O43" i="24"/>
  <c r="F44" i="24"/>
  <c r="G44" i="24"/>
  <c r="H44" i="24"/>
  <c r="I44" i="24"/>
  <c r="J44" i="24"/>
  <c r="K44" i="24"/>
  <c r="L44" i="24"/>
  <c r="M44" i="24"/>
  <c r="N44" i="24"/>
  <c r="O44" i="24"/>
  <c r="F45" i="24"/>
  <c r="G45" i="24"/>
  <c r="H45" i="24"/>
  <c r="I45" i="24"/>
  <c r="J45" i="24"/>
  <c r="K45" i="24"/>
  <c r="L45" i="24"/>
  <c r="M45" i="24"/>
  <c r="N45" i="24"/>
  <c r="O45" i="24"/>
  <c r="F46" i="24"/>
  <c r="G46" i="24"/>
  <c r="H46" i="24"/>
  <c r="I46" i="24"/>
  <c r="J46" i="24"/>
  <c r="K46" i="24"/>
  <c r="L46" i="24"/>
  <c r="M46" i="24"/>
  <c r="N46" i="24"/>
  <c r="O46" i="24"/>
  <c r="F47" i="24"/>
  <c r="G47" i="24"/>
  <c r="H47" i="24"/>
  <c r="I47" i="24"/>
  <c r="J47" i="24"/>
  <c r="K47" i="24"/>
  <c r="L47" i="24"/>
  <c r="M47" i="24"/>
  <c r="N47" i="24"/>
  <c r="O47" i="24"/>
  <c r="F48" i="24"/>
  <c r="G48" i="24"/>
  <c r="H48" i="24"/>
  <c r="I48" i="24"/>
  <c r="J48" i="24"/>
  <c r="K48" i="24"/>
  <c r="L48" i="24"/>
  <c r="M48" i="24"/>
  <c r="N48" i="24"/>
  <c r="O48" i="24"/>
  <c r="F49" i="24"/>
  <c r="G49" i="24"/>
  <c r="H49" i="24"/>
  <c r="I49" i="24"/>
  <c r="J49" i="24"/>
  <c r="K49" i="24"/>
  <c r="L49" i="24"/>
  <c r="M49" i="24"/>
  <c r="N49" i="24"/>
  <c r="O49" i="24"/>
  <c r="F50" i="24"/>
  <c r="G50" i="24"/>
  <c r="H50" i="24"/>
  <c r="I50" i="24"/>
  <c r="J50" i="24"/>
  <c r="K50" i="24"/>
  <c r="L50" i="24"/>
  <c r="M50" i="24"/>
  <c r="N50" i="24"/>
  <c r="O50" i="24"/>
  <c r="F51" i="24"/>
  <c r="G51" i="24"/>
  <c r="H51" i="24"/>
  <c r="I51" i="24"/>
  <c r="J51" i="24"/>
  <c r="K51" i="24"/>
  <c r="L51" i="24"/>
  <c r="M51" i="24"/>
  <c r="N51" i="24"/>
  <c r="O51" i="24"/>
  <c r="F52" i="24"/>
  <c r="G52" i="24"/>
  <c r="H52" i="24"/>
  <c r="I52" i="24"/>
  <c r="J52" i="24"/>
  <c r="K52" i="24"/>
  <c r="L52" i="24"/>
  <c r="M52" i="24"/>
  <c r="N52" i="24"/>
  <c r="O52" i="24"/>
  <c r="F53" i="24"/>
  <c r="G53" i="24"/>
  <c r="H53" i="24"/>
  <c r="I53" i="24"/>
  <c r="J53" i="24"/>
  <c r="K53" i="24"/>
  <c r="L53" i="24"/>
  <c r="M53" i="24"/>
  <c r="N53" i="24"/>
  <c r="O53" i="24"/>
  <c r="F54" i="24"/>
  <c r="G54" i="24"/>
  <c r="H54" i="24"/>
  <c r="I54" i="24"/>
  <c r="J54" i="24"/>
  <c r="K54" i="24"/>
  <c r="L54" i="24"/>
  <c r="M54" i="24"/>
  <c r="N54" i="24"/>
  <c r="O54" i="24"/>
  <c r="F55" i="24"/>
  <c r="G55" i="24"/>
  <c r="H55" i="24"/>
  <c r="I55" i="24"/>
  <c r="J55" i="24"/>
  <c r="K55" i="24"/>
  <c r="L55" i="24"/>
  <c r="M55" i="24"/>
  <c r="N55" i="24"/>
  <c r="O55" i="24"/>
  <c r="F56" i="24"/>
  <c r="G56" i="24"/>
  <c r="H56" i="24"/>
  <c r="I56" i="24"/>
  <c r="J56" i="24"/>
  <c r="K56" i="24"/>
  <c r="L56" i="24"/>
  <c r="M56" i="24"/>
  <c r="N56" i="24"/>
  <c r="O56" i="24"/>
  <c r="F57" i="24"/>
  <c r="G57" i="24"/>
  <c r="H57" i="24"/>
  <c r="I57" i="24"/>
  <c r="J57" i="24"/>
  <c r="K57" i="24"/>
  <c r="L57" i="24"/>
  <c r="M57" i="24"/>
  <c r="N57" i="24"/>
  <c r="O57" i="24"/>
  <c r="F58" i="24"/>
  <c r="G58" i="24"/>
  <c r="H58" i="24"/>
  <c r="I58" i="24"/>
  <c r="J58" i="24"/>
  <c r="K58" i="24"/>
  <c r="L58" i="24"/>
  <c r="M58" i="24"/>
  <c r="N58" i="24"/>
  <c r="O58" i="24"/>
  <c r="F59" i="24"/>
  <c r="G59" i="24"/>
  <c r="H59" i="24"/>
  <c r="I59" i="24"/>
  <c r="J59" i="24"/>
  <c r="K59" i="24"/>
  <c r="L59" i="24"/>
  <c r="M59" i="24"/>
  <c r="N59" i="24"/>
  <c r="O59" i="24"/>
  <c r="F60" i="24"/>
  <c r="G60" i="24"/>
  <c r="H60" i="24"/>
  <c r="I60" i="24"/>
  <c r="J60" i="24"/>
  <c r="K60" i="24"/>
  <c r="L60" i="24"/>
  <c r="M60" i="24"/>
  <c r="N60" i="24"/>
  <c r="O60" i="24"/>
  <c r="F61" i="24"/>
  <c r="G61" i="24"/>
  <c r="H61" i="24"/>
  <c r="I61" i="24"/>
  <c r="J61" i="24"/>
  <c r="K61" i="24"/>
  <c r="L61" i="24"/>
  <c r="M61" i="24"/>
  <c r="N61" i="24"/>
  <c r="O61" i="24"/>
  <c r="F62" i="24"/>
  <c r="G62" i="24"/>
  <c r="H62" i="24"/>
  <c r="I62" i="24"/>
  <c r="J62" i="24"/>
  <c r="K62" i="24"/>
  <c r="L62" i="24"/>
  <c r="M62" i="24"/>
  <c r="N62" i="24"/>
  <c r="O62" i="24"/>
  <c r="F63" i="24"/>
  <c r="G63" i="24"/>
  <c r="H63" i="24"/>
  <c r="I63" i="24"/>
  <c r="J63" i="24"/>
  <c r="K63" i="24"/>
  <c r="L63" i="24"/>
  <c r="M63" i="24"/>
  <c r="N63" i="24"/>
  <c r="O63" i="24"/>
  <c r="F64" i="24"/>
  <c r="G64" i="24"/>
  <c r="H64" i="24"/>
  <c r="I64" i="24"/>
  <c r="J64" i="24"/>
  <c r="K64" i="24"/>
  <c r="L64" i="24"/>
  <c r="M64" i="24"/>
  <c r="N64" i="24"/>
  <c r="O64" i="24"/>
  <c r="F65" i="24"/>
  <c r="G65" i="24"/>
  <c r="H65" i="24"/>
  <c r="I65" i="24"/>
  <c r="J65" i="24"/>
  <c r="K65" i="24"/>
  <c r="L65" i="24"/>
  <c r="M65" i="24"/>
  <c r="N65" i="24"/>
  <c r="O65" i="24"/>
  <c r="F66" i="24"/>
  <c r="G66" i="24"/>
  <c r="H66" i="24"/>
  <c r="I66" i="24"/>
  <c r="J66" i="24"/>
  <c r="K66" i="24"/>
  <c r="L66" i="24"/>
  <c r="M66" i="24"/>
  <c r="N66" i="24"/>
  <c r="O66" i="24"/>
  <c r="F67" i="24"/>
  <c r="G67" i="24"/>
  <c r="H67" i="24"/>
  <c r="I67" i="24"/>
  <c r="J67" i="24"/>
  <c r="K67" i="24"/>
  <c r="L67" i="24"/>
  <c r="M67" i="24"/>
  <c r="N67" i="24"/>
  <c r="O67" i="24"/>
  <c r="F68" i="24"/>
  <c r="G68" i="24"/>
  <c r="H68" i="24"/>
  <c r="I68" i="24"/>
  <c r="J68" i="24"/>
  <c r="K68" i="24"/>
  <c r="L68" i="24"/>
  <c r="M68" i="24"/>
  <c r="N68" i="24"/>
  <c r="O68" i="24"/>
  <c r="F69" i="24"/>
  <c r="G69" i="24"/>
  <c r="H69" i="24"/>
  <c r="I69" i="24"/>
  <c r="J69" i="24"/>
  <c r="K69" i="24"/>
  <c r="L69" i="24"/>
  <c r="M69" i="24"/>
  <c r="N69" i="24"/>
  <c r="O69" i="24"/>
  <c r="F70" i="24"/>
  <c r="G70" i="24"/>
  <c r="H70" i="24"/>
  <c r="I70" i="24"/>
  <c r="J70" i="24"/>
  <c r="K70" i="24"/>
  <c r="L70" i="24"/>
  <c r="M70" i="24"/>
  <c r="N70" i="24"/>
  <c r="O70" i="24"/>
  <c r="F71" i="24"/>
  <c r="G71" i="24"/>
  <c r="H71" i="24"/>
  <c r="I71" i="24"/>
  <c r="J71" i="24"/>
  <c r="K71" i="24"/>
  <c r="L71" i="24"/>
  <c r="M71" i="24"/>
  <c r="N71" i="24"/>
  <c r="O71" i="24"/>
  <c r="F72" i="24"/>
  <c r="G72" i="24"/>
  <c r="H72" i="24"/>
  <c r="I72" i="24"/>
  <c r="J72" i="24"/>
  <c r="K72" i="24"/>
  <c r="L72" i="24"/>
  <c r="M72" i="24"/>
  <c r="N72" i="24"/>
  <c r="O72" i="24"/>
  <c r="F73" i="24"/>
  <c r="G73" i="24"/>
  <c r="H73" i="24"/>
  <c r="I73" i="24"/>
  <c r="J73" i="24"/>
  <c r="K73" i="24"/>
  <c r="L73" i="24"/>
  <c r="M73" i="24"/>
  <c r="N73" i="24"/>
  <c r="O73" i="24"/>
  <c r="F74" i="24"/>
  <c r="G74" i="24"/>
  <c r="H74" i="24"/>
  <c r="I74" i="24"/>
  <c r="J74" i="24"/>
  <c r="K74" i="24"/>
  <c r="L74" i="24"/>
  <c r="M74" i="24"/>
  <c r="N74" i="24"/>
  <c r="O74" i="24"/>
  <c r="F75" i="24"/>
  <c r="G75" i="24"/>
  <c r="H75" i="24"/>
  <c r="I75" i="24"/>
  <c r="J75" i="24"/>
  <c r="K75" i="24"/>
  <c r="L75" i="24"/>
  <c r="M75" i="24"/>
  <c r="N75" i="24"/>
  <c r="O75" i="24"/>
  <c r="F76" i="24"/>
  <c r="G76" i="24"/>
  <c r="H76" i="24"/>
  <c r="I76" i="24"/>
  <c r="J76" i="24"/>
  <c r="K76" i="24"/>
  <c r="L76" i="24"/>
  <c r="M76" i="24"/>
  <c r="N76" i="24"/>
  <c r="O76" i="24"/>
  <c r="F77" i="24"/>
  <c r="G77" i="24"/>
  <c r="H77" i="24"/>
  <c r="I77" i="24"/>
  <c r="J77" i="24"/>
  <c r="K77" i="24"/>
  <c r="L77" i="24"/>
  <c r="M77" i="24"/>
  <c r="N77" i="24"/>
  <c r="O77" i="24"/>
  <c r="F78" i="24"/>
  <c r="G78" i="24"/>
  <c r="H78" i="24"/>
  <c r="I78" i="24"/>
  <c r="J78" i="24"/>
  <c r="K78" i="24"/>
  <c r="L78" i="24"/>
  <c r="M78" i="24"/>
  <c r="N78" i="24"/>
  <c r="O78" i="24"/>
  <c r="F79" i="24"/>
  <c r="G79" i="24"/>
  <c r="H79" i="24"/>
  <c r="I79" i="24"/>
  <c r="J79" i="24"/>
  <c r="K79" i="24"/>
  <c r="L79" i="24"/>
  <c r="M79" i="24"/>
  <c r="N79" i="24"/>
  <c r="O79" i="24"/>
  <c r="F80" i="24"/>
  <c r="G80" i="24"/>
  <c r="H80" i="24"/>
  <c r="I80" i="24"/>
  <c r="J80" i="24"/>
  <c r="K80" i="24"/>
  <c r="L80" i="24"/>
  <c r="M80" i="24"/>
  <c r="N80" i="24"/>
  <c r="O80" i="24"/>
  <c r="F81" i="24"/>
  <c r="G81" i="24"/>
  <c r="H81" i="24"/>
  <c r="I81" i="24"/>
  <c r="J81" i="24"/>
  <c r="K81" i="24"/>
  <c r="L81" i="24"/>
  <c r="M81" i="24"/>
  <c r="N81" i="24"/>
  <c r="O81" i="24"/>
  <c r="F82" i="24"/>
  <c r="G82" i="24"/>
  <c r="H82" i="24"/>
  <c r="I82" i="24"/>
  <c r="J82" i="24"/>
  <c r="K82" i="24"/>
  <c r="L82" i="24"/>
  <c r="M82" i="24"/>
  <c r="N82" i="24"/>
  <c r="O82" i="24"/>
  <c r="F83" i="24"/>
  <c r="G83" i="24"/>
  <c r="H83" i="24"/>
  <c r="I83" i="24"/>
  <c r="J83" i="24"/>
  <c r="K83" i="24"/>
  <c r="L83" i="24"/>
  <c r="M83" i="24"/>
  <c r="N83" i="24"/>
  <c r="O83" i="24"/>
  <c r="F84" i="24"/>
  <c r="G84" i="24"/>
  <c r="H84" i="24"/>
  <c r="I84" i="24"/>
  <c r="J84" i="24"/>
  <c r="K84" i="24"/>
  <c r="L84" i="24"/>
  <c r="M84" i="24"/>
  <c r="N84" i="24"/>
  <c r="O84" i="24"/>
  <c r="F85" i="24"/>
  <c r="G85" i="24"/>
  <c r="H85" i="24"/>
  <c r="I85" i="24"/>
  <c r="J85" i="24"/>
  <c r="K85" i="24"/>
  <c r="L85" i="24"/>
  <c r="M85" i="24"/>
  <c r="N85" i="24"/>
  <c r="O85" i="24"/>
  <c r="F86" i="24"/>
  <c r="G86" i="24"/>
  <c r="H86" i="24"/>
  <c r="I86" i="24"/>
  <c r="J86" i="24"/>
  <c r="K86" i="24"/>
  <c r="L86" i="24"/>
  <c r="M86" i="24"/>
  <c r="N86" i="24"/>
  <c r="O86" i="24"/>
  <c r="F87" i="24"/>
  <c r="G87" i="24"/>
  <c r="H87" i="24"/>
  <c r="I87" i="24"/>
  <c r="J87" i="24"/>
  <c r="K87" i="24"/>
  <c r="L87" i="24"/>
  <c r="M87" i="24"/>
  <c r="N87" i="24"/>
  <c r="O87" i="24"/>
  <c r="F88" i="24"/>
  <c r="G88" i="24"/>
  <c r="H88" i="24"/>
  <c r="I88" i="24"/>
  <c r="J88" i="24"/>
  <c r="K88" i="24"/>
  <c r="L88" i="24"/>
  <c r="M88" i="24"/>
  <c r="N88" i="24"/>
  <c r="O88" i="24"/>
  <c r="F89" i="24"/>
  <c r="G89" i="24"/>
  <c r="H89" i="24"/>
  <c r="I89" i="24"/>
  <c r="J89" i="24"/>
  <c r="K89" i="24"/>
  <c r="L89" i="24"/>
  <c r="M89" i="24"/>
  <c r="N89" i="24"/>
  <c r="O89" i="24"/>
  <c r="F90" i="24"/>
  <c r="G90" i="24"/>
  <c r="H90" i="24"/>
  <c r="I90" i="24"/>
  <c r="J90" i="24"/>
  <c r="K90" i="24"/>
  <c r="L90" i="24"/>
  <c r="M90" i="24"/>
  <c r="N90" i="24"/>
  <c r="O90" i="24"/>
  <c r="F91" i="24"/>
  <c r="G91" i="24"/>
  <c r="H91" i="24"/>
  <c r="I91" i="24"/>
  <c r="J91" i="24"/>
  <c r="K91" i="24"/>
  <c r="L91" i="24"/>
  <c r="M91" i="24"/>
  <c r="N91" i="24"/>
  <c r="O91" i="24"/>
  <c r="F92" i="24"/>
  <c r="G92" i="24"/>
  <c r="H92" i="24"/>
  <c r="I92" i="24"/>
  <c r="J92" i="24"/>
  <c r="K92" i="24"/>
  <c r="L92" i="24"/>
  <c r="M92" i="24"/>
  <c r="N92" i="24"/>
  <c r="O92" i="24"/>
  <c r="F93" i="24"/>
  <c r="G93" i="24"/>
  <c r="H93" i="24"/>
  <c r="I93" i="24"/>
  <c r="J93" i="24"/>
  <c r="K93" i="24"/>
  <c r="L93" i="24"/>
  <c r="M93" i="24"/>
  <c r="N93" i="24"/>
  <c r="O93" i="24"/>
  <c r="F94" i="24"/>
  <c r="G94" i="24"/>
  <c r="H94" i="24"/>
  <c r="I94" i="24"/>
  <c r="J94" i="24"/>
  <c r="K94" i="24"/>
  <c r="L94" i="24"/>
  <c r="M94" i="24"/>
  <c r="N94" i="24"/>
  <c r="O94" i="24"/>
  <c r="F95" i="24"/>
  <c r="G95" i="24"/>
  <c r="H95" i="24"/>
  <c r="I95" i="24"/>
  <c r="J95" i="24"/>
  <c r="K95" i="24"/>
  <c r="L95" i="24"/>
  <c r="M95" i="24"/>
  <c r="N95" i="24"/>
  <c r="O95" i="24"/>
  <c r="F96" i="24"/>
  <c r="G96" i="24"/>
  <c r="H96" i="24"/>
  <c r="I96" i="24"/>
  <c r="J96" i="24"/>
  <c r="K96" i="24"/>
  <c r="L96" i="24"/>
  <c r="M96" i="24"/>
  <c r="N96" i="24"/>
  <c r="O96" i="24"/>
  <c r="F97" i="24"/>
  <c r="G97" i="24"/>
  <c r="H97" i="24"/>
  <c r="I97" i="24"/>
  <c r="J97" i="24"/>
  <c r="K97" i="24"/>
  <c r="L97" i="24"/>
  <c r="M97" i="24"/>
  <c r="N97" i="24"/>
  <c r="O97" i="24"/>
  <c r="F98" i="24"/>
  <c r="G98" i="24"/>
  <c r="H98" i="24"/>
  <c r="I98" i="24"/>
  <c r="J98" i="24"/>
  <c r="K98" i="24"/>
  <c r="L98" i="24"/>
  <c r="M98" i="24"/>
  <c r="N98" i="24"/>
  <c r="O98" i="24"/>
  <c r="F99" i="24"/>
  <c r="G99" i="24"/>
  <c r="H99" i="24"/>
  <c r="I99" i="24"/>
  <c r="J99" i="24"/>
  <c r="K99" i="24"/>
  <c r="L99" i="24"/>
  <c r="M99" i="24"/>
  <c r="N99" i="24"/>
  <c r="O99" i="24"/>
  <c r="F100" i="24"/>
  <c r="G100" i="24"/>
  <c r="H100" i="24"/>
  <c r="I100" i="24"/>
  <c r="J100" i="24"/>
  <c r="K100" i="24"/>
  <c r="L100" i="24"/>
  <c r="M100" i="24"/>
  <c r="N100" i="24"/>
  <c r="O100" i="24"/>
  <c r="F101" i="24"/>
  <c r="G101" i="24"/>
  <c r="H101" i="24"/>
  <c r="I101" i="24"/>
  <c r="J101" i="24"/>
  <c r="K101" i="24"/>
  <c r="L101" i="24"/>
  <c r="M101" i="24"/>
  <c r="N101" i="24"/>
  <c r="O101" i="24"/>
  <c r="F102" i="24"/>
  <c r="G102" i="24"/>
  <c r="H102" i="24"/>
  <c r="I102" i="24"/>
  <c r="J102" i="24"/>
  <c r="K102" i="24"/>
  <c r="L102" i="24"/>
  <c r="M102" i="24"/>
  <c r="N102" i="24"/>
  <c r="O102" i="24"/>
  <c r="F103" i="24"/>
  <c r="G103" i="24"/>
  <c r="H103" i="24"/>
  <c r="I103" i="24"/>
  <c r="J103" i="24"/>
  <c r="K103" i="24"/>
  <c r="L103" i="24"/>
  <c r="M103" i="24"/>
  <c r="N103" i="24"/>
  <c r="O103" i="24"/>
  <c r="F104" i="24"/>
  <c r="G104" i="24"/>
  <c r="H104" i="24"/>
  <c r="I104" i="24"/>
  <c r="J104" i="24"/>
  <c r="K104" i="24"/>
  <c r="L104" i="24"/>
  <c r="M104" i="24"/>
  <c r="N104" i="24"/>
  <c r="O104" i="24"/>
  <c r="O4" i="24"/>
  <c r="N4" i="24"/>
  <c r="M4" i="24"/>
  <c r="L4" i="24"/>
  <c r="K4" i="24"/>
  <c r="J4" i="24"/>
  <c r="I4" i="24"/>
  <c r="H4" i="24"/>
  <c r="G4" i="24"/>
  <c r="F4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F5" i="23"/>
  <c r="G5" i="23"/>
  <c r="H5" i="23"/>
  <c r="I5" i="23"/>
  <c r="J5" i="23"/>
  <c r="K5" i="23"/>
  <c r="L5" i="23"/>
  <c r="M5" i="23"/>
  <c r="N5" i="23"/>
  <c r="O5" i="23"/>
  <c r="F6" i="23"/>
  <c r="G6" i="23"/>
  <c r="H6" i="23"/>
  <c r="I6" i="23"/>
  <c r="J6" i="23"/>
  <c r="K6" i="23"/>
  <c r="L6" i="23"/>
  <c r="M6" i="23"/>
  <c r="N6" i="23"/>
  <c r="O6" i="23"/>
  <c r="F7" i="23"/>
  <c r="G7" i="23"/>
  <c r="H7" i="23"/>
  <c r="I7" i="23"/>
  <c r="J7" i="23"/>
  <c r="K7" i="23"/>
  <c r="L7" i="23"/>
  <c r="M7" i="23"/>
  <c r="N7" i="23"/>
  <c r="O7" i="23"/>
  <c r="F8" i="23"/>
  <c r="G8" i="23"/>
  <c r="H8" i="23"/>
  <c r="I8" i="23"/>
  <c r="J8" i="23"/>
  <c r="K8" i="23"/>
  <c r="L8" i="23"/>
  <c r="M8" i="23"/>
  <c r="N8" i="23"/>
  <c r="O8" i="23"/>
  <c r="F9" i="23"/>
  <c r="G9" i="23"/>
  <c r="H9" i="23"/>
  <c r="I9" i="23"/>
  <c r="J9" i="23"/>
  <c r="K9" i="23"/>
  <c r="L9" i="23"/>
  <c r="M9" i="23"/>
  <c r="N9" i="23"/>
  <c r="O9" i="23"/>
  <c r="F10" i="23"/>
  <c r="G10" i="23"/>
  <c r="H10" i="23"/>
  <c r="I10" i="23"/>
  <c r="J10" i="23"/>
  <c r="K10" i="23"/>
  <c r="L10" i="23"/>
  <c r="M10" i="23"/>
  <c r="N10" i="23"/>
  <c r="O10" i="23"/>
  <c r="F11" i="23"/>
  <c r="G11" i="23"/>
  <c r="H11" i="23"/>
  <c r="I11" i="23"/>
  <c r="J11" i="23"/>
  <c r="K11" i="23"/>
  <c r="L11" i="23"/>
  <c r="M11" i="23"/>
  <c r="N11" i="23"/>
  <c r="O11" i="23"/>
  <c r="F12" i="23"/>
  <c r="G12" i="23"/>
  <c r="H12" i="23"/>
  <c r="I12" i="23"/>
  <c r="J12" i="23"/>
  <c r="K12" i="23"/>
  <c r="L12" i="23"/>
  <c r="M12" i="23"/>
  <c r="N12" i="23"/>
  <c r="O12" i="23"/>
  <c r="F13" i="23"/>
  <c r="G13" i="23"/>
  <c r="H13" i="23"/>
  <c r="I13" i="23"/>
  <c r="J13" i="23"/>
  <c r="K13" i="23"/>
  <c r="L13" i="23"/>
  <c r="M13" i="23"/>
  <c r="N13" i="23"/>
  <c r="O13" i="23"/>
  <c r="F14" i="23"/>
  <c r="G14" i="23"/>
  <c r="H14" i="23"/>
  <c r="I14" i="23"/>
  <c r="J14" i="23"/>
  <c r="K14" i="23"/>
  <c r="L14" i="23"/>
  <c r="M14" i="23"/>
  <c r="N14" i="23"/>
  <c r="O14" i="23"/>
  <c r="F15" i="23"/>
  <c r="G15" i="23"/>
  <c r="H15" i="23"/>
  <c r="I15" i="23"/>
  <c r="J15" i="23"/>
  <c r="K15" i="23"/>
  <c r="L15" i="23"/>
  <c r="M15" i="23"/>
  <c r="N15" i="23"/>
  <c r="O15" i="23"/>
  <c r="F16" i="23"/>
  <c r="G16" i="23"/>
  <c r="H16" i="23"/>
  <c r="I16" i="23"/>
  <c r="J16" i="23"/>
  <c r="K16" i="23"/>
  <c r="L16" i="23"/>
  <c r="M16" i="23"/>
  <c r="N16" i="23"/>
  <c r="O16" i="23"/>
  <c r="F17" i="23"/>
  <c r="G17" i="23"/>
  <c r="H17" i="23"/>
  <c r="I17" i="23"/>
  <c r="J17" i="23"/>
  <c r="K17" i="23"/>
  <c r="L17" i="23"/>
  <c r="M17" i="23"/>
  <c r="N17" i="23"/>
  <c r="O17" i="23"/>
  <c r="F18" i="23"/>
  <c r="G18" i="23"/>
  <c r="H18" i="23"/>
  <c r="I18" i="23"/>
  <c r="J18" i="23"/>
  <c r="K18" i="23"/>
  <c r="L18" i="23"/>
  <c r="M18" i="23"/>
  <c r="N18" i="23"/>
  <c r="O18" i="23"/>
  <c r="F19" i="23"/>
  <c r="G19" i="23"/>
  <c r="H19" i="23"/>
  <c r="I19" i="23"/>
  <c r="J19" i="23"/>
  <c r="K19" i="23"/>
  <c r="L19" i="23"/>
  <c r="M19" i="23"/>
  <c r="N19" i="23"/>
  <c r="O19" i="23"/>
  <c r="F20" i="23"/>
  <c r="G20" i="23"/>
  <c r="H20" i="23"/>
  <c r="I20" i="23"/>
  <c r="J20" i="23"/>
  <c r="K20" i="23"/>
  <c r="L20" i="23"/>
  <c r="M20" i="23"/>
  <c r="N20" i="23"/>
  <c r="O20" i="23"/>
  <c r="F21" i="23"/>
  <c r="G21" i="23"/>
  <c r="H21" i="23"/>
  <c r="I21" i="23"/>
  <c r="J21" i="23"/>
  <c r="K21" i="23"/>
  <c r="L21" i="23"/>
  <c r="M21" i="23"/>
  <c r="N21" i="23"/>
  <c r="O21" i="23"/>
  <c r="F22" i="23"/>
  <c r="G22" i="23"/>
  <c r="H22" i="23"/>
  <c r="I22" i="23"/>
  <c r="J22" i="23"/>
  <c r="K22" i="23"/>
  <c r="L22" i="23"/>
  <c r="M22" i="23"/>
  <c r="N22" i="23"/>
  <c r="O22" i="23"/>
  <c r="F23" i="23"/>
  <c r="G23" i="23"/>
  <c r="H23" i="23"/>
  <c r="I23" i="23"/>
  <c r="J23" i="23"/>
  <c r="K23" i="23"/>
  <c r="L23" i="23"/>
  <c r="M23" i="23"/>
  <c r="N23" i="23"/>
  <c r="O23" i="23"/>
  <c r="F24" i="23"/>
  <c r="G24" i="23"/>
  <c r="H24" i="23"/>
  <c r="I24" i="23"/>
  <c r="J24" i="23"/>
  <c r="K24" i="23"/>
  <c r="L24" i="23"/>
  <c r="M24" i="23"/>
  <c r="N24" i="23"/>
  <c r="O24" i="23"/>
  <c r="F25" i="23"/>
  <c r="G25" i="23"/>
  <c r="H25" i="23"/>
  <c r="I25" i="23"/>
  <c r="J25" i="23"/>
  <c r="K25" i="23"/>
  <c r="L25" i="23"/>
  <c r="M25" i="23"/>
  <c r="N25" i="23"/>
  <c r="O25" i="23"/>
  <c r="F26" i="23"/>
  <c r="G26" i="23"/>
  <c r="H26" i="23"/>
  <c r="I26" i="23"/>
  <c r="J26" i="23"/>
  <c r="K26" i="23"/>
  <c r="L26" i="23"/>
  <c r="M26" i="23"/>
  <c r="N26" i="23"/>
  <c r="O26" i="23"/>
  <c r="F27" i="23"/>
  <c r="G27" i="23"/>
  <c r="H27" i="23"/>
  <c r="I27" i="23"/>
  <c r="J27" i="23"/>
  <c r="K27" i="23"/>
  <c r="L27" i="23"/>
  <c r="M27" i="23"/>
  <c r="N27" i="23"/>
  <c r="O27" i="23"/>
  <c r="F28" i="23"/>
  <c r="G28" i="23"/>
  <c r="H28" i="23"/>
  <c r="I28" i="23"/>
  <c r="J28" i="23"/>
  <c r="K28" i="23"/>
  <c r="L28" i="23"/>
  <c r="M28" i="23"/>
  <c r="N28" i="23"/>
  <c r="O28" i="23"/>
  <c r="F29" i="23"/>
  <c r="G29" i="23"/>
  <c r="H29" i="23"/>
  <c r="I29" i="23"/>
  <c r="J29" i="23"/>
  <c r="K29" i="23"/>
  <c r="L29" i="23"/>
  <c r="M29" i="23"/>
  <c r="N29" i="23"/>
  <c r="O29" i="23"/>
  <c r="F30" i="23"/>
  <c r="G30" i="23"/>
  <c r="H30" i="23"/>
  <c r="I30" i="23"/>
  <c r="J30" i="23"/>
  <c r="K30" i="23"/>
  <c r="L30" i="23"/>
  <c r="M30" i="23"/>
  <c r="N30" i="23"/>
  <c r="O30" i="23"/>
  <c r="F31" i="23"/>
  <c r="G31" i="23"/>
  <c r="H31" i="23"/>
  <c r="I31" i="23"/>
  <c r="J31" i="23"/>
  <c r="K31" i="23"/>
  <c r="L31" i="23"/>
  <c r="M31" i="23"/>
  <c r="N31" i="23"/>
  <c r="O31" i="23"/>
  <c r="F32" i="23"/>
  <c r="G32" i="23"/>
  <c r="H32" i="23"/>
  <c r="I32" i="23"/>
  <c r="J32" i="23"/>
  <c r="K32" i="23"/>
  <c r="L32" i="23"/>
  <c r="M32" i="23"/>
  <c r="N32" i="23"/>
  <c r="O32" i="23"/>
  <c r="F33" i="23"/>
  <c r="G33" i="23"/>
  <c r="H33" i="23"/>
  <c r="I33" i="23"/>
  <c r="J33" i="23"/>
  <c r="K33" i="23"/>
  <c r="L33" i="23"/>
  <c r="M33" i="23"/>
  <c r="N33" i="23"/>
  <c r="O33" i="23"/>
  <c r="F34" i="23"/>
  <c r="G34" i="23"/>
  <c r="H34" i="23"/>
  <c r="I34" i="23"/>
  <c r="J34" i="23"/>
  <c r="K34" i="23"/>
  <c r="L34" i="23"/>
  <c r="M34" i="23"/>
  <c r="N34" i="23"/>
  <c r="O34" i="23"/>
  <c r="F35" i="23"/>
  <c r="G35" i="23"/>
  <c r="H35" i="23"/>
  <c r="I35" i="23"/>
  <c r="J35" i="23"/>
  <c r="K35" i="23"/>
  <c r="L35" i="23"/>
  <c r="M35" i="23"/>
  <c r="N35" i="23"/>
  <c r="O35" i="23"/>
  <c r="F36" i="23"/>
  <c r="G36" i="23"/>
  <c r="H36" i="23"/>
  <c r="I36" i="23"/>
  <c r="J36" i="23"/>
  <c r="K36" i="23"/>
  <c r="L36" i="23"/>
  <c r="M36" i="23"/>
  <c r="N36" i="23"/>
  <c r="O36" i="23"/>
  <c r="F37" i="23"/>
  <c r="G37" i="23"/>
  <c r="H37" i="23"/>
  <c r="I37" i="23"/>
  <c r="J37" i="23"/>
  <c r="K37" i="23"/>
  <c r="L37" i="23"/>
  <c r="M37" i="23"/>
  <c r="N37" i="23"/>
  <c r="O37" i="23"/>
  <c r="F38" i="23"/>
  <c r="G38" i="23"/>
  <c r="H38" i="23"/>
  <c r="I38" i="23"/>
  <c r="J38" i="23"/>
  <c r="K38" i="23"/>
  <c r="L38" i="23"/>
  <c r="M38" i="23"/>
  <c r="N38" i="23"/>
  <c r="O38" i="23"/>
  <c r="F39" i="23"/>
  <c r="G39" i="23"/>
  <c r="H39" i="23"/>
  <c r="I39" i="23"/>
  <c r="J39" i="23"/>
  <c r="K39" i="23"/>
  <c r="L39" i="23"/>
  <c r="M39" i="23"/>
  <c r="N39" i="23"/>
  <c r="O39" i="23"/>
  <c r="F40" i="23"/>
  <c r="G40" i="23"/>
  <c r="H40" i="23"/>
  <c r="I40" i="23"/>
  <c r="J40" i="23"/>
  <c r="K40" i="23"/>
  <c r="L40" i="23"/>
  <c r="M40" i="23"/>
  <c r="N40" i="23"/>
  <c r="O40" i="23"/>
  <c r="F41" i="23"/>
  <c r="G41" i="23"/>
  <c r="H41" i="23"/>
  <c r="I41" i="23"/>
  <c r="J41" i="23"/>
  <c r="K41" i="23"/>
  <c r="L41" i="23"/>
  <c r="M41" i="23"/>
  <c r="N41" i="23"/>
  <c r="O41" i="23"/>
  <c r="F42" i="23"/>
  <c r="G42" i="23"/>
  <c r="H42" i="23"/>
  <c r="I42" i="23"/>
  <c r="J42" i="23"/>
  <c r="K42" i="23"/>
  <c r="L42" i="23"/>
  <c r="M42" i="23"/>
  <c r="N42" i="23"/>
  <c r="O42" i="23"/>
  <c r="F43" i="23"/>
  <c r="G43" i="23"/>
  <c r="H43" i="23"/>
  <c r="I43" i="23"/>
  <c r="J43" i="23"/>
  <c r="K43" i="23"/>
  <c r="L43" i="23"/>
  <c r="M43" i="23"/>
  <c r="N43" i="23"/>
  <c r="O43" i="23"/>
  <c r="F44" i="23"/>
  <c r="G44" i="23"/>
  <c r="H44" i="23"/>
  <c r="I44" i="23"/>
  <c r="J44" i="23"/>
  <c r="K44" i="23"/>
  <c r="L44" i="23"/>
  <c r="M44" i="23"/>
  <c r="N44" i="23"/>
  <c r="O44" i="23"/>
  <c r="F45" i="23"/>
  <c r="G45" i="23"/>
  <c r="H45" i="23"/>
  <c r="I45" i="23"/>
  <c r="J45" i="23"/>
  <c r="K45" i="23"/>
  <c r="L45" i="23"/>
  <c r="M45" i="23"/>
  <c r="N45" i="23"/>
  <c r="O45" i="23"/>
  <c r="F46" i="23"/>
  <c r="G46" i="23"/>
  <c r="H46" i="23"/>
  <c r="I46" i="23"/>
  <c r="J46" i="23"/>
  <c r="K46" i="23"/>
  <c r="L46" i="23"/>
  <c r="M46" i="23"/>
  <c r="N46" i="23"/>
  <c r="O46" i="23"/>
  <c r="F47" i="23"/>
  <c r="G47" i="23"/>
  <c r="H47" i="23"/>
  <c r="I47" i="23"/>
  <c r="J47" i="23"/>
  <c r="K47" i="23"/>
  <c r="L47" i="23"/>
  <c r="M47" i="23"/>
  <c r="N47" i="23"/>
  <c r="O47" i="23"/>
  <c r="F48" i="23"/>
  <c r="G48" i="23"/>
  <c r="H48" i="23"/>
  <c r="I48" i="23"/>
  <c r="J48" i="23"/>
  <c r="K48" i="23"/>
  <c r="L48" i="23"/>
  <c r="M48" i="23"/>
  <c r="N48" i="23"/>
  <c r="O48" i="23"/>
  <c r="F49" i="23"/>
  <c r="G49" i="23"/>
  <c r="H49" i="23"/>
  <c r="I49" i="23"/>
  <c r="J49" i="23"/>
  <c r="K49" i="23"/>
  <c r="L49" i="23"/>
  <c r="M49" i="23"/>
  <c r="N49" i="23"/>
  <c r="O49" i="23"/>
  <c r="F50" i="23"/>
  <c r="G50" i="23"/>
  <c r="H50" i="23"/>
  <c r="I50" i="23"/>
  <c r="J50" i="23"/>
  <c r="K50" i="23"/>
  <c r="L50" i="23"/>
  <c r="M50" i="23"/>
  <c r="N50" i="23"/>
  <c r="O50" i="23"/>
  <c r="F51" i="23"/>
  <c r="G51" i="23"/>
  <c r="H51" i="23"/>
  <c r="I51" i="23"/>
  <c r="J51" i="23"/>
  <c r="K51" i="23"/>
  <c r="L51" i="23"/>
  <c r="M51" i="23"/>
  <c r="N51" i="23"/>
  <c r="O51" i="23"/>
  <c r="F52" i="23"/>
  <c r="G52" i="23"/>
  <c r="H52" i="23"/>
  <c r="I52" i="23"/>
  <c r="J52" i="23"/>
  <c r="K52" i="23"/>
  <c r="L52" i="23"/>
  <c r="M52" i="23"/>
  <c r="N52" i="23"/>
  <c r="O52" i="23"/>
  <c r="F53" i="23"/>
  <c r="G53" i="23"/>
  <c r="H53" i="23"/>
  <c r="I53" i="23"/>
  <c r="J53" i="23"/>
  <c r="K53" i="23"/>
  <c r="L53" i="23"/>
  <c r="M53" i="23"/>
  <c r="N53" i="23"/>
  <c r="O53" i="23"/>
  <c r="F54" i="23"/>
  <c r="G54" i="23"/>
  <c r="H54" i="23"/>
  <c r="I54" i="23"/>
  <c r="J54" i="23"/>
  <c r="K54" i="23"/>
  <c r="L54" i="23"/>
  <c r="M54" i="23"/>
  <c r="N54" i="23"/>
  <c r="O54" i="23"/>
  <c r="F55" i="23"/>
  <c r="G55" i="23"/>
  <c r="H55" i="23"/>
  <c r="I55" i="23"/>
  <c r="J55" i="23"/>
  <c r="K55" i="23"/>
  <c r="L55" i="23"/>
  <c r="M55" i="23"/>
  <c r="N55" i="23"/>
  <c r="O55" i="23"/>
  <c r="F56" i="23"/>
  <c r="G56" i="23"/>
  <c r="H56" i="23"/>
  <c r="I56" i="23"/>
  <c r="J56" i="23"/>
  <c r="K56" i="23"/>
  <c r="L56" i="23"/>
  <c r="M56" i="23"/>
  <c r="N56" i="23"/>
  <c r="O56" i="23"/>
  <c r="F57" i="23"/>
  <c r="G57" i="23"/>
  <c r="H57" i="23"/>
  <c r="I57" i="23"/>
  <c r="J57" i="23"/>
  <c r="K57" i="23"/>
  <c r="L57" i="23"/>
  <c r="M57" i="23"/>
  <c r="N57" i="23"/>
  <c r="O57" i="23"/>
  <c r="F58" i="23"/>
  <c r="G58" i="23"/>
  <c r="H58" i="23"/>
  <c r="I58" i="23"/>
  <c r="J58" i="23"/>
  <c r="K58" i="23"/>
  <c r="L58" i="23"/>
  <c r="M58" i="23"/>
  <c r="N58" i="23"/>
  <c r="O58" i="23"/>
  <c r="F59" i="23"/>
  <c r="G59" i="23"/>
  <c r="H59" i="23"/>
  <c r="I59" i="23"/>
  <c r="J59" i="23"/>
  <c r="K59" i="23"/>
  <c r="L59" i="23"/>
  <c r="M59" i="23"/>
  <c r="N59" i="23"/>
  <c r="O59" i="23"/>
  <c r="F60" i="23"/>
  <c r="G60" i="23"/>
  <c r="H60" i="23"/>
  <c r="I60" i="23"/>
  <c r="J60" i="23"/>
  <c r="K60" i="23"/>
  <c r="L60" i="23"/>
  <c r="M60" i="23"/>
  <c r="N60" i="23"/>
  <c r="O60" i="23"/>
  <c r="F61" i="23"/>
  <c r="G61" i="23"/>
  <c r="H61" i="23"/>
  <c r="I61" i="23"/>
  <c r="J61" i="23"/>
  <c r="K61" i="23"/>
  <c r="L61" i="23"/>
  <c r="M61" i="23"/>
  <c r="N61" i="23"/>
  <c r="O61" i="23"/>
  <c r="F62" i="23"/>
  <c r="G62" i="23"/>
  <c r="H62" i="23"/>
  <c r="I62" i="23"/>
  <c r="J62" i="23"/>
  <c r="K62" i="23"/>
  <c r="L62" i="23"/>
  <c r="M62" i="23"/>
  <c r="N62" i="23"/>
  <c r="O62" i="23"/>
  <c r="F63" i="23"/>
  <c r="G63" i="23"/>
  <c r="H63" i="23"/>
  <c r="I63" i="23"/>
  <c r="J63" i="23"/>
  <c r="K63" i="23"/>
  <c r="L63" i="23"/>
  <c r="M63" i="23"/>
  <c r="N63" i="23"/>
  <c r="O63" i="23"/>
  <c r="F64" i="23"/>
  <c r="G64" i="23"/>
  <c r="H64" i="23"/>
  <c r="I64" i="23"/>
  <c r="J64" i="23"/>
  <c r="K64" i="23"/>
  <c r="L64" i="23"/>
  <c r="M64" i="23"/>
  <c r="N64" i="23"/>
  <c r="O64" i="23"/>
  <c r="F65" i="23"/>
  <c r="G65" i="23"/>
  <c r="H65" i="23"/>
  <c r="I65" i="23"/>
  <c r="J65" i="23"/>
  <c r="K65" i="23"/>
  <c r="L65" i="23"/>
  <c r="M65" i="23"/>
  <c r="N65" i="23"/>
  <c r="O65" i="23"/>
  <c r="F66" i="23"/>
  <c r="G66" i="23"/>
  <c r="H66" i="23"/>
  <c r="I66" i="23"/>
  <c r="J66" i="23"/>
  <c r="K66" i="23"/>
  <c r="L66" i="23"/>
  <c r="M66" i="23"/>
  <c r="N66" i="23"/>
  <c r="O66" i="23"/>
  <c r="F67" i="23"/>
  <c r="G67" i="23"/>
  <c r="H67" i="23"/>
  <c r="I67" i="23"/>
  <c r="J67" i="23"/>
  <c r="K67" i="23"/>
  <c r="L67" i="23"/>
  <c r="M67" i="23"/>
  <c r="N67" i="23"/>
  <c r="O67" i="23"/>
  <c r="F68" i="23"/>
  <c r="G68" i="23"/>
  <c r="H68" i="23"/>
  <c r="I68" i="23"/>
  <c r="J68" i="23"/>
  <c r="K68" i="23"/>
  <c r="L68" i="23"/>
  <c r="M68" i="23"/>
  <c r="N68" i="23"/>
  <c r="O68" i="23"/>
  <c r="F69" i="23"/>
  <c r="G69" i="23"/>
  <c r="H69" i="23"/>
  <c r="I69" i="23"/>
  <c r="J69" i="23"/>
  <c r="K69" i="23"/>
  <c r="L69" i="23"/>
  <c r="M69" i="23"/>
  <c r="N69" i="23"/>
  <c r="O69" i="23"/>
  <c r="F70" i="23"/>
  <c r="G70" i="23"/>
  <c r="H70" i="23"/>
  <c r="I70" i="23"/>
  <c r="J70" i="23"/>
  <c r="K70" i="23"/>
  <c r="L70" i="23"/>
  <c r="M70" i="23"/>
  <c r="N70" i="23"/>
  <c r="O70" i="23"/>
  <c r="F71" i="23"/>
  <c r="G71" i="23"/>
  <c r="H71" i="23"/>
  <c r="I71" i="23"/>
  <c r="J71" i="23"/>
  <c r="K71" i="23"/>
  <c r="L71" i="23"/>
  <c r="M71" i="23"/>
  <c r="N71" i="23"/>
  <c r="O71" i="23"/>
  <c r="F72" i="23"/>
  <c r="G72" i="23"/>
  <c r="H72" i="23"/>
  <c r="I72" i="23"/>
  <c r="J72" i="23"/>
  <c r="K72" i="23"/>
  <c r="L72" i="23"/>
  <c r="M72" i="23"/>
  <c r="N72" i="23"/>
  <c r="O72" i="23"/>
  <c r="F73" i="23"/>
  <c r="G73" i="23"/>
  <c r="H73" i="23"/>
  <c r="I73" i="23"/>
  <c r="J73" i="23"/>
  <c r="K73" i="23"/>
  <c r="L73" i="23"/>
  <c r="M73" i="23"/>
  <c r="N73" i="23"/>
  <c r="O73" i="23"/>
  <c r="F74" i="23"/>
  <c r="G74" i="23"/>
  <c r="H74" i="23"/>
  <c r="I74" i="23"/>
  <c r="J74" i="23"/>
  <c r="K74" i="23"/>
  <c r="L74" i="23"/>
  <c r="M74" i="23"/>
  <c r="N74" i="23"/>
  <c r="O74" i="23"/>
  <c r="F75" i="23"/>
  <c r="G75" i="23"/>
  <c r="H75" i="23"/>
  <c r="I75" i="23"/>
  <c r="J75" i="23"/>
  <c r="K75" i="23"/>
  <c r="L75" i="23"/>
  <c r="M75" i="23"/>
  <c r="N75" i="23"/>
  <c r="O75" i="23"/>
  <c r="F76" i="23"/>
  <c r="G76" i="23"/>
  <c r="H76" i="23"/>
  <c r="I76" i="23"/>
  <c r="J76" i="23"/>
  <c r="K76" i="23"/>
  <c r="L76" i="23"/>
  <c r="M76" i="23"/>
  <c r="N76" i="23"/>
  <c r="O76" i="23"/>
  <c r="F77" i="23"/>
  <c r="G77" i="23"/>
  <c r="H77" i="23"/>
  <c r="I77" i="23"/>
  <c r="J77" i="23"/>
  <c r="K77" i="23"/>
  <c r="L77" i="23"/>
  <c r="M77" i="23"/>
  <c r="N77" i="23"/>
  <c r="O77" i="23"/>
  <c r="F78" i="23"/>
  <c r="G78" i="23"/>
  <c r="H78" i="23"/>
  <c r="I78" i="23"/>
  <c r="J78" i="23"/>
  <c r="K78" i="23"/>
  <c r="L78" i="23"/>
  <c r="M78" i="23"/>
  <c r="N78" i="23"/>
  <c r="O78" i="23"/>
  <c r="F79" i="23"/>
  <c r="G79" i="23"/>
  <c r="H79" i="23"/>
  <c r="I79" i="23"/>
  <c r="J79" i="23"/>
  <c r="K79" i="23"/>
  <c r="L79" i="23"/>
  <c r="M79" i="23"/>
  <c r="N79" i="23"/>
  <c r="O79" i="23"/>
  <c r="F80" i="23"/>
  <c r="G80" i="23"/>
  <c r="H80" i="23"/>
  <c r="I80" i="23"/>
  <c r="J80" i="23"/>
  <c r="K80" i="23"/>
  <c r="L80" i="23"/>
  <c r="M80" i="23"/>
  <c r="N80" i="23"/>
  <c r="O80" i="23"/>
  <c r="F81" i="23"/>
  <c r="G81" i="23"/>
  <c r="H81" i="23"/>
  <c r="I81" i="23"/>
  <c r="J81" i="23"/>
  <c r="K81" i="23"/>
  <c r="L81" i="23"/>
  <c r="M81" i="23"/>
  <c r="N81" i="23"/>
  <c r="O81" i="23"/>
  <c r="F82" i="23"/>
  <c r="G82" i="23"/>
  <c r="H82" i="23"/>
  <c r="I82" i="23"/>
  <c r="J82" i="23"/>
  <c r="K82" i="23"/>
  <c r="L82" i="23"/>
  <c r="M82" i="23"/>
  <c r="N82" i="23"/>
  <c r="O82" i="23"/>
  <c r="F83" i="23"/>
  <c r="G83" i="23"/>
  <c r="H83" i="23"/>
  <c r="I83" i="23"/>
  <c r="J83" i="23"/>
  <c r="K83" i="23"/>
  <c r="L83" i="23"/>
  <c r="M83" i="23"/>
  <c r="N83" i="23"/>
  <c r="O83" i="23"/>
  <c r="F84" i="23"/>
  <c r="G84" i="23"/>
  <c r="H84" i="23"/>
  <c r="I84" i="23"/>
  <c r="J84" i="23"/>
  <c r="K84" i="23"/>
  <c r="L84" i="23"/>
  <c r="M84" i="23"/>
  <c r="N84" i="23"/>
  <c r="O84" i="23"/>
  <c r="F85" i="23"/>
  <c r="G85" i="23"/>
  <c r="H85" i="23"/>
  <c r="I85" i="23"/>
  <c r="J85" i="23"/>
  <c r="K85" i="23"/>
  <c r="L85" i="23"/>
  <c r="M85" i="23"/>
  <c r="N85" i="23"/>
  <c r="O85" i="23"/>
  <c r="F86" i="23"/>
  <c r="G86" i="23"/>
  <c r="H86" i="23"/>
  <c r="I86" i="23"/>
  <c r="J86" i="23"/>
  <c r="K86" i="23"/>
  <c r="L86" i="23"/>
  <c r="M86" i="23"/>
  <c r="N86" i="23"/>
  <c r="O86" i="23"/>
  <c r="F87" i="23"/>
  <c r="G87" i="23"/>
  <c r="H87" i="23"/>
  <c r="I87" i="23"/>
  <c r="J87" i="23"/>
  <c r="K87" i="23"/>
  <c r="L87" i="23"/>
  <c r="M87" i="23"/>
  <c r="N87" i="23"/>
  <c r="O87" i="23"/>
  <c r="F88" i="23"/>
  <c r="G88" i="23"/>
  <c r="H88" i="23"/>
  <c r="I88" i="23"/>
  <c r="J88" i="23"/>
  <c r="K88" i="23"/>
  <c r="L88" i="23"/>
  <c r="M88" i="23"/>
  <c r="N88" i="23"/>
  <c r="O88" i="23"/>
  <c r="F89" i="23"/>
  <c r="G89" i="23"/>
  <c r="H89" i="23"/>
  <c r="I89" i="23"/>
  <c r="J89" i="23"/>
  <c r="K89" i="23"/>
  <c r="L89" i="23"/>
  <c r="M89" i="23"/>
  <c r="N89" i="23"/>
  <c r="O89" i="23"/>
  <c r="F90" i="23"/>
  <c r="G90" i="23"/>
  <c r="H90" i="23"/>
  <c r="I90" i="23"/>
  <c r="J90" i="23"/>
  <c r="K90" i="23"/>
  <c r="L90" i="23"/>
  <c r="M90" i="23"/>
  <c r="N90" i="23"/>
  <c r="O90" i="23"/>
  <c r="F91" i="23"/>
  <c r="G91" i="23"/>
  <c r="H91" i="23"/>
  <c r="I91" i="23"/>
  <c r="J91" i="23"/>
  <c r="K91" i="23"/>
  <c r="L91" i="23"/>
  <c r="M91" i="23"/>
  <c r="N91" i="23"/>
  <c r="O91" i="23"/>
  <c r="F92" i="23"/>
  <c r="G92" i="23"/>
  <c r="H92" i="23"/>
  <c r="I92" i="23"/>
  <c r="J92" i="23"/>
  <c r="K92" i="23"/>
  <c r="L92" i="23"/>
  <c r="M92" i="23"/>
  <c r="N92" i="23"/>
  <c r="O92" i="23"/>
  <c r="F93" i="23"/>
  <c r="G93" i="23"/>
  <c r="H93" i="23"/>
  <c r="I93" i="23"/>
  <c r="J93" i="23"/>
  <c r="K93" i="23"/>
  <c r="L93" i="23"/>
  <c r="M93" i="23"/>
  <c r="N93" i="23"/>
  <c r="O93" i="23"/>
  <c r="F94" i="23"/>
  <c r="G94" i="23"/>
  <c r="H94" i="23"/>
  <c r="I94" i="23"/>
  <c r="J94" i="23"/>
  <c r="K94" i="23"/>
  <c r="L94" i="23"/>
  <c r="M94" i="23"/>
  <c r="N94" i="23"/>
  <c r="O94" i="23"/>
  <c r="F95" i="23"/>
  <c r="G95" i="23"/>
  <c r="H95" i="23"/>
  <c r="I95" i="23"/>
  <c r="J95" i="23"/>
  <c r="K95" i="23"/>
  <c r="L95" i="23"/>
  <c r="M95" i="23"/>
  <c r="N95" i="23"/>
  <c r="O95" i="23"/>
  <c r="F96" i="23"/>
  <c r="G96" i="23"/>
  <c r="H96" i="23"/>
  <c r="I96" i="23"/>
  <c r="J96" i="23"/>
  <c r="K96" i="23"/>
  <c r="L96" i="23"/>
  <c r="M96" i="23"/>
  <c r="N96" i="23"/>
  <c r="O96" i="23"/>
  <c r="F97" i="23"/>
  <c r="G97" i="23"/>
  <c r="H97" i="23"/>
  <c r="I97" i="23"/>
  <c r="J97" i="23"/>
  <c r="K97" i="23"/>
  <c r="L97" i="23"/>
  <c r="M97" i="23"/>
  <c r="N97" i="23"/>
  <c r="O97" i="23"/>
  <c r="F98" i="23"/>
  <c r="G98" i="23"/>
  <c r="H98" i="23"/>
  <c r="I98" i="23"/>
  <c r="J98" i="23"/>
  <c r="K98" i="23"/>
  <c r="L98" i="23"/>
  <c r="M98" i="23"/>
  <c r="N98" i="23"/>
  <c r="O98" i="23"/>
  <c r="F99" i="23"/>
  <c r="G99" i="23"/>
  <c r="H99" i="23"/>
  <c r="I99" i="23"/>
  <c r="J99" i="23"/>
  <c r="K99" i="23"/>
  <c r="L99" i="23"/>
  <c r="M99" i="23"/>
  <c r="N99" i="23"/>
  <c r="O99" i="23"/>
  <c r="F100" i="23"/>
  <c r="G100" i="23"/>
  <c r="H100" i="23"/>
  <c r="I100" i="23"/>
  <c r="J100" i="23"/>
  <c r="K100" i="23"/>
  <c r="L100" i="23"/>
  <c r="M100" i="23"/>
  <c r="N100" i="23"/>
  <c r="O100" i="23"/>
  <c r="F101" i="23"/>
  <c r="G101" i="23"/>
  <c r="H101" i="23"/>
  <c r="I101" i="23"/>
  <c r="J101" i="23"/>
  <c r="K101" i="23"/>
  <c r="L101" i="23"/>
  <c r="M101" i="23"/>
  <c r="N101" i="23"/>
  <c r="O101" i="23"/>
  <c r="F102" i="23"/>
  <c r="G102" i="23"/>
  <c r="H102" i="23"/>
  <c r="I102" i="23"/>
  <c r="J102" i="23"/>
  <c r="K102" i="23"/>
  <c r="L102" i="23"/>
  <c r="M102" i="23"/>
  <c r="N102" i="23"/>
  <c r="O102" i="23"/>
  <c r="F103" i="23"/>
  <c r="G103" i="23"/>
  <c r="H103" i="23"/>
  <c r="I103" i="23"/>
  <c r="J103" i="23"/>
  <c r="K103" i="23"/>
  <c r="L103" i="23"/>
  <c r="M103" i="23"/>
  <c r="N103" i="23"/>
  <c r="O103" i="23"/>
  <c r="F104" i="23"/>
  <c r="G104" i="23"/>
  <c r="H104" i="23"/>
  <c r="I104" i="23"/>
  <c r="J104" i="23"/>
  <c r="K104" i="23"/>
  <c r="L104" i="23"/>
  <c r="M104" i="23"/>
  <c r="N104" i="23"/>
  <c r="O104" i="23"/>
  <c r="O4" i="23"/>
  <c r="N4" i="23"/>
  <c r="M4" i="23"/>
  <c r="L4" i="23"/>
  <c r="K4" i="23"/>
  <c r="J4" i="23"/>
  <c r="I4" i="23"/>
  <c r="H4" i="23"/>
  <c r="G4" i="23"/>
  <c r="F4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F5" i="22"/>
  <c r="G5" i="22"/>
  <c r="H5" i="22"/>
  <c r="I5" i="22"/>
  <c r="J5" i="22"/>
  <c r="K5" i="22"/>
  <c r="L5" i="22"/>
  <c r="M5" i="22"/>
  <c r="N5" i="22"/>
  <c r="O5" i="22"/>
  <c r="F6" i="22"/>
  <c r="G6" i="22"/>
  <c r="H6" i="22"/>
  <c r="I6" i="22"/>
  <c r="J6" i="22"/>
  <c r="K6" i="22"/>
  <c r="L6" i="22"/>
  <c r="M6" i="22"/>
  <c r="N6" i="22"/>
  <c r="O6" i="22"/>
  <c r="F7" i="22"/>
  <c r="G7" i="22"/>
  <c r="H7" i="22"/>
  <c r="I7" i="22"/>
  <c r="J7" i="22"/>
  <c r="K7" i="22"/>
  <c r="L7" i="22"/>
  <c r="M7" i="22"/>
  <c r="N7" i="22"/>
  <c r="O7" i="22"/>
  <c r="F8" i="22"/>
  <c r="G8" i="22"/>
  <c r="H8" i="22"/>
  <c r="I8" i="22"/>
  <c r="J8" i="22"/>
  <c r="K8" i="22"/>
  <c r="L8" i="22"/>
  <c r="M8" i="22"/>
  <c r="N8" i="22"/>
  <c r="O8" i="22"/>
  <c r="F9" i="22"/>
  <c r="G9" i="22"/>
  <c r="H9" i="22"/>
  <c r="I9" i="22"/>
  <c r="J9" i="22"/>
  <c r="K9" i="22"/>
  <c r="L9" i="22"/>
  <c r="M9" i="22"/>
  <c r="N9" i="22"/>
  <c r="O9" i="22"/>
  <c r="F10" i="22"/>
  <c r="G10" i="22"/>
  <c r="H10" i="22"/>
  <c r="I10" i="22"/>
  <c r="J10" i="22"/>
  <c r="K10" i="22"/>
  <c r="L10" i="22"/>
  <c r="M10" i="22"/>
  <c r="N10" i="22"/>
  <c r="O10" i="22"/>
  <c r="F11" i="22"/>
  <c r="G11" i="22"/>
  <c r="H11" i="22"/>
  <c r="I11" i="22"/>
  <c r="J11" i="22"/>
  <c r="K11" i="22"/>
  <c r="L11" i="22"/>
  <c r="M11" i="22"/>
  <c r="N11" i="22"/>
  <c r="O11" i="22"/>
  <c r="F12" i="22"/>
  <c r="G12" i="22"/>
  <c r="H12" i="22"/>
  <c r="I12" i="22"/>
  <c r="J12" i="22"/>
  <c r="K12" i="22"/>
  <c r="L12" i="22"/>
  <c r="M12" i="22"/>
  <c r="N12" i="22"/>
  <c r="O12" i="22"/>
  <c r="F13" i="22"/>
  <c r="G13" i="22"/>
  <c r="H13" i="22"/>
  <c r="I13" i="22"/>
  <c r="J13" i="22"/>
  <c r="K13" i="22"/>
  <c r="L13" i="22"/>
  <c r="M13" i="22"/>
  <c r="N13" i="22"/>
  <c r="O13" i="22"/>
  <c r="F14" i="22"/>
  <c r="G14" i="22"/>
  <c r="H14" i="22"/>
  <c r="I14" i="22"/>
  <c r="J14" i="22"/>
  <c r="K14" i="22"/>
  <c r="L14" i="22"/>
  <c r="M14" i="22"/>
  <c r="N14" i="22"/>
  <c r="O14" i="22"/>
  <c r="F15" i="22"/>
  <c r="G15" i="22"/>
  <c r="H15" i="22"/>
  <c r="I15" i="22"/>
  <c r="J15" i="22"/>
  <c r="K15" i="22"/>
  <c r="L15" i="22"/>
  <c r="M15" i="22"/>
  <c r="N15" i="22"/>
  <c r="O15" i="22"/>
  <c r="F16" i="22"/>
  <c r="G16" i="22"/>
  <c r="H16" i="22"/>
  <c r="I16" i="22"/>
  <c r="J16" i="22"/>
  <c r="K16" i="22"/>
  <c r="L16" i="22"/>
  <c r="M16" i="22"/>
  <c r="N16" i="22"/>
  <c r="O16" i="22"/>
  <c r="F17" i="22"/>
  <c r="G17" i="22"/>
  <c r="H17" i="22"/>
  <c r="I17" i="22"/>
  <c r="J17" i="22"/>
  <c r="K17" i="22"/>
  <c r="L17" i="22"/>
  <c r="M17" i="22"/>
  <c r="N17" i="22"/>
  <c r="O17" i="22"/>
  <c r="F18" i="22"/>
  <c r="G18" i="22"/>
  <c r="H18" i="22"/>
  <c r="I18" i="22"/>
  <c r="J18" i="22"/>
  <c r="K18" i="22"/>
  <c r="L18" i="22"/>
  <c r="M18" i="22"/>
  <c r="N18" i="22"/>
  <c r="O18" i="22"/>
  <c r="F19" i="22"/>
  <c r="G19" i="22"/>
  <c r="H19" i="22"/>
  <c r="I19" i="22"/>
  <c r="J19" i="22"/>
  <c r="K19" i="22"/>
  <c r="L19" i="22"/>
  <c r="M19" i="22"/>
  <c r="N19" i="22"/>
  <c r="O19" i="22"/>
  <c r="F20" i="22"/>
  <c r="G20" i="22"/>
  <c r="H20" i="22"/>
  <c r="I20" i="22"/>
  <c r="J20" i="22"/>
  <c r="K20" i="22"/>
  <c r="L20" i="22"/>
  <c r="M20" i="22"/>
  <c r="N20" i="22"/>
  <c r="O20" i="22"/>
  <c r="F21" i="22"/>
  <c r="G21" i="22"/>
  <c r="H21" i="22"/>
  <c r="I21" i="22"/>
  <c r="J21" i="22"/>
  <c r="K21" i="22"/>
  <c r="L21" i="22"/>
  <c r="M21" i="22"/>
  <c r="N21" i="22"/>
  <c r="O21" i="22"/>
  <c r="F22" i="22"/>
  <c r="G22" i="22"/>
  <c r="H22" i="22"/>
  <c r="I22" i="22"/>
  <c r="J22" i="22"/>
  <c r="K22" i="22"/>
  <c r="L22" i="22"/>
  <c r="M22" i="22"/>
  <c r="N22" i="22"/>
  <c r="O22" i="22"/>
  <c r="F23" i="22"/>
  <c r="G23" i="22"/>
  <c r="H23" i="22"/>
  <c r="I23" i="22"/>
  <c r="J23" i="22"/>
  <c r="K23" i="22"/>
  <c r="L23" i="22"/>
  <c r="M23" i="22"/>
  <c r="N23" i="22"/>
  <c r="O23" i="22"/>
  <c r="F24" i="22"/>
  <c r="G24" i="22"/>
  <c r="H24" i="22"/>
  <c r="I24" i="22"/>
  <c r="J24" i="22"/>
  <c r="K24" i="22"/>
  <c r="L24" i="22"/>
  <c r="M24" i="22"/>
  <c r="N24" i="22"/>
  <c r="O24" i="22"/>
  <c r="F25" i="22"/>
  <c r="G25" i="22"/>
  <c r="H25" i="22"/>
  <c r="I25" i="22"/>
  <c r="J25" i="22"/>
  <c r="K25" i="22"/>
  <c r="L25" i="22"/>
  <c r="M25" i="22"/>
  <c r="N25" i="22"/>
  <c r="O25" i="22"/>
  <c r="F26" i="22"/>
  <c r="G26" i="22"/>
  <c r="H26" i="22"/>
  <c r="I26" i="22"/>
  <c r="J26" i="22"/>
  <c r="K26" i="22"/>
  <c r="L26" i="22"/>
  <c r="M26" i="22"/>
  <c r="N26" i="22"/>
  <c r="O26" i="22"/>
  <c r="F27" i="22"/>
  <c r="G27" i="22"/>
  <c r="H27" i="22"/>
  <c r="I27" i="22"/>
  <c r="J27" i="22"/>
  <c r="K27" i="22"/>
  <c r="L27" i="22"/>
  <c r="M27" i="22"/>
  <c r="N27" i="22"/>
  <c r="O27" i="22"/>
  <c r="F28" i="22"/>
  <c r="G28" i="22"/>
  <c r="H28" i="22"/>
  <c r="I28" i="22"/>
  <c r="J28" i="22"/>
  <c r="K28" i="22"/>
  <c r="L28" i="22"/>
  <c r="M28" i="22"/>
  <c r="N28" i="22"/>
  <c r="O28" i="22"/>
  <c r="F29" i="22"/>
  <c r="G29" i="22"/>
  <c r="H29" i="22"/>
  <c r="I29" i="22"/>
  <c r="J29" i="22"/>
  <c r="K29" i="22"/>
  <c r="L29" i="22"/>
  <c r="M29" i="22"/>
  <c r="N29" i="22"/>
  <c r="O29" i="22"/>
  <c r="F30" i="22"/>
  <c r="G30" i="22"/>
  <c r="H30" i="22"/>
  <c r="I30" i="22"/>
  <c r="J30" i="22"/>
  <c r="K30" i="22"/>
  <c r="L30" i="22"/>
  <c r="M30" i="22"/>
  <c r="N30" i="22"/>
  <c r="O30" i="22"/>
  <c r="F31" i="22"/>
  <c r="G31" i="22"/>
  <c r="H31" i="22"/>
  <c r="I31" i="22"/>
  <c r="J31" i="22"/>
  <c r="K31" i="22"/>
  <c r="L31" i="22"/>
  <c r="M31" i="22"/>
  <c r="N31" i="22"/>
  <c r="O31" i="22"/>
  <c r="F32" i="22"/>
  <c r="G32" i="22"/>
  <c r="H32" i="22"/>
  <c r="I32" i="22"/>
  <c r="J32" i="22"/>
  <c r="K32" i="22"/>
  <c r="L32" i="22"/>
  <c r="M32" i="22"/>
  <c r="N32" i="22"/>
  <c r="O32" i="22"/>
  <c r="F33" i="22"/>
  <c r="G33" i="22"/>
  <c r="H33" i="22"/>
  <c r="I33" i="22"/>
  <c r="J33" i="22"/>
  <c r="K33" i="22"/>
  <c r="L33" i="22"/>
  <c r="M33" i="22"/>
  <c r="N33" i="22"/>
  <c r="O33" i="22"/>
  <c r="F34" i="22"/>
  <c r="G34" i="22"/>
  <c r="H34" i="22"/>
  <c r="I34" i="22"/>
  <c r="J34" i="22"/>
  <c r="K34" i="22"/>
  <c r="L34" i="22"/>
  <c r="M34" i="22"/>
  <c r="N34" i="22"/>
  <c r="O34" i="22"/>
  <c r="F35" i="22"/>
  <c r="G35" i="22"/>
  <c r="H35" i="22"/>
  <c r="I35" i="22"/>
  <c r="J35" i="22"/>
  <c r="K35" i="22"/>
  <c r="L35" i="22"/>
  <c r="M35" i="22"/>
  <c r="N35" i="22"/>
  <c r="O35" i="22"/>
  <c r="F36" i="22"/>
  <c r="G36" i="22"/>
  <c r="H36" i="22"/>
  <c r="I36" i="22"/>
  <c r="J36" i="22"/>
  <c r="K36" i="22"/>
  <c r="L36" i="22"/>
  <c r="M36" i="22"/>
  <c r="N36" i="22"/>
  <c r="O36" i="22"/>
  <c r="F37" i="22"/>
  <c r="G37" i="22"/>
  <c r="H37" i="22"/>
  <c r="I37" i="22"/>
  <c r="J37" i="22"/>
  <c r="K37" i="22"/>
  <c r="L37" i="22"/>
  <c r="M37" i="22"/>
  <c r="N37" i="22"/>
  <c r="O37" i="22"/>
  <c r="F38" i="22"/>
  <c r="G38" i="22"/>
  <c r="H38" i="22"/>
  <c r="I38" i="22"/>
  <c r="J38" i="22"/>
  <c r="K38" i="22"/>
  <c r="L38" i="22"/>
  <c r="M38" i="22"/>
  <c r="N38" i="22"/>
  <c r="O38" i="22"/>
  <c r="F39" i="22"/>
  <c r="G39" i="22"/>
  <c r="H39" i="22"/>
  <c r="I39" i="22"/>
  <c r="J39" i="22"/>
  <c r="K39" i="22"/>
  <c r="L39" i="22"/>
  <c r="M39" i="22"/>
  <c r="N39" i="22"/>
  <c r="O39" i="22"/>
  <c r="F40" i="22"/>
  <c r="G40" i="22"/>
  <c r="H40" i="22"/>
  <c r="I40" i="22"/>
  <c r="J40" i="22"/>
  <c r="K40" i="22"/>
  <c r="L40" i="22"/>
  <c r="M40" i="22"/>
  <c r="N40" i="22"/>
  <c r="O40" i="22"/>
  <c r="F41" i="22"/>
  <c r="G41" i="22"/>
  <c r="H41" i="22"/>
  <c r="I41" i="22"/>
  <c r="J41" i="22"/>
  <c r="K41" i="22"/>
  <c r="L41" i="22"/>
  <c r="M41" i="22"/>
  <c r="N41" i="22"/>
  <c r="O41" i="22"/>
  <c r="F42" i="22"/>
  <c r="G42" i="22"/>
  <c r="H42" i="22"/>
  <c r="I42" i="22"/>
  <c r="J42" i="22"/>
  <c r="K42" i="22"/>
  <c r="L42" i="22"/>
  <c r="M42" i="22"/>
  <c r="N42" i="22"/>
  <c r="O42" i="22"/>
  <c r="F43" i="22"/>
  <c r="G43" i="22"/>
  <c r="H43" i="22"/>
  <c r="I43" i="22"/>
  <c r="J43" i="22"/>
  <c r="K43" i="22"/>
  <c r="L43" i="22"/>
  <c r="M43" i="22"/>
  <c r="N43" i="22"/>
  <c r="O43" i="22"/>
  <c r="F44" i="22"/>
  <c r="G44" i="22"/>
  <c r="H44" i="22"/>
  <c r="I44" i="22"/>
  <c r="J44" i="22"/>
  <c r="K44" i="22"/>
  <c r="L44" i="22"/>
  <c r="M44" i="22"/>
  <c r="N44" i="22"/>
  <c r="O44" i="22"/>
  <c r="F45" i="22"/>
  <c r="G45" i="22"/>
  <c r="H45" i="22"/>
  <c r="I45" i="22"/>
  <c r="J45" i="22"/>
  <c r="K45" i="22"/>
  <c r="L45" i="22"/>
  <c r="M45" i="22"/>
  <c r="N45" i="22"/>
  <c r="O45" i="22"/>
  <c r="F46" i="22"/>
  <c r="G46" i="22"/>
  <c r="H46" i="22"/>
  <c r="I46" i="22"/>
  <c r="J46" i="22"/>
  <c r="K46" i="22"/>
  <c r="L46" i="22"/>
  <c r="M46" i="22"/>
  <c r="N46" i="22"/>
  <c r="O46" i="22"/>
  <c r="F47" i="22"/>
  <c r="G47" i="22"/>
  <c r="H47" i="22"/>
  <c r="I47" i="22"/>
  <c r="J47" i="22"/>
  <c r="K47" i="22"/>
  <c r="L47" i="22"/>
  <c r="M47" i="22"/>
  <c r="N47" i="22"/>
  <c r="O47" i="22"/>
  <c r="F48" i="22"/>
  <c r="G48" i="22"/>
  <c r="H48" i="22"/>
  <c r="I48" i="22"/>
  <c r="J48" i="22"/>
  <c r="K48" i="22"/>
  <c r="L48" i="22"/>
  <c r="M48" i="22"/>
  <c r="N48" i="22"/>
  <c r="O48" i="22"/>
  <c r="F49" i="22"/>
  <c r="G49" i="22"/>
  <c r="H49" i="22"/>
  <c r="I49" i="22"/>
  <c r="J49" i="22"/>
  <c r="K49" i="22"/>
  <c r="L49" i="22"/>
  <c r="M49" i="22"/>
  <c r="N49" i="22"/>
  <c r="O49" i="22"/>
  <c r="F50" i="22"/>
  <c r="G50" i="22"/>
  <c r="H50" i="22"/>
  <c r="I50" i="22"/>
  <c r="J50" i="22"/>
  <c r="K50" i="22"/>
  <c r="L50" i="22"/>
  <c r="M50" i="22"/>
  <c r="N50" i="22"/>
  <c r="O50" i="22"/>
  <c r="F51" i="22"/>
  <c r="G51" i="22"/>
  <c r="H51" i="22"/>
  <c r="I51" i="22"/>
  <c r="J51" i="22"/>
  <c r="K51" i="22"/>
  <c r="L51" i="22"/>
  <c r="M51" i="22"/>
  <c r="N51" i="22"/>
  <c r="O51" i="22"/>
  <c r="F52" i="22"/>
  <c r="G52" i="22"/>
  <c r="H52" i="22"/>
  <c r="I52" i="22"/>
  <c r="J52" i="22"/>
  <c r="K52" i="22"/>
  <c r="L52" i="22"/>
  <c r="M52" i="22"/>
  <c r="N52" i="22"/>
  <c r="O52" i="22"/>
  <c r="F53" i="22"/>
  <c r="G53" i="22"/>
  <c r="H53" i="22"/>
  <c r="I53" i="22"/>
  <c r="J53" i="22"/>
  <c r="K53" i="22"/>
  <c r="L53" i="22"/>
  <c r="M53" i="22"/>
  <c r="N53" i="22"/>
  <c r="O53" i="22"/>
  <c r="F54" i="22"/>
  <c r="G54" i="22"/>
  <c r="H54" i="22"/>
  <c r="I54" i="22"/>
  <c r="J54" i="22"/>
  <c r="K54" i="22"/>
  <c r="L54" i="22"/>
  <c r="M54" i="22"/>
  <c r="N54" i="22"/>
  <c r="O54" i="22"/>
  <c r="F55" i="22"/>
  <c r="G55" i="22"/>
  <c r="H55" i="22"/>
  <c r="I55" i="22"/>
  <c r="J55" i="22"/>
  <c r="K55" i="22"/>
  <c r="L55" i="22"/>
  <c r="M55" i="22"/>
  <c r="N55" i="22"/>
  <c r="O55" i="22"/>
  <c r="F56" i="22"/>
  <c r="G56" i="22"/>
  <c r="H56" i="22"/>
  <c r="I56" i="22"/>
  <c r="J56" i="22"/>
  <c r="K56" i="22"/>
  <c r="L56" i="22"/>
  <c r="M56" i="22"/>
  <c r="N56" i="22"/>
  <c r="O56" i="22"/>
  <c r="F57" i="22"/>
  <c r="G57" i="22"/>
  <c r="H57" i="22"/>
  <c r="I57" i="22"/>
  <c r="J57" i="22"/>
  <c r="K57" i="22"/>
  <c r="L57" i="22"/>
  <c r="M57" i="22"/>
  <c r="N57" i="22"/>
  <c r="O57" i="22"/>
  <c r="F58" i="22"/>
  <c r="G58" i="22"/>
  <c r="H58" i="22"/>
  <c r="I58" i="22"/>
  <c r="J58" i="22"/>
  <c r="K58" i="22"/>
  <c r="L58" i="22"/>
  <c r="M58" i="22"/>
  <c r="N58" i="22"/>
  <c r="O58" i="22"/>
  <c r="F59" i="22"/>
  <c r="G59" i="22"/>
  <c r="H59" i="22"/>
  <c r="I59" i="22"/>
  <c r="J59" i="22"/>
  <c r="K59" i="22"/>
  <c r="L59" i="22"/>
  <c r="M59" i="22"/>
  <c r="N59" i="22"/>
  <c r="O59" i="22"/>
  <c r="F60" i="22"/>
  <c r="G60" i="22"/>
  <c r="H60" i="22"/>
  <c r="I60" i="22"/>
  <c r="J60" i="22"/>
  <c r="K60" i="22"/>
  <c r="L60" i="22"/>
  <c r="M60" i="22"/>
  <c r="N60" i="22"/>
  <c r="O60" i="22"/>
  <c r="F61" i="22"/>
  <c r="G61" i="22"/>
  <c r="H61" i="22"/>
  <c r="I61" i="22"/>
  <c r="J61" i="22"/>
  <c r="K61" i="22"/>
  <c r="L61" i="22"/>
  <c r="M61" i="22"/>
  <c r="N61" i="22"/>
  <c r="O61" i="22"/>
  <c r="F62" i="22"/>
  <c r="G62" i="22"/>
  <c r="H62" i="22"/>
  <c r="I62" i="22"/>
  <c r="J62" i="22"/>
  <c r="K62" i="22"/>
  <c r="L62" i="22"/>
  <c r="M62" i="22"/>
  <c r="N62" i="22"/>
  <c r="O62" i="22"/>
  <c r="F63" i="22"/>
  <c r="G63" i="22"/>
  <c r="H63" i="22"/>
  <c r="I63" i="22"/>
  <c r="J63" i="22"/>
  <c r="K63" i="22"/>
  <c r="L63" i="22"/>
  <c r="M63" i="22"/>
  <c r="N63" i="22"/>
  <c r="O63" i="22"/>
  <c r="F64" i="22"/>
  <c r="G64" i="22"/>
  <c r="H64" i="22"/>
  <c r="I64" i="22"/>
  <c r="J64" i="22"/>
  <c r="K64" i="22"/>
  <c r="L64" i="22"/>
  <c r="M64" i="22"/>
  <c r="N64" i="22"/>
  <c r="O64" i="22"/>
  <c r="F65" i="22"/>
  <c r="G65" i="22"/>
  <c r="H65" i="22"/>
  <c r="I65" i="22"/>
  <c r="J65" i="22"/>
  <c r="K65" i="22"/>
  <c r="L65" i="22"/>
  <c r="M65" i="22"/>
  <c r="N65" i="22"/>
  <c r="O65" i="22"/>
  <c r="F66" i="22"/>
  <c r="G66" i="22"/>
  <c r="H66" i="22"/>
  <c r="I66" i="22"/>
  <c r="J66" i="22"/>
  <c r="K66" i="22"/>
  <c r="L66" i="22"/>
  <c r="M66" i="22"/>
  <c r="N66" i="22"/>
  <c r="O66" i="22"/>
  <c r="F67" i="22"/>
  <c r="G67" i="22"/>
  <c r="H67" i="22"/>
  <c r="I67" i="22"/>
  <c r="J67" i="22"/>
  <c r="K67" i="22"/>
  <c r="L67" i="22"/>
  <c r="M67" i="22"/>
  <c r="N67" i="22"/>
  <c r="O67" i="22"/>
  <c r="F68" i="22"/>
  <c r="G68" i="22"/>
  <c r="H68" i="22"/>
  <c r="I68" i="22"/>
  <c r="J68" i="22"/>
  <c r="K68" i="22"/>
  <c r="L68" i="22"/>
  <c r="M68" i="22"/>
  <c r="N68" i="22"/>
  <c r="O68" i="22"/>
  <c r="F69" i="22"/>
  <c r="G69" i="22"/>
  <c r="H69" i="22"/>
  <c r="I69" i="22"/>
  <c r="J69" i="22"/>
  <c r="K69" i="22"/>
  <c r="L69" i="22"/>
  <c r="M69" i="22"/>
  <c r="N69" i="22"/>
  <c r="O69" i="22"/>
  <c r="F70" i="22"/>
  <c r="G70" i="22"/>
  <c r="H70" i="22"/>
  <c r="I70" i="22"/>
  <c r="J70" i="22"/>
  <c r="K70" i="22"/>
  <c r="L70" i="22"/>
  <c r="M70" i="22"/>
  <c r="N70" i="22"/>
  <c r="O70" i="22"/>
  <c r="F71" i="22"/>
  <c r="G71" i="22"/>
  <c r="H71" i="22"/>
  <c r="I71" i="22"/>
  <c r="J71" i="22"/>
  <c r="K71" i="22"/>
  <c r="L71" i="22"/>
  <c r="M71" i="22"/>
  <c r="N71" i="22"/>
  <c r="O71" i="22"/>
  <c r="F72" i="22"/>
  <c r="G72" i="22"/>
  <c r="H72" i="22"/>
  <c r="I72" i="22"/>
  <c r="J72" i="22"/>
  <c r="K72" i="22"/>
  <c r="L72" i="22"/>
  <c r="M72" i="22"/>
  <c r="N72" i="22"/>
  <c r="O72" i="22"/>
  <c r="F73" i="22"/>
  <c r="G73" i="22"/>
  <c r="H73" i="22"/>
  <c r="I73" i="22"/>
  <c r="J73" i="22"/>
  <c r="K73" i="22"/>
  <c r="L73" i="22"/>
  <c r="M73" i="22"/>
  <c r="N73" i="22"/>
  <c r="O73" i="22"/>
  <c r="F74" i="22"/>
  <c r="G74" i="22"/>
  <c r="H74" i="22"/>
  <c r="I74" i="22"/>
  <c r="J74" i="22"/>
  <c r="K74" i="22"/>
  <c r="L74" i="22"/>
  <c r="M74" i="22"/>
  <c r="N74" i="22"/>
  <c r="O74" i="22"/>
  <c r="F75" i="22"/>
  <c r="G75" i="22"/>
  <c r="H75" i="22"/>
  <c r="I75" i="22"/>
  <c r="J75" i="22"/>
  <c r="K75" i="22"/>
  <c r="L75" i="22"/>
  <c r="M75" i="22"/>
  <c r="N75" i="22"/>
  <c r="O75" i="22"/>
  <c r="F76" i="22"/>
  <c r="G76" i="22"/>
  <c r="H76" i="22"/>
  <c r="I76" i="22"/>
  <c r="J76" i="22"/>
  <c r="K76" i="22"/>
  <c r="L76" i="22"/>
  <c r="M76" i="22"/>
  <c r="N76" i="22"/>
  <c r="O76" i="22"/>
  <c r="F77" i="22"/>
  <c r="G77" i="22"/>
  <c r="H77" i="22"/>
  <c r="I77" i="22"/>
  <c r="J77" i="22"/>
  <c r="K77" i="22"/>
  <c r="L77" i="22"/>
  <c r="M77" i="22"/>
  <c r="N77" i="22"/>
  <c r="O77" i="22"/>
  <c r="F78" i="22"/>
  <c r="G78" i="22"/>
  <c r="H78" i="22"/>
  <c r="I78" i="22"/>
  <c r="J78" i="22"/>
  <c r="K78" i="22"/>
  <c r="L78" i="22"/>
  <c r="M78" i="22"/>
  <c r="N78" i="22"/>
  <c r="O78" i="22"/>
  <c r="F79" i="22"/>
  <c r="G79" i="22"/>
  <c r="H79" i="22"/>
  <c r="I79" i="22"/>
  <c r="J79" i="22"/>
  <c r="K79" i="22"/>
  <c r="L79" i="22"/>
  <c r="M79" i="22"/>
  <c r="N79" i="22"/>
  <c r="O79" i="22"/>
  <c r="F80" i="22"/>
  <c r="G80" i="22"/>
  <c r="H80" i="22"/>
  <c r="I80" i="22"/>
  <c r="J80" i="22"/>
  <c r="K80" i="22"/>
  <c r="L80" i="22"/>
  <c r="M80" i="22"/>
  <c r="N80" i="22"/>
  <c r="O80" i="22"/>
  <c r="F81" i="22"/>
  <c r="G81" i="22"/>
  <c r="H81" i="22"/>
  <c r="I81" i="22"/>
  <c r="J81" i="22"/>
  <c r="K81" i="22"/>
  <c r="L81" i="22"/>
  <c r="M81" i="22"/>
  <c r="N81" i="22"/>
  <c r="O81" i="22"/>
  <c r="F82" i="22"/>
  <c r="G82" i="22"/>
  <c r="H82" i="22"/>
  <c r="I82" i="22"/>
  <c r="J82" i="22"/>
  <c r="K82" i="22"/>
  <c r="L82" i="22"/>
  <c r="M82" i="22"/>
  <c r="N82" i="22"/>
  <c r="O82" i="22"/>
  <c r="F83" i="22"/>
  <c r="G83" i="22"/>
  <c r="H83" i="22"/>
  <c r="I83" i="22"/>
  <c r="J83" i="22"/>
  <c r="K83" i="22"/>
  <c r="L83" i="22"/>
  <c r="M83" i="22"/>
  <c r="N83" i="22"/>
  <c r="O83" i="22"/>
  <c r="F84" i="22"/>
  <c r="G84" i="22"/>
  <c r="H84" i="22"/>
  <c r="I84" i="22"/>
  <c r="J84" i="22"/>
  <c r="K84" i="22"/>
  <c r="L84" i="22"/>
  <c r="M84" i="22"/>
  <c r="N84" i="22"/>
  <c r="O84" i="22"/>
  <c r="F85" i="22"/>
  <c r="G85" i="22"/>
  <c r="H85" i="22"/>
  <c r="I85" i="22"/>
  <c r="J85" i="22"/>
  <c r="K85" i="22"/>
  <c r="L85" i="22"/>
  <c r="M85" i="22"/>
  <c r="N85" i="22"/>
  <c r="O85" i="22"/>
  <c r="F86" i="22"/>
  <c r="G86" i="22"/>
  <c r="H86" i="22"/>
  <c r="I86" i="22"/>
  <c r="J86" i="22"/>
  <c r="K86" i="22"/>
  <c r="L86" i="22"/>
  <c r="M86" i="22"/>
  <c r="N86" i="22"/>
  <c r="O86" i="22"/>
  <c r="F87" i="22"/>
  <c r="G87" i="22"/>
  <c r="H87" i="22"/>
  <c r="I87" i="22"/>
  <c r="J87" i="22"/>
  <c r="K87" i="22"/>
  <c r="L87" i="22"/>
  <c r="M87" i="22"/>
  <c r="N87" i="22"/>
  <c r="O87" i="22"/>
  <c r="F88" i="22"/>
  <c r="G88" i="22"/>
  <c r="H88" i="22"/>
  <c r="I88" i="22"/>
  <c r="J88" i="22"/>
  <c r="K88" i="22"/>
  <c r="L88" i="22"/>
  <c r="M88" i="22"/>
  <c r="N88" i="22"/>
  <c r="O88" i="22"/>
  <c r="F89" i="22"/>
  <c r="G89" i="22"/>
  <c r="H89" i="22"/>
  <c r="I89" i="22"/>
  <c r="J89" i="22"/>
  <c r="K89" i="22"/>
  <c r="L89" i="22"/>
  <c r="M89" i="22"/>
  <c r="N89" i="22"/>
  <c r="O89" i="22"/>
  <c r="F90" i="22"/>
  <c r="G90" i="22"/>
  <c r="H90" i="22"/>
  <c r="I90" i="22"/>
  <c r="J90" i="22"/>
  <c r="K90" i="22"/>
  <c r="L90" i="22"/>
  <c r="M90" i="22"/>
  <c r="N90" i="22"/>
  <c r="O90" i="22"/>
  <c r="F91" i="22"/>
  <c r="G91" i="22"/>
  <c r="H91" i="22"/>
  <c r="I91" i="22"/>
  <c r="J91" i="22"/>
  <c r="K91" i="22"/>
  <c r="L91" i="22"/>
  <c r="M91" i="22"/>
  <c r="N91" i="22"/>
  <c r="O91" i="22"/>
  <c r="F92" i="22"/>
  <c r="G92" i="22"/>
  <c r="H92" i="22"/>
  <c r="I92" i="22"/>
  <c r="J92" i="22"/>
  <c r="K92" i="22"/>
  <c r="L92" i="22"/>
  <c r="M92" i="22"/>
  <c r="N92" i="22"/>
  <c r="O92" i="22"/>
  <c r="F93" i="22"/>
  <c r="G93" i="22"/>
  <c r="H93" i="22"/>
  <c r="I93" i="22"/>
  <c r="J93" i="22"/>
  <c r="K93" i="22"/>
  <c r="L93" i="22"/>
  <c r="M93" i="22"/>
  <c r="N93" i="22"/>
  <c r="O93" i="22"/>
  <c r="F94" i="22"/>
  <c r="G94" i="22"/>
  <c r="H94" i="22"/>
  <c r="I94" i="22"/>
  <c r="J94" i="22"/>
  <c r="K94" i="22"/>
  <c r="L94" i="22"/>
  <c r="M94" i="22"/>
  <c r="N94" i="22"/>
  <c r="O94" i="22"/>
  <c r="F95" i="22"/>
  <c r="G95" i="22"/>
  <c r="H95" i="22"/>
  <c r="I95" i="22"/>
  <c r="J95" i="22"/>
  <c r="K95" i="22"/>
  <c r="L95" i="22"/>
  <c r="M95" i="22"/>
  <c r="N95" i="22"/>
  <c r="O95" i="22"/>
  <c r="F96" i="22"/>
  <c r="G96" i="22"/>
  <c r="H96" i="22"/>
  <c r="I96" i="22"/>
  <c r="J96" i="22"/>
  <c r="K96" i="22"/>
  <c r="L96" i="22"/>
  <c r="M96" i="22"/>
  <c r="N96" i="22"/>
  <c r="O96" i="22"/>
  <c r="F97" i="22"/>
  <c r="G97" i="22"/>
  <c r="H97" i="22"/>
  <c r="I97" i="22"/>
  <c r="J97" i="22"/>
  <c r="K97" i="22"/>
  <c r="L97" i="22"/>
  <c r="M97" i="22"/>
  <c r="N97" i="22"/>
  <c r="O97" i="22"/>
  <c r="F98" i="22"/>
  <c r="G98" i="22"/>
  <c r="H98" i="22"/>
  <c r="I98" i="22"/>
  <c r="J98" i="22"/>
  <c r="K98" i="22"/>
  <c r="L98" i="22"/>
  <c r="M98" i="22"/>
  <c r="N98" i="22"/>
  <c r="O98" i="22"/>
  <c r="F99" i="22"/>
  <c r="G99" i="22"/>
  <c r="H99" i="22"/>
  <c r="I99" i="22"/>
  <c r="J99" i="22"/>
  <c r="K99" i="22"/>
  <c r="L99" i="22"/>
  <c r="M99" i="22"/>
  <c r="N99" i="22"/>
  <c r="O99" i="22"/>
  <c r="F100" i="22"/>
  <c r="G100" i="22"/>
  <c r="H100" i="22"/>
  <c r="I100" i="22"/>
  <c r="J100" i="22"/>
  <c r="K100" i="22"/>
  <c r="L100" i="22"/>
  <c r="M100" i="22"/>
  <c r="N100" i="22"/>
  <c r="O100" i="22"/>
  <c r="F101" i="22"/>
  <c r="G101" i="22"/>
  <c r="H101" i="22"/>
  <c r="I101" i="22"/>
  <c r="J101" i="22"/>
  <c r="K101" i="22"/>
  <c r="L101" i="22"/>
  <c r="M101" i="22"/>
  <c r="N101" i="22"/>
  <c r="O101" i="22"/>
  <c r="F102" i="22"/>
  <c r="G102" i="22"/>
  <c r="H102" i="22"/>
  <c r="I102" i="22"/>
  <c r="J102" i="22"/>
  <c r="K102" i="22"/>
  <c r="L102" i="22"/>
  <c r="M102" i="22"/>
  <c r="N102" i="22"/>
  <c r="O102" i="22"/>
  <c r="F103" i="22"/>
  <c r="G103" i="22"/>
  <c r="H103" i="22"/>
  <c r="I103" i="22"/>
  <c r="J103" i="22"/>
  <c r="K103" i="22"/>
  <c r="L103" i="22"/>
  <c r="M103" i="22"/>
  <c r="N103" i="22"/>
  <c r="O103" i="22"/>
  <c r="F104" i="22"/>
  <c r="G104" i="22"/>
  <c r="H104" i="22"/>
  <c r="I104" i="22"/>
  <c r="J104" i="22"/>
  <c r="K104" i="22"/>
  <c r="L104" i="22"/>
  <c r="M104" i="22"/>
  <c r="N104" i="22"/>
  <c r="O104" i="22"/>
  <c r="O4" i="22"/>
  <c r="N4" i="22"/>
  <c r="M4" i="22"/>
  <c r="L4" i="22"/>
  <c r="K4" i="22"/>
  <c r="J4" i="22"/>
  <c r="I4" i="22"/>
  <c r="H4" i="22"/>
  <c r="G4" i="22"/>
  <c r="F4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F5" i="21" l="1"/>
  <c r="G5" i="21"/>
  <c r="H5" i="21"/>
  <c r="I5" i="21"/>
  <c r="J5" i="21"/>
  <c r="K5" i="21"/>
  <c r="L5" i="21"/>
  <c r="M5" i="21"/>
  <c r="N5" i="21"/>
  <c r="O5" i="21"/>
  <c r="F6" i="21"/>
  <c r="G6" i="21"/>
  <c r="H6" i="21"/>
  <c r="I6" i="21"/>
  <c r="J6" i="21"/>
  <c r="K6" i="21"/>
  <c r="L6" i="21"/>
  <c r="M6" i="21"/>
  <c r="N6" i="21"/>
  <c r="O6" i="21"/>
  <c r="F7" i="21"/>
  <c r="G7" i="21"/>
  <c r="H7" i="21"/>
  <c r="I7" i="21"/>
  <c r="J7" i="21"/>
  <c r="K7" i="21"/>
  <c r="L7" i="21"/>
  <c r="M7" i="21"/>
  <c r="N7" i="21"/>
  <c r="O7" i="21"/>
  <c r="F8" i="21"/>
  <c r="G8" i="21"/>
  <c r="H8" i="21"/>
  <c r="I8" i="21"/>
  <c r="J8" i="21"/>
  <c r="K8" i="21"/>
  <c r="L8" i="21"/>
  <c r="M8" i="21"/>
  <c r="N8" i="21"/>
  <c r="O8" i="21"/>
  <c r="F9" i="21"/>
  <c r="G9" i="21"/>
  <c r="H9" i="21"/>
  <c r="I9" i="21"/>
  <c r="J9" i="21"/>
  <c r="K9" i="21"/>
  <c r="L9" i="21"/>
  <c r="M9" i="21"/>
  <c r="N9" i="21"/>
  <c r="O9" i="21"/>
  <c r="F10" i="21"/>
  <c r="G10" i="21"/>
  <c r="H10" i="21"/>
  <c r="I10" i="21"/>
  <c r="J10" i="21"/>
  <c r="K10" i="21"/>
  <c r="L10" i="21"/>
  <c r="M10" i="21"/>
  <c r="N10" i="21"/>
  <c r="O10" i="21"/>
  <c r="F11" i="21"/>
  <c r="G11" i="21"/>
  <c r="H11" i="21"/>
  <c r="I11" i="21"/>
  <c r="J11" i="21"/>
  <c r="K11" i="21"/>
  <c r="L11" i="21"/>
  <c r="M11" i="21"/>
  <c r="N11" i="21"/>
  <c r="O11" i="21"/>
  <c r="F12" i="21"/>
  <c r="G12" i="21"/>
  <c r="H12" i="21"/>
  <c r="I12" i="21"/>
  <c r="J12" i="21"/>
  <c r="K12" i="21"/>
  <c r="L12" i="21"/>
  <c r="M12" i="21"/>
  <c r="N12" i="21"/>
  <c r="O12" i="21"/>
  <c r="F13" i="21"/>
  <c r="G13" i="21"/>
  <c r="H13" i="21"/>
  <c r="I13" i="21"/>
  <c r="J13" i="21"/>
  <c r="K13" i="21"/>
  <c r="L13" i="21"/>
  <c r="M13" i="21"/>
  <c r="N13" i="21"/>
  <c r="O13" i="21"/>
  <c r="F14" i="21"/>
  <c r="G14" i="21"/>
  <c r="H14" i="21"/>
  <c r="I14" i="21"/>
  <c r="J14" i="21"/>
  <c r="K14" i="21"/>
  <c r="L14" i="21"/>
  <c r="M14" i="21"/>
  <c r="N14" i="21"/>
  <c r="O14" i="21"/>
  <c r="F15" i="21"/>
  <c r="G15" i="21"/>
  <c r="H15" i="21"/>
  <c r="I15" i="21"/>
  <c r="J15" i="21"/>
  <c r="K15" i="21"/>
  <c r="L15" i="21"/>
  <c r="M15" i="21"/>
  <c r="N15" i="21"/>
  <c r="O15" i="21"/>
  <c r="F16" i="21"/>
  <c r="G16" i="21"/>
  <c r="H16" i="21"/>
  <c r="I16" i="21"/>
  <c r="J16" i="21"/>
  <c r="K16" i="21"/>
  <c r="L16" i="21"/>
  <c r="M16" i="21"/>
  <c r="N16" i="21"/>
  <c r="O16" i="21"/>
  <c r="F17" i="21"/>
  <c r="G17" i="21"/>
  <c r="H17" i="21"/>
  <c r="I17" i="21"/>
  <c r="J17" i="21"/>
  <c r="K17" i="21"/>
  <c r="L17" i="21"/>
  <c r="M17" i="21"/>
  <c r="N17" i="21"/>
  <c r="O17" i="21"/>
  <c r="F18" i="21"/>
  <c r="G18" i="21"/>
  <c r="H18" i="21"/>
  <c r="I18" i="21"/>
  <c r="J18" i="21"/>
  <c r="K18" i="21"/>
  <c r="L18" i="21"/>
  <c r="M18" i="21"/>
  <c r="N18" i="21"/>
  <c r="O18" i="21"/>
  <c r="F19" i="21"/>
  <c r="G19" i="21"/>
  <c r="H19" i="21"/>
  <c r="I19" i="21"/>
  <c r="J19" i="21"/>
  <c r="K19" i="21"/>
  <c r="L19" i="21"/>
  <c r="M19" i="21"/>
  <c r="N19" i="21"/>
  <c r="O19" i="21"/>
  <c r="F20" i="21"/>
  <c r="G20" i="21"/>
  <c r="H20" i="21"/>
  <c r="I20" i="21"/>
  <c r="J20" i="21"/>
  <c r="K20" i="21"/>
  <c r="L20" i="21"/>
  <c r="M20" i="21"/>
  <c r="N20" i="21"/>
  <c r="O20" i="21"/>
  <c r="F21" i="21"/>
  <c r="G21" i="21"/>
  <c r="H21" i="21"/>
  <c r="I21" i="21"/>
  <c r="J21" i="21"/>
  <c r="K21" i="21"/>
  <c r="L21" i="21"/>
  <c r="M21" i="21"/>
  <c r="N21" i="21"/>
  <c r="O21" i="21"/>
  <c r="F22" i="21"/>
  <c r="G22" i="21"/>
  <c r="H22" i="21"/>
  <c r="I22" i="21"/>
  <c r="J22" i="21"/>
  <c r="K22" i="21"/>
  <c r="L22" i="21"/>
  <c r="M22" i="21"/>
  <c r="N22" i="21"/>
  <c r="O22" i="21"/>
  <c r="F23" i="21"/>
  <c r="G23" i="21"/>
  <c r="H23" i="21"/>
  <c r="I23" i="21"/>
  <c r="J23" i="21"/>
  <c r="K23" i="21"/>
  <c r="L23" i="21"/>
  <c r="M23" i="21"/>
  <c r="N23" i="21"/>
  <c r="O23" i="21"/>
  <c r="F24" i="21"/>
  <c r="G24" i="21"/>
  <c r="H24" i="21"/>
  <c r="I24" i="21"/>
  <c r="J24" i="21"/>
  <c r="K24" i="21"/>
  <c r="L24" i="21"/>
  <c r="M24" i="21"/>
  <c r="N24" i="21"/>
  <c r="O24" i="21"/>
  <c r="F25" i="21"/>
  <c r="G25" i="21"/>
  <c r="H25" i="21"/>
  <c r="I25" i="21"/>
  <c r="J25" i="21"/>
  <c r="K25" i="21"/>
  <c r="L25" i="21"/>
  <c r="M25" i="21"/>
  <c r="N25" i="21"/>
  <c r="O25" i="21"/>
  <c r="F26" i="21"/>
  <c r="G26" i="21"/>
  <c r="H26" i="21"/>
  <c r="I26" i="21"/>
  <c r="J26" i="21"/>
  <c r="K26" i="21"/>
  <c r="L26" i="21"/>
  <c r="M26" i="21"/>
  <c r="N26" i="21"/>
  <c r="O26" i="21"/>
  <c r="F27" i="21"/>
  <c r="G27" i="21"/>
  <c r="H27" i="21"/>
  <c r="I27" i="21"/>
  <c r="J27" i="21"/>
  <c r="K27" i="21"/>
  <c r="L27" i="21"/>
  <c r="M27" i="21"/>
  <c r="N27" i="21"/>
  <c r="O27" i="21"/>
  <c r="F28" i="21"/>
  <c r="G28" i="21"/>
  <c r="H28" i="21"/>
  <c r="I28" i="21"/>
  <c r="J28" i="21"/>
  <c r="K28" i="21"/>
  <c r="L28" i="21"/>
  <c r="M28" i="21"/>
  <c r="N28" i="21"/>
  <c r="O28" i="21"/>
  <c r="F29" i="21"/>
  <c r="G29" i="21"/>
  <c r="H29" i="21"/>
  <c r="I29" i="21"/>
  <c r="J29" i="21"/>
  <c r="K29" i="21"/>
  <c r="L29" i="21"/>
  <c r="M29" i="21"/>
  <c r="N29" i="21"/>
  <c r="O29" i="21"/>
  <c r="F30" i="21"/>
  <c r="G30" i="21"/>
  <c r="H30" i="21"/>
  <c r="I30" i="21"/>
  <c r="J30" i="21"/>
  <c r="K30" i="21"/>
  <c r="L30" i="21"/>
  <c r="M30" i="21"/>
  <c r="N30" i="21"/>
  <c r="O30" i="21"/>
  <c r="F31" i="21"/>
  <c r="G31" i="21"/>
  <c r="H31" i="21"/>
  <c r="I31" i="21"/>
  <c r="J31" i="21"/>
  <c r="K31" i="21"/>
  <c r="L31" i="21"/>
  <c r="M31" i="21"/>
  <c r="N31" i="21"/>
  <c r="O31" i="21"/>
  <c r="F32" i="21"/>
  <c r="G32" i="21"/>
  <c r="H32" i="21"/>
  <c r="I32" i="21"/>
  <c r="J32" i="21"/>
  <c r="K32" i="21"/>
  <c r="L32" i="21"/>
  <c r="M32" i="21"/>
  <c r="N32" i="21"/>
  <c r="O32" i="21"/>
  <c r="F33" i="21"/>
  <c r="G33" i="21"/>
  <c r="H33" i="21"/>
  <c r="I33" i="21"/>
  <c r="J33" i="21"/>
  <c r="K33" i="21"/>
  <c r="L33" i="21"/>
  <c r="M33" i="21"/>
  <c r="N33" i="21"/>
  <c r="O33" i="21"/>
  <c r="F34" i="21"/>
  <c r="G34" i="21"/>
  <c r="H34" i="21"/>
  <c r="I34" i="21"/>
  <c r="J34" i="21"/>
  <c r="K34" i="21"/>
  <c r="L34" i="21"/>
  <c r="M34" i="21"/>
  <c r="N34" i="21"/>
  <c r="O34" i="21"/>
  <c r="F35" i="21"/>
  <c r="G35" i="21"/>
  <c r="H35" i="21"/>
  <c r="I35" i="21"/>
  <c r="J35" i="21"/>
  <c r="K35" i="21"/>
  <c r="L35" i="21"/>
  <c r="M35" i="21"/>
  <c r="N35" i="21"/>
  <c r="O35" i="21"/>
  <c r="F36" i="21"/>
  <c r="G36" i="21"/>
  <c r="H36" i="21"/>
  <c r="I36" i="21"/>
  <c r="J36" i="21"/>
  <c r="K36" i="21"/>
  <c r="L36" i="21"/>
  <c r="M36" i="21"/>
  <c r="N36" i="21"/>
  <c r="O36" i="21"/>
  <c r="F37" i="21"/>
  <c r="G37" i="21"/>
  <c r="H37" i="21"/>
  <c r="I37" i="21"/>
  <c r="J37" i="21"/>
  <c r="K37" i="21"/>
  <c r="L37" i="21"/>
  <c r="M37" i="21"/>
  <c r="N37" i="21"/>
  <c r="O37" i="21"/>
  <c r="F38" i="21"/>
  <c r="G38" i="21"/>
  <c r="H38" i="21"/>
  <c r="I38" i="21"/>
  <c r="J38" i="21"/>
  <c r="K38" i="21"/>
  <c r="L38" i="21"/>
  <c r="M38" i="21"/>
  <c r="N38" i="21"/>
  <c r="O38" i="21"/>
  <c r="F39" i="21"/>
  <c r="G39" i="21"/>
  <c r="H39" i="21"/>
  <c r="I39" i="21"/>
  <c r="J39" i="21"/>
  <c r="K39" i="21"/>
  <c r="L39" i="21"/>
  <c r="M39" i="21"/>
  <c r="N39" i="21"/>
  <c r="O39" i="21"/>
  <c r="F40" i="21"/>
  <c r="G40" i="21"/>
  <c r="H40" i="21"/>
  <c r="I40" i="21"/>
  <c r="J40" i="21"/>
  <c r="K40" i="21"/>
  <c r="L40" i="21"/>
  <c r="M40" i="21"/>
  <c r="N40" i="21"/>
  <c r="O40" i="21"/>
  <c r="F41" i="21"/>
  <c r="G41" i="21"/>
  <c r="H41" i="21"/>
  <c r="I41" i="21"/>
  <c r="J41" i="21"/>
  <c r="K41" i="21"/>
  <c r="L41" i="21"/>
  <c r="M41" i="21"/>
  <c r="N41" i="21"/>
  <c r="O41" i="21"/>
  <c r="F42" i="21"/>
  <c r="G42" i="21"/>
  <c r="H42" i="21"/>
  <c r="I42" i="21"/>
  <c r="J42" i="21"/>
  <c r="K42" i="21"/>
  <c r="L42" i="21"/>
  <c r="M42" i="21"/>
  <c r="N42" i="21"/>
  <c r="O42" i="21"/>
  <c r="F43" i="21"/>
  <c r="G43" i="21"/>
  <c r="H43" i="21"/>
  <c r="I43" i="21"/>
  <c r="J43" i="21"/>
  <c r="K43" i="21"/>
  <c r="L43" i="21"/>
  <c r="M43" i="21"/>
  <c r="N43" i="21"/>
  <c r="O43" i="21"/>
  <c r="F44" i="21"/>
  <c r="G44" i="21"/>
  <c r="H44" i="21"/>
  <c r="I44" i="21"/>
  <c r="J44" i="21"/>
  <c r="K44" i="21"/>
  <c r="L44" i="21"/>
  <c r="M44" i="21"/>
  <c r="N44" i="21"/>
  <c r="O44" i="21"/>
  <c r="F45" i="21"/>
  <c r="G45" i="21"/>
  <c r="H45" i="21"/>
  <c r="I45" i="21"/>
  <c r="J45" i="21"/>
  <c r="K45" i="21"/>
  <c r="L45" i="21"/>
  <c r="M45" i="21"/>
  <c r="N45" i="21"/>
  <c r="O45" i="21"/>
  <c r="F46" i="21"/>
  <c r="G46" i="21"/>
  <c r="H46" i="21"/>
  <c r="I46" i="21"/>
  <c r="J46" i="21"/>
  <c r="K46" i="21"/>
  <c r="L46" i="21"/>
  <c r="M46" i="21"/>
  <c r="N46" i="21"/>
  <c r="O46" i="21"/>
  <c r="F47" i="21"/>
  <c r="G47" i="21"/>
  <c r="H47" i="21"/>
  <c r="I47" i="21"/>
  <c r="J47" i="21"/>
  <c r="K47" i="21"/>
  <c r="L47" i="21"/>
  <c r="M47" i="21"/>
  <c r="N47" i="21"/>
  <c r="O47" i="21"/>
  <c r="F48" i="21"/>
  <c r="G48" i="21"/>
  <c r="H48" i="21"/>
  <c r="I48" i="21"/>
  <c r="J48" i="21"/>
  <c r="K48" i="21"/>
  <c r="L48" i="21"/>
  <c r="M48" i="21"/>
  <c r="N48" i="21"/>
  <c r="O48" i="21"/>
  <c r="F49" i="21"/>
  <c r="G49" i="21"/>
  <c r="H49" i="21"/>
  <c r="I49" i="21"/>
  <c r="J49" i="21"/>
  <c r="K49" i="21"/>
  <c r="L49" i="21"/>
  <c r="M49" i="21"/>
  <c r="N49" i="21"/>
  <c r="O49" i="2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F54" i="21"/>
  <c r="G54" i="21"/>
  <c r="H54" i="21"/>
  <c r="I54" i="21"/>
  <c r="J54" i="21"/>
  <c r="K54" i="21"/>
  <c r="L54" i="21"/>
  <c r="M54" i="21"/>
  <c r="N54" i="21"/>
  <c r="O54" i="21"/>
  <c r="F55" i="21"/>
  <c r="G55" i="21"/>
  <c r="H55" i="21"/>
  <c r="I55" i="21"/>
  <c r="J55" i="21"/>
  <c r="K55" i="21"/>
  <c r="L55" i="21"/>
  <c r="M55" i="21"/>
  <c r="N55" i="21"/>
  <c r="O55" i="21"/>
  <c r="F56" i="21"/>
  <c r="G56" i="21"/>
  <c r="H56" i="21"/>
  <c r="I56" i="21"/>
  <c r="J56" i="21"/>
  <c r="K56" i="21"/>
  <c r="L56" i="21"/>
  <c r="M56" i="21"/>
  <c r="N56" i="21"/>
  <c r="O56" i="21"/>
  <c r="F57" i="21"/>
  <c r="G57" i="21"/>
  <c r="H57" i="21"/>
  <c r="I57" i="21"/>
  <c r="J57" i="21"/>
  <c r="K57" i="21"/>
  <c r="L57" i="21"/>
  <c r="M57" i="21"/>
  <c r="N57" i="21"/>
  <c r="O57" i="21"/>
  <c r="F58" i="21"/>
  <c r="G58" i="21"/>
  <c r="H58" i="21"/>
  <c r="I58" i="21"/>
  <c r="J58" i="21"/>
  <c r="K58" i="21"/>
  <c r="L58" i="21"/>
  <c r="M58" i="21"/>
  <c r="N58" i="21"/>
  <c r="O58" i="21"/>
  <c r="F59" i="21"/>
  <c r="G59" i="21"/>
  <c r="H59" i="21"/>
  <c r="I59" i="21"/>
  <c r="J59" i="21"/>
  <c r="K59" i="21"/>
  <c r="L59" i="21"/>
  <c r="M59" i="21"/>
  <c r="N59" i="21"/>
  <c r="O59" i="21"/>
  <c r="F60" i="21"/>
  <c r="G60" i="21"/>
  <c r="H60" i="21"/>
  <c r="I60" i="21"/>
  <c r="J60" i="21"/>
  <c r="K60" i="21"/>
  <c r="L60" i="21"/>
  <c r="M60" i="21"/>
  <c r="N60" i="21"/>
  <c r="O60" i="21"/>
  <c r="F61" i="21"/>
  <c r="G61" i="21"/>
  <c r="H61" i="21"/>
  <c r="I61" i="21"/>
  <c r="J61" i="21"/>
  <c r="K61" i="21"/>
  <c r="L61" i="21"/>
  <c r="M61" i="21"/>
  <c r="N61" i="21"/>
  <c r="O61" i="21"/>
  <c r="F62" i="21"/>
  <c r="G62" i="21"/>
  <c r="H62" i="21"/>
  <c r="I62" i="21"/>
  <c r="J62" i="21"/>
  <c r="K62" i="21"/>
  <c r="L62" i="21"/>
  <c r="M62" i="21"/>
  <c r="N62" i="21"/>
  <c r="O62" i="21"/>
  <c r="F63" i="21"/>
  <c r="G63" i="21"/>
  <c r="H63" i="21"/>
  <c r="I63" i="21"/>
  <c r="J63" i="21"/>
  <c r="K63" i="21"/>
  <c r="L63" i="21"/>
  <c r="M63" i="21"/>
  <c r="N63" i="21"/>
  <c r="O63" i="21"/>
  <c r="F64" i="21"/>
  <c r="G64" i="21"/>
  <c r="H64" i="21"/>
  <c r="I64" i="21"/>
  <c r="J64" i="21"/>
  <c r="K64" i="21"/>
  <c r="L64" i="21"/>
  <c r="M64" i="21"/>
  <c r="N64" i="21"/>
  <c r="O64" i="21"/>
  <c r="F65" i="21"/>
  <c r="G65" i="21"/>
  <c r="H65" i="21"/>
  <c r="I65" i="21"/>
  <c r="J65" i="21"/>
  <c r="K65" i="21"/>
  <c r="L65" i="21"/>
  <c r="M65" i="21"/>
  <c r="N65" i="21"/>
  <c r="O65" i="21"/>
  <c r="F66" i="21"/>
  <c r="G66" i="21"/>
  <c r="H66" i="21"/>
  <c r="I66" i="21"/>
  <c r="J66" i="21"/>
  <c r="K66" i="21"/>
  <c r="L66" i="21"/>
  <c r="M66" i="21"/>
  <c r="N66" i="21"/>
  <c r="O66" i="21"/>
  <c r="F67" i="21"/>
  <c r="G67" i="21"/>
  <c r="H67" i="21"/>
  <c r="I67" i="21"/>
  <c r="J67" i="21"/>
  <c r="K67" i="21"/>
  <c r="L67" i="21"/>
  <c r="M67" i="21"/>
  <c r="N67" i="21"/>
  <c r="O67" i="21"/>
  <c r="F68" i="21"/>
  <c r="G68" i="21"/>
  <c r="H68" i="21"/>
  <c r="I68" i="21"/>
  <c r="J68" i="21"/>
  <c r="K68" i="21"/>
  <c r="L68" i="21"/>
  <c r="M68" i="21"/>
  <c r="N68" i="21"/>
  <c r="O68" i="21"/>
  <c r="F69" i="21"/>
  <c r="G69" i="21"/>
  <c r="H69" i="21"/>
  <c r="I69" i="21"/>
  <c r="J69" i="21"/>
  <c r="K69" i="21"/>
  <c r="L69" i="21"/>
  <c r="M69" i="21"/>
  <c r="N69" i="21"/>
  <c r="O69" i="21"/>
  <c r="F70" i="21"/>
  <c r="G70" i="21"/>
  <c r="H70" i="21"/>
  <c r="I70" i="21"/>
  <c r="J70" i="21"/>
  <c r="K70" i="21"/>
  <c r="L70" i="21"/>
  <c r="M70" i="21"/>
  <c r="N70" i="21"/>
  <c r="O70" i="21"/>
  <c r="F71" i="21"/>
  <c r="G71" i="21"/>
  <c r="H71" i="21"/>
  <c r="I71" i="21"/>
  <c r="J71" i="21"/>
  <c r="K71" i="21"/>
  <c r="L71" i="21"/>
  <c r="M71" i="21"/>
  <c r="N71" i="21"/>
  <c r="O71" i="21"/>
  <c r="F72" i="21"/>
  <c r="G72" i="21"/>
  <c r="H72" i="21"/>
  <c r="I72" i="21"/>
  <c r="J72" i="21"/>
  <c r="K72" i="21"/>
  <c r="L72" i="21"/>
  <c r="M72" i="21"/>
  <c r="N72" i="21"/>
  <c r="O72" i="21"/>
  <c r="F73" i="21"/>
  <c r="G73" i="21"/>
  <c r="H73" i="21"/>
  <c r="I73" i="21"/>
  <c r="J73" i="21"/>
  <c r="K73" i="21"/>
  <c r="L73" i="21"/>
  <c r="M73" i="21"/>
  <c r="N73" i="21"/>
  <c r="O73" i="21"/>
  <c r="F74" i="21"/>
  <c r="G74" i="21"/>
  <c r="H74" i="21"/>
  <c r="I74" i="21"/>
  <c r="J74" i="21"/>
  <c r="K74" i="21"/>
  <c r="L74" i="21"/>
  <c r="M74" i="21"/>
  <c r="N74" i="21"/>
  <c r="O74" i="21"/>
  <c r="F75" i="21"/>
  <c r="G75" i="21"/>
  <c r="H75" i="21"/>
  <c r="I75" i="21"/>
  <c r="J75" i="21"/>
  <c r="K75" i="21"/>
  <c r="L75" i="21"/>
  <c r="M75" i="21"/>
  <c r="N75" i="21"/>
  <c r="O75" i="21"/>
  <c r="F76" i="21"/>
  <c r="G76" i="21"/>
  <c r="H76" i="21"/>
  <c r="I76" i="21"/>
  <c r="J76" i="21"/>
  <c r="K76" i="21"/>
  <c r="L76" i="21"/>
  <c r="M76" i="21"/>
  <c r="N76" i="21"/>
  <c r="O76" i="21"/>
  <c r="F77" i="21"/>
  <c r="G77" i="21"/>
  <c r="H77" i="21"/>
  <c r="I77" i="21"/>
  <c r="J77" i="21"/>
  <c r="K77" i="21"/>
  <c r="L77" i="21"/>
  <c r="M77" i="21"/>
  <c r="N77" i="21"/>
  <c r="O77" i="21"/>
  <c r="F78" i="21"/>
  <c r="G78" i="21"/>
  <c r="H78" i="21"/>
  <c r="I78" i="21"/>
  <c r="J78" i="21"/>
  <c r="K78" i="21"/>
  <c r="L78" i="21"/>
  <c r="M78" i="21"/>
  <c r="N78" i="21"/>
  <c r="O78" i="21"/>
  <c r="F79" i="21"/>
  <c r="G79" i="21"/>
  <c r="H79" i="21"/>
  <c r="I79" i="21"/>
  <c r="J79" i="21"/>
  <c r="K79" i="21"/>
  <c r="L79" i="21"/>
  <c r="M79" i="21"/>
  <c r="N79" i="21"/>
  <c r="O79" i="21"/>
  <c r="F80" i="21"/>
  <c r="G80" i="21"/>
  <c r="H80" i="21"/>
  <c r="I80" i="21"/>
  <c r="J80" i="21"/>
  <c r="K80" i="21"/>
  <c r="L80" i="21"/>
  <c r="M80" i="21"/>
  <c r="N80" i="21"/>
  <c r="O80" i="21"/>
  <c r="F81" i="21"/>
  <c r="G81" i="21"/>
  <c r="H81" i="21"/>
  <c r="I81" i="21"/>
  <c r="J81" i="21"/>
  <c r="K81" i="21"/>
  <c r="L81" i="21"/>
  <c r="M81" i="21"/>
  <c r="N81" i="21"/>
  <c r="O81" i="21"/>
  <c r="F82" i="21"/>
  <c r="G82" i="21"/>
  <c r="H82" i="21"/>
  <c r="I82" i="21"/>
  <c r="J82" i="21"/>
  <c r="K82" i="21"/>
  <c r="L82" i="21"/>
  <c r="M82" i="21"/>
  <c r="N82" i="21"/>
  <c r="O82" i="21"/>
  <c r="F83" i="21"/>
  <c r="G83" i="21"/>
  <c r="H83" i="21"/>
  <c r="I83" i="21"/>
  <c r="J83" i="21"/>
  <c r="K83" i="21"/>
  <c r="L83" i="21"/>
  <c r="M83" i="21"/>
  <c r="N83" i="21"/>
  <c r="O83" i="21"/>
  <c r="F84" i="21"/>
  <c r="G84" i="21"/>
  <c r="H84" i="21"/>
  <c r="I84" i="21"/>
  <c r="J84" i="21"/>
  <c r="K84" i="21"/>
  <c r="L84" i="21"/>
  <c r="M84" i="21"/>
  <c r="N84" i="21"/>
  <c r="O84" i="21"/>
  <c r="F85" i="21"/>
  <c r="G85" i="21"/>
  <c r="H85" i="21"/>
  <c r="I85" i="21"/>
  <c r="J85" i="21"/>
  <c r="K85" i="21"/>
  <c r="L85" i="21"/>
  <c r="M85" i="21"/>
  <c r="N85" i="21"/>
  <c r="O85" i="21"/>
  <c r="F86" i="21"/>
  <c r="G86" i="21"/>
  <c r="H86" i="21"/>
  <c r="I86" i="21"/>
  <c r="J86" i="21"/>
  <c r="K86" i="21"/>
  <c r="L86" i="21"/>
  <c r="M86" i="21"/>
  <c r="N86" i="21"/>
  <c r="O86" i="21"/>
  <c r="F87" i="21"/>
  <c r="G87" i="21"/>
  <c r="H87" i="21"/>
  <c r="I87" i="21"/>
  <c r="J87" i="21"/>
  <c r="K87" i="21"/>
  <c r="L87" i="21"/>
  <c r="M87" i="21"/>
  <c r="N87" i="21"/>
  <c r="O87" i="21"/>
  <c r="F88" i="21"/>
  <c r="G88" i="21"/>
  <c r="H88" i="21"/>
  <c r="I88" i="21"/>
  <c r="J88" i="21"/>
  <c r="K88" i="21"/>
  <c r="L88" i="21"/>
  <c r="M88" i="21"/>
  <c r="N88" i="21"/>
  <c r="O88" i="21"/>
  <c r="F89" i="21"/>
  <c r="G89" i="21"/>
  <c r="H89" i="21"/>
  <c r="I89" i="21"/>
  <c r="J89" i="21"/>
  <c r="K89" i="21"/>
  <c r="L89" i="21"/>
  <c r="M89" i="21"/>
  <c r="N89" i="21"/>
  <c r="O89" i="21"/>
  <c r="F90" i="21"/>
  <c r="G90" i="21"/>
  <c r="H90" i="21"/>
  <c r="I90" i="21"/>
  <c r="J90" i="21"/>
  <c r="K90" i="21"/>
  <c r="L90" i="21"/>
  <c r="M90" i="21"/>
  <c r="N90" i="21"/>
  <c r="O90" i="21"/>
  <c r="F91" i="21"/>
  <c r="G91" i="21"/>
  <c r="H91" i="21"/>
  <c r="I91" i="21"/>
  <c r="J91" i="21"/>
  <c r="K91" i="21"/>
  <c r="L91" i="21"/>
  <c r="M91" i="21"/>
  <c r="N91" i="21"/>
  <c r="O91" i="21"/>
  <c r="F92" i="21"/>
  <c r="G92" i="21"/>
  <c r="H92" i="21"/>
  <c r="I92" i="21"/>
  <c r="J92" i="21"/>
  <c r="K92" i="21"/>
  <c r="L92" i="21"/>
  <c r="M92" i="21"/>
  <c r="N92" i="21"/>
  <c r="O92" i="21"/>
  <c r="F93" i="21"/>
  <c r="G93" i="21"/>
  <c r="H93" i="21"/>
  <c r="I93" i="21"/>
  <c r="J93" i="21"/>
  <c r="K93" i="21"/>
  <c r="L93" i="21"/>
  <c r="M93" i="21"/>
  <c r="N93" i="21"/>
  <c r="O93" i="21"/>
  <c r="F94" i="21"/>
  <c r="G94" i="21"/>
  <c r="H94" i="21"/>
  <c r="I94" i="21"/>
  <c r="J94" i="21"/>
  <c r="K94" i="21"/>
  <c r="L94" i="21"/>
  <c r="M94" i="21"/>
  <c r="N94" i="21"/>
  <c r="O94" i="21"/>
  <c r="F95" i="21"/>
  <c r="G95" i="21"/>
  <c r="H95" i="21"/>
  <c r="I95" i="21"/>
  <c r="J95" i="21"/>
  <c r="K95" i="21"/>
  <c r="L95" i="21"/>
  <c r="M95" i="21"/>
  <c r="N95" i="21"/>
  <c r="O95" i="21"/>
  <c r="F96" i="21"/>
  <c r="G96" i="21"/>
  <c r="H96" i="21"/>
  <c r="I96" i="21"/>
  <c r="J96" i="21"/>
  <c r="K96" i="21"/>
  <c r="L96" i="21"/>
  <c r="M96" i="21"/>
  <c r="N96" i="21"/>
  <c r="O96" i="21"/>
  <c r="F97" i="21"/>
  <c r="G97" i="21"/>
  <c r="H97" i="21"/>
  <c r="I97" i="21"/>
  <c r="J97" i="21"/>
  <c r="K97" i="21"/>
  <c r="L97" i="21"/>
  <c r="M97" i="21"/>
  <c r="N97" i="21"/>
  <c r="O97" i="21"/>
  <c r="F98" i="21"/>
  <c r="G98" i="21"/>
  <c r="H98" i="21"/>
  <c r="I98" i="21"/>
  <c r="J98" i="21"/>
  <c r="K98" i="21"/>
  <c r="L98" i="21"/>
  <c r="M98" i="21"/>
  <c r="N98" i="21"/>
  <c r="O98" i="21"/>
  <c r="F99" i="21"/>
  <c r="G99" i="21"/>
  <c r="H99" i="21"/>
  <c r="I99" i="21"/>
  <c r="J99" i="21"/>
  <c r="K99" i="21"/>
  <c r="L99" i="21"/>
  <c r="M99" i="21"/>
  <c r="N99" i="21"/>
  <c r="O99" i="21"/>
  <c r="F100" i="21"/>
  <c r="G100" i="21"/>
  <c r="H100" i="21"/>
  <c r="I100" i="21"/>
  <c r="J100" i="21"/>
  <c r="K100" i="21"/>
  <c r="L100" i="21"/>
  <c r="M100" i="21"/>
  <c r="N100" i="21"/>
  <c r="O100" i="21"/>
  <c r="F101" i="21"/>
  <c r="G101" i="21"/>
  <c r="H101" i="21"/>
  <c r="I101" i="21"/>
  <c r="J101" i="21"/>
  <c r="K101" i="21"/>
  <c r="L101" i="21"/>
  <c r="M101" i="21"/>
  <c r="N101" i="21"/>
  <c r="O101" i="21"/>
  <c r="F102" i="21"/>
  <c r="G102" i="21"/>
  <c r="H102" i="21"/>
  <c r="I102" i="21"/>
  <c r="J102" i="21"/>
  <c r="K102" i="21"/>
  <c r="L102" i="21"/>
  <c r="M102" i="21"/>
  <c r="N102" i="21"/>
  <c r="O102" i="21"/>
  <c r="F103" i="21"/>
  <c r="G103" i="21"/>
  <c r="H103" i="21"/>
  <c r="I103" i="21"/>
  <c r="J103" i="21"/>
  <c r="K103" i="21"/>
  <c r="L103" i="21"/>
  <c r="M103" i="21"/>
  <c r="N103" i="21"/>
  <c r="O103" i="21"/>
  <c r="F104" i="21"/>
  <c r="G104" i="21"/>
  <c r="H104" i="21"/>
  <c r="I104" i="21"/>
  <c r="J104" i="21"/>
  <c r="K104" i="21"/>
  <c r="L104" i="21"/>
  <c r="M104" i="21"/>
  <c r="N104" i="21"/>
  <c r="O104" i="21"/>
  <c r="O4" i="21"/>
  <c r="N4" i="21"/>
  <c r="M4" i="21"/>
  <c r="L4" i="21"/>
  <c r="K4" i="21"/>
  <c r="J4" i="21"/>
  <c r="I4" i="21"/>
  <c r="H4" i="21"/>
  <c r="G4" i="21"/>
  <c r="F4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F5" i="20"/>
  <c r="G5" i="20"/>
  <c r="H5" i="20"/>
  <c r="I5" i="20"/>
  <c r="J5" i="20"/>
  <c r="K5" i="20"/>
  <c r="L5" i="20"/>
  <c r="M5" i="20"/>
  <c r="N5" i="20"/>
  <c r="O5" i="20"/>
  <c r="F6" i="20"/>
  <c r="G6" i="20"/>
  <c r="H6" i="20"/>
  <c r="I6" i="20"/>
  <c r="J6" i="20"/>
  <c r="K6" i="20"/>
  <c r="L6" i="20"/>
  <c r="M6" i="20"/>
  <c r="N6" i="20"/>
  <c r="O6" i="20"/>
  <c r="F7" i="20"/>
  <c r="G7" i="20"/>
  <c r="H7" i="20"/>
  <c r="I7" i="20"/>
  <c r="J7" i="20"/>
  <c r="K7" i="20"/>
  <c r="L7" i="20"/>
  <c r="M7" i="20"/>
  <c r="N7" i="20"/>
  <c r="O7" i="20"/>
  <c r="F8" i="20"/>
  <c r="G8" i="20"/>
  <c r="H8" i="20"/>
  <c r="I8" i="20"/>
  <c r="J8" i="20"/>
  <c r="K8" i="20"/>
  <c r="L8" i="20"/>
  <c r="M8" i="20"/>
  <c r="N8" i="20"/>
  <c r="O8" i="20"/>
  <c r="F9" i="20"/>
  <c r="G9" i="20"/>
  <c r="H9" i="20"/>
  <c r="I9" i="20"/>
  <c r="J9" i="20"/>
  <c r="K9" i="20"/>
  <c r="L9" i="20"/>
  <c r="M9" i="20"/>
  <c r="N9" i="20"/>
  <c r="O9" i="20"/>
  <c r="F10" i="20"/>
  <c r="G10" i="20"/>
  <c r="H10" i="20"/>
  <c r="I10" i="20"/>
  <c r="J10" i="20"/>
  <c r="K10" i="20"/>
  <c r="L10" i="20"/>
  <c r="M10" i="20"/>
  <c r="N10" i="20"/>
  <c r="O10" i="20"/>
  <c r="F11" i="20"/>
  <c r="G11" i="20"/>
  <c r="H11" i="20"/>
  <c r="I11" i="20"/>
  <c r="J11" i="20"/>
  <c r="K11" i="20"/>
  <c r="L11" i="20"/>
  <c r="M11" i="20"/>
  <c r="N11" i="20"/>
  <c r="O11" i="20"/>
  <c r="F12" i="20"/>
  <c r="G12" i="20"/>
  <c r="H12" i="20"/>
  <c r="I12" i="20"/>
  <c r="J12" i="20"/>
  <c r="K12" i="20"/>
  <c r="L12" i="20"/>
  <c r="M12" i="20"/>
  <c r="N12" i="20"/>
  <c r="O12" i="20"/>
  <c r="F13" i="20"/>
  <c r="G13" i="20"/>
  <c r="H13" i="20"/>
  <c r="I13" i="20"/>
  <c r="J13" i="20"/>
  <c r="K13" i="20"/>
  <c r="L13" i="20"/>
  <c r="M13" i="20"/>
  <c r="N13" i="20"/>
  <c r="O13" i="20"/>
  <c r="F14" i="20"/>
  <c r="G14" i="20"/>
  <c r="H14" i="20"/>
  <c r="I14" i="20"/>
  <c r="J14" i="20"/>
  <c r="K14" i="20"/>
  <c r="L14" i="20"/>
  <c r="M14" i="20"/>
  <c r="N14" i="20"/>
  <c r="O14" i="20"/>
  <c r="F15" i="20"/>
  <c r="G15" i="20"/>
  <c r="H15" i="20"/>
  <c r="I15" i="20"/>
  <c r="J15" i="20"/>
  <c r="K15" i="20"/>
  <c r="L15" i="20"/>
  <c r="M15" i="20"/>
  <c r="N15" i="20"/>
  <c r="O15" i="20"/>
  <c r="F16" i="20"/>
  <c r="G16" i="20"/>
  <c r="H16" i="20"/>
  <c r="I16" i="20"/>
  <c r="J16" i="20"/>
  <c r="K16" i="20"/>
  <c r="L16" i="20"/>
  <c r="M16" i="20"/>
  <c r="N16" i="20"/>
  <c r="O16" i="20"/>
  <c r="F17" i="20"/>
  <c r="G17" i="20"/>
  <c r="H17" i="20"/>
  <c r="I17" i="20"/>
  <c r="J17" i="20"/>
  <c r="K17" i="20"/>
  <c r="L17" i="20"/>
  <c r="M17" i="20"/>
  <c r="N17" i="20"/>
  <c r="O17" i="20"/>
  <c r="F18" i="20"/>
  <c r="G18" i="20"/>
  <c r="H18" i="20"/>
  <c r="I18" i="20"/>
  <c r="J18" i="20"/>
  <c r="K18" i="20"/>
  <c r="L18" i="20"/>
  <c r="M18" i="20"/>
  <c r="N18" i="20"/>
  <c r="O18" i="20"/>
  <c r="F19" i="20"/>
  <c r="G19" i="20"/>
  <c r="H19" i="20"/>
  <c r="I19" i="20"/>
  <c r="J19" i="20"/>
  <c r="K19" i="20"/>
  <c r="L19" i="20"/>
  <c r="M19" i="20"/>
  <c r="N19" i="20"/>
  <c r="O19" i="20"/>
  <c r="F20" i="20"/>
  <c r="G20" i="20"/>
  <c r="H20" i="20"/>
  <c r="I20" i="20"/>
  <c r="J20" i="20"/>
  <c r="K20" i="20"/>
  <c r="L20" i="20"/>
  <c r="M20" i="20"/>
  <c r="N20" i="20"/>
  <c r="O20" i="20"/>
  <c r="F21" i="20"/>
  <c r="G21" i="20"/>
  <c r="H21" i="20"/>
  <c r="I21" i="20"/>
  <c r="J21" i="20"/>
  <c r="K21" i="20"/>
  <c r="L21" i="20"/>
  <c r="M21" i="20"/>
  <c r="N21" i="20"/>
  <c r="O21" i="20"/>
  <c r="F22" i="20"/>
  <c r="G22" i="20"/>
  <c r="H22" i="20"/>
  <c r="I22" i="20"/>
  <c r="J22" i="20"/>
  <c r="K22" i="20"/>
  <c r="L22" i="20"/>
  <c r="M22" i="20"/>
  <c r="N22" i="20"/>
  <c r="O22" i="20"/>
  <c r="F23" i="20"/>
  <c r="G23" i="20"/>
  <c r="H23" i="20"/>
  <c r="I23" i="20"/>
  <c r="J23" i="20"/>
  <c r="K23" i="20"/>
  <c r="L23" i="20"/>
  <c r="M23" i="20"/>
  <c r="N23" i="20"/>
  <c r="O23" i="20"/>
  <c r="F24" i="20"/>
  <c r="G24" i="20"/>
  <c r="H24" i="20"/>
  <c r="I24" i="20"/>
  <c r="J24" i="20"/>
  <c r="K24" i="20"/>
  <c r="L24" i="20"/>
  <c r="M24" i="20"/>
  <c r="N24" i="20"/>
  <c r="O24" i="20"/>
  <c r="F25" i="20"/>
  <c r="G25" i="20"/>
  <c r="H25" i="20"/>
  <c r="I25" i="20"/>
  <c r="J25" i="20"/>
  <c r="K25" i="20"/>
  <c r="L25" i="20"/>
  <c r="M25" i="20"/>
  <c r="N25" i="20"/>
  <c r="O25" i="20"/>
  <c r="F26" i="20"/>
  <c r="G26" i="20"/>
  <c r="H26" i="20"/>
  <c r="I26" i="20"/>
  <c r="J26" i="20"/>
  <c r="K26" i="20"/>
  <c r="L26" i="20"/>
  <c r="M26" i="20"/>
  <c r="N26" i="20"/>
  <c r="O26" i="20"/>
  <c r="F27" i="20"/>
  <c r="G27" i="20"/>
  <c r="H27" i="20"/>
  <c r="I27" i="20"/>
  <c r="J27" i="20"/>
  <c r="K27" i="20"/>
  <c r="L27" i="20"/>
  <c r="M27" i="20"/>
  <c r="N27" i="20"/>
  <c r="O27" i="20"/>
  <c r="F28" i="20"/>
  <c r="G28" i="20"/>
  <c r="H28" i="20"/>
  <c r="I28" i="20"/>
  <c r="J28" i="20"/>
  <c r="K28" i="20"/>
  <c r="L28" i="20"/>
  <c r="M28" i="20"/>
  <c r="N28" i="20"/>
  <c r="O28" i="20"/>
  <c r="F29" i="20"/>
  <c r="G29" i="20"/>
  <c r="H29" i="20"/>
  <c r="I29" i="20"/>
  <c r="J29" i="20"/>
  <c r="K29" i="20"/>
  <c r="L29" i="20"/>
  <c r="M29" i="20"/>
  <c r="N29" i="20"/>
  <c r="O29" i="20"/>
  <c r="F30" i="20"/>
  <c r="G30" i="20"/>
  <c r="H30" i="20"/>
  <c r="I30" i="20"/>
  <c r="J30" i="20"/>
  <c r="K30" i="20"/>
  <c r="L30" i="20"/>
  <c r="M30" i="20"/>
  <c r="N30" i="20"/>
  <c r="O30" i="20"/>
  <c r="F31" i="20"/>
  <c r="G31" i="20"/>
  <c r="H31" i="20"/>
  <c r="I31" i="20"/>
  <c r="J31" i="20"/>
  <c r="K31" i="20"/>
  <c r="L31" i="20"/>
  <c r="M31" i="20"/>
  <c r="N31" i="20"/>
  <c r="O31" i="20"/>
  <c r="F32" i="20"/>
  <c r="G32" i="20"/>
  <c r="H32" i="20"/>
  <c r="I32" i="20"/>
  <c r="J32" i="20"/>
  <c r="K32" i="20"/>
  <c r="L32" i="20"/>
  <c r="M32" i="20"/>
  <c r="N32" i="20"/>
  <c r="O32" i="20"/>
  <c r="F33" i="20"/>
  <c r="G33" i="20"/>
  <c r="H33" i="20"/>
  <c r="I33" i="20"/>
  <c r="J33" i="20"/>
  <c r="K33" i="20"/>
  <c r="L33" i="20"/>
  <c r="M33" i="20"/>
  <c r="N33" i="20"/>
  <c r="O33" i="20"/>
  <c r="F34" i="20"/>
  <c r="G34" i="20"/>
  <c r="H34" i="20"/>
  <c r="I34" i="20"/>
  <c r="J34" i="20"/>
  <c r="K34" i="20"/>
  <c r="L34" i="20"/>
  <c r="M34" i="20"/>
  <c r="N34" i="20"/>
  <c r="O34" i="20"/>
  <c r="F35" i="20"/>
  <c r="G35" i="20"/>
  <c r="H35" i="20"/>
  <c r="I35" i="20"/>
  <c r="J35" i="20"/>
  <c r="K35" i="20"/>
  <c r="L35" i="20"/>
  <c r="M35" i="20"/>
  <c r="N35" i="20"/>
  <c r="O35" i="20"/>
  <c r="F36" i="20"/>
  <c r="G36" i="20"/>
  <c r="H36" i="20"/>
  <c r="I36" i="20"/>
  <c r="J36" i="20"/>
  <c r="K36" i="20"/>
  <c r="L36" i="20"/>
  <c r="M36" i="20"/>
  <c r="N36" i="20"/>
  <c r="O36" i="20"/>
  <c r="F37" i="20"/>
  <c r="G37" i="20"/>
  <c r="H37" i="20"/>
  <c r="I37" i="20"/>
  <c r="J37" i="20"/>
  <c r="K37" i="20"/>
  <c r="L37" i="20"/>
  <c r="M37" i="20"/>
  <c r="N37" i="20"/>
  <c r="O37" i="20"/>
  <c r="F38" i="20"/>
  <c r="G38" i="20"/>
  <c r="H38" i="20"/>
  <c r="I38" i="20"/>
  <c r="J38" i="20"/>
  <c r="K38" i="20"/>
  <c r="L38" i="20"/>
  <c r="M38" i="20"/>
  <c r="N38" i="20"/>
  <c r="O38" i="20"/>
  <c r="F39" i="20"/>
  <c r="G39" i="20"/>
  <c r="H39" i="20"/>
  <c r="I39" i="20"/>
  <c r="J39" i="20"/>
  <c r="K39" i="20"/>
  <c r="L39" i="20"/>
  <c r="M39" i="20"/>
  <c r="N39" i="20"/>
  <c r="O39" i="20"/>
  <c r="F40" i="20"/>
  <c r="G40" i="20"/>
  <c r="H40" i="20"/>
  <c r="I40" i="20"/>
  <c r="J40" i="20"/>
  <c r="K40" i="20"/>
  <c r="L40" i="20"/>
  <c r="M40" i="20"/>
  <c r="N40" i="20"/>
  <c r="O40" i="20"/>
  <c r="F41" i="20"/>
  <c r="G41" i="20"/>
  <c r="H41" i="20"/>
  <c r="I41" i="20"/>
  <c r="J41" i="20"/>
  <c r="K41" i="20"/>
  <c r="L41" i="20"/>
  <c r="M41" i="20"/>
  <c r="N41" i="20"/>
  <c r="O41" i="20"/>
  <c r="F42" i="20"/>
  <c r="G42" i="20"/>
  <c r="H42" i="20"/>
  <c r="I42" i="20"/>
  <c r="J42" i="20"/>
  <c r="K42" i="20"/>
  <c r="L42" i="20"/>
  <c r="M42" i="20"/>
  <c r="N42" i="20"/>
  <c r="O42" i="20"/>
  <c r="F43" i="20"/>
  <c r="G43" i="20"/>
  <c r="H43" i="20"/>
  <c r="I43" i="20"/>
  <c r="J43" i="20"/>
  <c r="K43" i="20"/>
  <c r="L43" i="20"/>
  <c r="M43" i="20"/>
  <c r="N43" i="20"/>
  <c r="O43" i="20"/>
  <c r="F44" i="20"/>
  <c r="G44" i="20"/>
  <c r="H44" i="20"/>
  <c r="I44" i="20"/>
  <c r="J44" i="20"/>
  <c r="K44" i="20"/>
  <c r="L44" i="20"/>
  <c r="M44" i="20"/>
  <c r="N44" i="20"/>
  <c r="O44" i="20"/>
  <c r="F45" i="20"/>
  <c r="G45" i="20"/>
  <c r="H45" i="20"/>
  <c r="I45" i="20"/>
  <c r="J45" i="20"/>
  <c r="K45" i="20"/>
  <c r="L45" i="20"/>
  <c r="M45" i="20"/>
  <c r="N45" i="20"/>
  <c r="O45" i="20"/>
  <c r="F46" i="20"/>
  <c r="G46" i="20"/>
  <c r="H46" i="20"/>
  <c r="I46" i="20"/>
  <c r="J46" i="20"/>
  <c r="K46" i="20"/>
  <c r="L46" i="20"/>
  <c r="M46" i="20"/>
  <c r="N46" i="20"/>
  <c r="O46" i="20"/>
  <c r="F47" i="20"/>
  <c r="G47" i="20"/>
  <c r="H47" i="20"/>
  <c r="I47" i="20"/>
  <c r="J47" i="20"/>
  <c r="K47" i="20"/>
  <c r="L47" i="20"/>
  <c r="M47" i="20"/>
  <c r="N47" i="20"/>
  <c r="O47" i="20"/>
  <c r="F48" i="20"/>
  <c r="G48" i="20"/>
  <c r="H48" i="20"/>
  <c r="I48" i="20"/>
  <c r="J48" i="20"/>
  <c r="K48" i="20"/>
  <c r="L48" i="20"/>
  <c r="M48" i="20"/>
  <c r="N48" i="20"/>
  <c r="O48" i="20"/>
  <c r="F49" i="20"/>
  <c r="G49" i="20"/>
  <c r="H49" i="20"/>
  <c r="I49" i="20"/>
  <c r="J49" i="20"/>
  <c r="K49" i="20"/>
  <c r="L49" i="20"/>
  <c r="M49" i="20"/>
  <c r="N49" i="20"/>
  <c r="O49" i="20"/>
  <c r="F50" i="20"/>
  <c r="G50" i="20"/>
  <c r="H50" i="20"/>
  <c r="I50" i="20"/>
  <c r="J50" i="20"/>
  <c r="K50" i="20"/>
  <c r="L50" i="20"/>
  <c r="M50" i="20"/>
  <c r="N50" i="20"/>
  <c r="O50" i="20"/>
  <c r="F51" i="20"/>
  <c r="G51" i="20"/>
  <c r="H51" i="20"/>
  <c r="I51" i="20"/>
  <c r="J51" i="20"/>
  <c r="K51" i="20"/>
  <c r="L51" i="20"/>
  <c r="M51" i="20"/>
  <c r="N51" i="20"/>
  <c r="O51" i="20"/>
  <c r="F52" i="20"/>
  <c r="G52" i="20"/>
  <c r="H52" i="20"/>
  <c r="I52" i="20"/>
  <c r="J52" i="20"/>
  <c r="K52" i="20"/>
  <c r="L52" i="20"/>
  <c r="M52" i="20"/>
  <c r="N52" i="20"/>
  <c r="O52" i="20"/>
  <c r="F53" i="20"/>
  <c r="G53" i="20"/>
  <c r="H53" i="20"/>
  <c r="I53" i="20"/>
  <c r="J53" i="20"/>
  <c r="K53" i="20"/>
  <c r="L53" i="20"/>
  <c r="M53" i="20"/>
  <c r="N53" i="20"/>
  <c r="O53" i="20"/>
  <c r="F54" i="20"/>
  <c r="G54" i="20"/>
  <c r="H54" i="20"/>
  <c r="I54" i="20"/>
  <c r="J54" i="20"/>
  <c r="K54" i="20"/>
  <c r="L54" i="20"/>
  <c r="M54" i="20"/>
  <c r="N54" i="20"/>
  <c r="O54" i="20"/>
  <c r="F55" i="20"/>
  <c r="G55" i="20"/>
  <c r="H55" i="20"/>
  <c r="I55" i="20"/>
  <c r="J55" i="20"/>
  <c r="K55" i="20"/>
  <c r="L55" i="20"/>
  <c r="M55" i="20"/>
  <c r="N55" i="20"/>
  <c r="O55" i="20"/>
  <c r="F56" i="20"/>
  <c r="G56" i="20"/>
  <c r="H56" i="20"/>
  <c r="I56" i="20"/>
  <c r="J56" i="20"/>
  <c r="K56" i="20"/>
  <c r="L56" i="20"/>
  <c r="M56" i="20"/>
  <c r="N56" i="20"/>
  <c r="O56" i="20"/>
  <c r="F57" i="20"/>
  <c r="G57" i="20"/>
  <c r="H57" i="20"/>
  <c r="I57" i="20"/>
  <c r="J57" i="20"/>
  <c r="K57" i="20"/>
  <c r="L57" i="20"/>
  <c r="M57" i="20"/>
  <c r="N57" i="20"/>
  <c r="O57" i="20"/>
  <c r="F58" i="20"/>
  <c r="G58" i="20"/>
  <c r="H58" i="20"/>
  <c r="I58" i="20"/>
  <c r="J58" i="20"/>
  <c r="K58" i="20"/>
  <c r="L58" i="20"/>
  <c r="M58" i="20"/>
  <c r="N58" i="20"/>
  <c r="O58" i="20"/>
  <c r="F59" i="20"/>
  <c r="G59" i="20"/>
  <c r="H59" i="20"/>
  <c r="I59" i="20"/>
  <c r="J59" i="20"/>
  <c r="K59" i="20"/>
  <c r="L59" i="20"/>
  <c r="M59" i="20"/>
  <c r="N59" i="20"/>
  <c r="O59" i="20"/>
  <c r="F60" i="20"/>
  <c r="G60" i="20"/>
  <c r="H60" i="20"/>
  <c r="I60" i="20"/>
  <c r="J60" i="20"/>
  <c r="K60" i="20"/>
  <c r="L60" i="20"/>
  <c r="M60" i="20"/>
  <c r="N60" i="20"/>
  <c r="O60" i="20"/>
  <c r="F61" i="20"/>
  <c r="G61" i="20"/>
  <c r="H61" i="20"/>
  <c r="I61" i="20"/>
  <c r="J61" i="20"/>
  <c r="K61" i="20"/>
  <c r="L61" i="20"/>
  <c r="M61" i="20"/>
  <c r="N61" i="20"/>
  <c r="O61" i="20"/>
  <c r="F62" i="20"/>
  <c r="G62" i="20"/>
  <c r="H62" i="20"/>
  <c r="I62" i="20"/>
  <c r="J62" i="20"/>
  <c r="K62" i="20"/>
  <c r="L62" i="20"/>
  <c r="M62" i="20"/>
  <c r="N62" i="20"/>
  <c r="O62" i="20"/>
  <c r="F63" i="20"/>
  <c r="G63" i="20"/>
  <c r="H63" i="20"/>
  <c r="I63" i="20"/>
  <c r="J63" i="20"/>
  <c r="K63" i="20"/>
  <c r="L63" i="20"/>
  <c r="M63" i="20"/>
  <c r="N63" i="20"/>
  <c r="O63" i="20"/>
  <c r="F64" i="20"/>
  <c r="G64" i="20"/>
  <c r="H64" i="20"/>
  <c r="I64" i="20"/>
  <c r="J64" i="20"/>
  <c r="K64" i="20"/>
  <c r="L64" i="20"/>
  <c r="M64" i="20"/>
  <c r="N64" i="20"/>
  <c r="O64" i="20"/>
  <c r="F65" i="20"/>
  <c r="G65" i="20"/>
  <c r="H65" i="20"/>
  <c r="I65" i="20"/>
  <c r="J65" i="20"/>
  <c r="K65" i="20"/>
  <c r="L65" i="20"/>
  <c r="M65" i="20"/>
  <c r="N65" i="20"/>
  <c r="O65" i="20"/>
  <c r="F66" i="20"/>
  <c r="G66" i="20"/>
  <c r="H66" i="20"/>
  <c r="I66" i="20"/>
  <c r="J66" i="20"/>
  <c r="K66" i="20"/>
  <c r="L66" i="20"/>
  <c r="M66" i="20"/>
  <c r="N66" i="20"/>
  <c r="O66" i="20"/>
  <c r="F67" i="20"/>
  <c r="G67" i="20"/>
  <c r="H67" i="20"/>
  <c r="I67" i="20"/>
  <c r="J67" i="20"/>
  <c r="K67" i="20"/>
  <c r="L67" i="20"/>
  <c r="M67" i="20"/>
  <c r="N67" i="20"/>
  <c r="O67" i="20"/>
  <c r="F68" i="20"/>
  <c r="G68" i="20"/>
  <c r="H68" i="20"/>
  <c r="I68" i="20"/>
  <c r="J68" i="20"/>
  <c r="K68" i="20"/>
  <c r="L68" i="20"/>
  <c r="M68" i="20"/>
  <c r="N68" i="20"/>
  <c r="O68" i="20"/>
  <c r="F69" i="20"/>
  <c r="G69" i="20"/>
  <c r="H69" i="20"/>
  <c r="I69" i="20"/>
  <c r="J69" i="20"/>
  <c r="K69" i="20"/>
  <c r="L69" i="20"/>
  <c r="M69" i="20"/>
  <c r="N69" i="20"/>
  <c r="O69" i="20"/>
  <c r="F70" i="20"/>
  <c r="G70" i="20"/>
  <c r="H70" i="20"/>
  <c r="I70" i="20"/>
  <c r="J70" i="20"/>
  <c r="K70" i="20"/>
  <c r="L70" i="20"/>
  <c r="M70" i="20"/>
  <c r="N70" i="20"/>
  <c r="O70" i="20"/>
  <c r="F71" i="20"/>
  <c r="G71" i="20"/>
  <c r="H71" i="20"/>
  <c r="I71" i="20"/>
  <c r="J71" i="20"/>
  <c r="K71" i="20"/>
  <c r="L71" i="20"/>
  <c r="M71" i="20"/>
  <c r="N71" i="20"/>
  <c r="O71" i="20"/>
  <c r="F72" i="20"/>
  <c r="G72" i="20"/>
  <c r="H72" i="20"/>
  <c r="I72" i="20"/>
  <c r="J72" i="20"/>
  <c r="K72" i="20"/>
  <c r="L72" i="20"/>
  <c r="M72" i="20"/>
  <c r="N72" i="20"/>
  <c r="O72" i="20"/>
  <c r="F73" i="20"/>
  <c r="G73" i="20"/>
  <c r="H73" i="20"/>
  <c r="I73" i="20"/>
  <c r="J73" i="20"/>
  <c r="K73" i="20"/>
  <c r="L73" i="20"/>
  <c r="M73" i="20"/>
  <c r="N73" i="20"/>
  <c r="O73" i="20"/>
  <c r="F74" i="20"/>
  <c r="G74" i="20"/>
  <c r="H74" i="20"/>
  <c r="I74" i="20"/>
  <c r="J74" i="20"/>
  <c r="K74" i="20"/>
  <c r="L74" i="20"/>
  <c r="M74" i="20"/>
  <c r="N74" i="20"/>
  <c r="O74" i="20"/>
  <c r="F75" i="20"/>
  <c r="G75" i="20"/>
  <c r="H75" i="20"/>
  <c r="I75" i="20"/>
  <c r="J75" i="20"/>
  <c r="K75" i="20"/>
  <c r="L75" i="20"/>
  <c r="M75" i="20"/>
  <c r="N75" i="20"/>
  <c r="O75" i="20"/>
  <c r="F76" i="20"/>
  <c r="G76" i="20"/>
  <c r="H76" i="20"/>
  <c r="I76" i="20"/>
  <c r="J76" i="20"/>
  <c r="K76" i="20"/>
  <c r="L76" i="20"/>
  <c r="M76" i="20"/>
  <c r="N76" i="20"/>
  <c r="O76" i="20"/>
  <c r="F77" i="20"/>
  <c r="G77" i="20"/>
  <c r="H77" i="20"/>
  <c r="I77" i="20"/>
  <c r="J77" i="20"/>
  <c r="K77" i="20"/>
  <c r="L77" i="20"/>
  <c r="M77" i="20"/>
  <c r="N77" i="20"/>
  <c r="O77" i="20"/>
  <c r="F78" i="20"/>
  <c r="G78" i="20"/>
  <c r="H78" i="20"/>
  <c r="I78" i="20"/>
  <c r="J78" i="20"/>
  <c r="K78" i="20"/>
  <c r="L78" i="20"/>
  <c r="M78" i="20"/>
  <c r="N78" i="20"/>
  <c r="O78" i="20"/>
  <c r="F79" i="20"/>
  <c r="G79" i="20"/>
  <c r="H79" i="20"/>
  <c r="I79" i="20"/>
  <c r="J79" i="20"/>
  <c r="K79" i="20"/>
  <c r="L79" i="20"/>
  <c r="M79" i="20"/>
  <c r="N79" i="20"/>
  <c r="O79" i="20"/>
  <c r="F80" i="20"/>
  <c r="G80" i="20"/>
  <c r="H80" i="20"/>
  <c r="I80" i="20"/>
  <c r="J80" i="20"/>
  <c r="K80" i="20"/>
  <c r="L80" i="20"/>
  <c r="M80" i="20"/>
  <c r="N80" i="20"/>
  <c r="O80" i="20"/>
  <c r="F81" i="20"/>
  <c r="G81" i="20"/>
  <c r="H81" i="20"/>
  <c r="I81" i="20"/>
  <c r="J81" i="20"/>
  <c r="K81" i="20"/>
  <c r="L81" i="20"/>
  <c r="M81" i="20"/>
  <c r="N81" i="20"/>
  <c r="O81" i="20"/>
  <c r="F82" i="20"/>
  <c r="G82" i="20"/>
  <c r="H82" i="20"/>
  <c r="I82" i="20"/>
  <c r="J82" i="20"/>
  <c r="K82" i="20"/>
  <c r="L82" i="20"/>
  <c r="M82" i="20"/>
  <c r="N82" i="20"/>
  <c r="O82" i="20"/>
  <c r="F83" i="20"/>
  <c r="G83" i="20"/>
  <c r="H83" i="20"/>
  <c r="I83" i="20"/>
  <c r="J83" i="20"/>
  <c r="K83" i="20"/>
  <c r="L83" i="20"/>
  <c r="M83" i="20"/>
  <c r="N83" i="20"/>
  <c r="O83" i="20"/>
  <c r="F84" i="20"/>
  <c r="G84" i="20"/>
  <c r="H84" i="20"/>
  <c r="I84" i="20"/>
  <c r="J84" i="20"/>
  <c r="K84" i="20"/>
  <c r="L84" i="20"/>
  <c r="M84" i="20"/>
  <c r="N84" i="20"/>
  <c r="O84" i="20"/>
  <c r="F85" i="20"/>
  <c r="G85" i="20"/>
  <c r="H85" i="20"/>
  <c r="I85" i="20"/>
  <c r="J85" i="20"/>
  <c r="K85" i="20"/>
  <c r="L85" i="20"/>
  <c r="M85" i="20"/>
  <c r="N85" i="20"/>
  <c r="O85" i="20"/>
  <c r="F86" i="20"/>
  <c r="G86" i="20"/>
  <c r="H86" i="20"/>
  <c r="I86" i="20"/>
  <c r="J86" i="20"/>
  <c r="K86" i="20"/>
  <c r="L86" i="20"/>
  <c r="M86" i="20"/>
  <c r="N86" i="20"/>
  <c r="O86" i="20"/>
  <c r="F87" i="20"/>
  <c r="G87" i="20"/>
  <c r="H87" i="20"/>
  <c r="I87" i="20"/>
  <c r="J87" i="20"/>
  <c r="K87" i="20"/>
  <c r="L87" i="20"/>
  <c r="M87" i="20"/>
  <c r="N87" i="20"/>
  <c r="O87" i="20"/>
  <c r="F88" i="20"/>
  <c r="G88" i="20"/>
  <c r="H88" i="20"/>
  <c r="I88" i="20"/>
  <c r="J88" i="20"/>
  <c r="K88" i="20"/>
  <c r="L88" i="20"/>
  <c r="M88" i="20"/>
  <c r="N88" i="20"/>
  <c r="O88" i="20"/>
  <c r="F89" i="20"/>
  <c r="G89" i="20"/>
  <c r="H89" i="20"/>
  <c r="I89" i="20"/>
  <c r="J89" i="20"/>
  <c r="K89" i="20"/>
  <c r="L89" i="20"/>
  <c r="M89" i="20"/>
  <c r="N89" i="20"/>
  <c r="O89" i="20"/>
  <c r="F90" i="20"/>
  <c r="G90" i="20"/>
  <c r="H90" i="20"/>
  <c r="I90" i="20"/>
  <c r="J90" i="20"/>
  <c r="K90" i="20"/>
  <c r="L90" i="20"/>
  <c r="M90" i="20"/>
  <c r="N90" i="20"/>
  <c r="O90" i="20"/>
  <c r="F91" i="20"/>
  <c r="G91" i="20"/>
  <c r="H91" i="20"/>
  <c r="I91" i="20"/>
  <c r="J91" i="20"/>
  <c r="K91" i="20"/>
  <c r="L91" i="20"/>
  <c r="M91" i="20"/>
  <c r="N91" i="20"/>
  <c r="O91" i="20"/>
  <c r="F92" i="20"/>
  <c r="G92" i="20"/>
  <c r="H92" i="20"/>
  <c r="I92" i="20"/>
  <c r="J92" i="20"/>
  <c r="K92" i="20"/>
  <c r="L92" i="20"/>
  <c r="M92" i="20"/>
  <c r="N92" i="20"/>
  <c r="O92" i="20"/>
  <c r="F93" i="20"/>
  <c r="G93" i="20"/>
  <c r="H93" i="20"/>
  <c r="I93" i="20"/>
  <c r="J93" i="20"/>
  <c r="K93" i="20"/>
  <c r="L93" i="20"/>
  <c r="M93" i="20"/>
  <c r="N93" i="20"/>
  <c r="O93" i="20"/>
  <c r="F94" i="20"/>
  <c r="G94" i="20"/>
  <c r="H94" i="20"/>
  <c r="I94" i="20"/>
  <c r="J94" i="20"/>
  <c r="K94" i="20"/>
  <c r="L94" i="20"/>
  <c r="M94" i="20"/>
  <c r="N94" i="20"/>
  <c r="O94" i="20"/>
  <c r="F95" i="20"/>
  <c r="G95" i="20"/>
  <c r="H95" i="20"/>
  <c r="I95" i="20"/>
  <c r="J95" i="20"/>
  <c r="K95" i="20"/>
  <c r="L95" i="20"/>
  <c r="M95" i="20"/>
  <c r="N95" i="20"/>
  <c r="O95" i="20"/>
  <c r="F96" i="20"/>
  <c r="G96" i="20"/>
  <c r="H96" i="20"/>
  <c r="I96" i="20"/>
  <c r="J96" i="20"/>
  <c r="K96" i="20"/>
  <c r="L96" i="20"/>
  <c r="M96" i="20"/>
  <c r="N96" i="20"/>
  <c r="O96" i="20"/>
  <c r="F97" i="20"/>
  <c r="G97" i="20"/>
  <c r="H97" i="20"/>
  <c r="I97" i="20"/>
  <c r="J97" i="20"/>
  <c r="K97" i="20"/>
  <c r="L97" i="20"/>
  <c r="M97" i="20"/>
  <c r="N97" i="20"/>
  <c r="O97" i="20"/>
  <c r="F98" i="20"/>
  <c r="G98" i="20"/>
  <c r="H98" i="20"/>
  <c r="I98" i="20"/>
  <c r="J98" i="20"/>
  <c r="K98" i="20"/>
  <c r="L98" i="20"/>
  <c r="M98" i="20"/>
  <c r="N98" i="20"/>
  <c r="O98" i="20"/>
  <c r="F99" i="20"/>
  <c r="G99" i="20"/>
  <c r="H99" i="20"/>
  <c r="I99" i="20"/>
  <c r="J99" i="20"/>
  <c r="K99" i="20"/>
  <c r="L99" i="20"/>
  <c r="M99" i="20"/>
  <c r="N99" i="20"/>
  <c r="O99" i="20"/>
  <c r="F100" i="20"/>
  <c r="G100" i="20"/>
  <c r="H100" i="20"/>
  <c r="I100" i="20"/>
  <c r="J100" i="20"/>
  <c r="K100" i="20"/>
  <c r="L100" i="20"/>
  <c r="M100" i="20"/>
  <c r="N100" i="20"/>
  <c r="O100" i="20"/>
  <c r="F101" i="20"/>
  <c r="G101" i="20"/>
  <c r="H101" i="20"/>
  <c r="I101" i="20"/>
  <c r="J101" i="20"/>
  <c r="K101" i="20"/>
  <c r="L101" i="20"/>
  <c r="M101" i="20"/>
  <c r="N101" i="20"/>
  <c r="O101" i="20"/>
  <c r="F102" i="20"/>
  <c r="G102" i="20"/>
  <c r="H102" i="20"/>
  <c r="I102" i="20"/>
  <c r="J102" i="20"/>
  <c r="K102" i="20"/>
  <c r="L102" i="20"/>
  <c r="M102" i="20"/>
  <c r="N102" i="20"/>
  <c r="O102" i="20"/>
  <c r="F103" i="20"/>
  <c r="G103" i="20"/>
  <c r="H103" i="20"/>
  <c r="I103" i="20"/>
  <c r="J103" i="20"/>
  <c r="K103" i="20"/>
  <c r="L103" i="20"/>
  <c r="M103" i="20"/>
  <c r="N103" i="20"/>
  <c r="O103" i="20"/>
  <c r="F104" i="20"/>
  <c r="G104" i="20"/>
  <c r="H104" i="20"/>
  <c r="I104" i="20"/>
  <c r="J104" i="20"/>
  <c r="K104" i="20"/>
  <c r="L104" i="20"/>
  <c r="M104" i="20"/>
  <c r="N104" i="20"/>
  <c r="O104" i="20"/>
  <c r="O4" i="20"/>
  <c r="N4" i="20"/>
  <c r="M4" i="20"/>
  <c r="L4" i="20"/>
  <c r="K4" i="20"/>
  <c r="J4" i="20"/>
  <c r="I4" i="20"/>
  <c r="H4" i="20"/>
  <c r="G4" i="20"/>
  <c r="F4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EO6" i="7"/>
  <c r="EO7" i="7"/>
  <c r="EO8" i="7"/>
  <c r="EO9" i="7"/>
  <c r="EO10" i="7"/>
  <c r="EO11" i="7"/>
  <c r="EO12" i="7"/>
  <c r="EO13" i="7"/>
  <c r="EO14" i="7"/>
  <c r="EO15" i="7"/>
  <c r="EO16" i="7"/>
  <c r="EO17" i="7"/>
  <c r="EO18" i="7"/>
  <c r="EO19" i="7"/>
  <c r="EO20" i="7"/>
  <c r="EO21" i="7"/>
  <c r="EO22" i="7"/>
  <c r="EO23" i="7"/>
  <c r="EO24" i="7"/>
  <c r="EO25" i="7"/>
  <c r="EO26" i="7"/>
  <c r="EO27" i="7"/>
  <c r="EO28" i="7"/>
  <c r="EO29" i="7"/>
  <c r="EO30" i="7"/>
  <c r="EO31" i="7"/>
  <c r="EO32" i="7"/>
  <c r="EO33" i="7"/>
  <c r="EO34" i="7"/>
  <c r="EO35" i="7"/>
  <c r="EO36" i="7"/>
  <c r="EO37" i="7"/>
  <c r="EO38" i="7"/>
  <c r="EO39" i="7"/>
  <c r="EO40" i="7"/>
  <c r="EO41" i="7"/>
  <c r="EO42" i="7"/>
  <c r="EO43" i="7"/>
  <c r="EO44" i="7"/>
  <c r="EO45" i="7"/>
  <c r="EO46" i="7"/>
  <c r="EO47" i="7"/>
  <c r="EO48" i="7"/>
  <c r="EO49" i="7"/>
  <c r="EO50" i="7"/>
  <c r="EO51" i="7"/>
  <c r="EO52" i="7"/>
  <c r="EO53" i="7"/>
  <c r="EO54" i="7"/>
  <c r="EO55" i="7"/>
  <c r="EO56" i="7"/>
  <c r="EO57" i="7"/>
  <c r="EO58" i="7"/>
  <c r="EO59" i="7"/>
  <c r="EO60" i="7"/>
  <c r="EO61" i="7"/>
  <c r="EO62" i="7"/>
  <c r="EO63" i="7"/>
  <c r="EO64" i="7"/>
  <c r="EO65" i="7"/>
  <c r="EO66" i="7"/>
  <c r="EO67" i="7"/>
  <c r="EO68" i="7"/>
  <c r="EO69" i="7"/>
  <c r="EO70" i="7"/>
  <c r="EO71" i="7"/>
  <c r="EO72" i="7"/>
  <c r="EO73" i="7"/>
  <c r="EO74" i="7"/>
  <c r="EO75" i="7"/>
  <c r="EO76" i="7"/>
  <c r="EO77" i="7"/>
  <c r="EO78" i="7"/>
  <c r="EO79" i="7"/>
  <c r="EO80" i="7"/>
  <c r="EO81" i="7"/>
  <c r="EO82" i="7"/>
  <c r="EO83" i="7"/>
  <c r="EO84" i="7"/>
  <c r="EO85" i="7"/>
  <c r="EO86" i="7"/>
  <c r="EO87" i="7"/>
  <c r="EO88" i="7"/>
  <c r="EO89" i="7"/>
  <c r="EO90" i="7"/>
  <c r="EO91" i="7"/>
  <c r="EO92" i="7"/>
  <c r="EO93" i="7"/>
  <c r="EO94" i="7"/>
  <c r="EO95" i="7"/>
  <c r="EO96" i="7"/>
  <c r="EO97" i="7"/>
  <c r="EO98" i="7"/>
  <c r="EO99" i="7"/>
  <c r="EO100" i="7"/>
  <c r="EO101" i="7"/>
  <c r="EO102" i="7"/>
  <c r="EO103" i="7"/>
  <c r="EO104" i="7"/>
  <c r="EO105" i="7"/>
  <c r="EO106" i="7"/>
  <c r="EO107" i="7"/>
  <c r="EO108" i="7"/>
  <c r="EO109" i="7"/>
  <c r="EO110" i="7"/>
  <c r="EO111" i="7"/>
  <c r="EO112" i="7"/>
  <c r="EO113" i="7"/>
  <c r="EO114" i="7"/>
  <c r="EO115" i="7"/>
  <c r="EO116" i="7"/>
  <c r="EO117" i="7"/>
  <c r="EO118" i="7"/>
  <c r="EO119" i="7"/>
  <c r="EO120" i="7"/>
  <c r="EO121" i="7"/>
  <c r="EO122" i="7"/>
  <c r="EO123" i="7"/>
  <c r="EO124" i="7"/>
  <c r="EO125" i="7"/>
  <c r="EO126" i="7"/>
  <c r="EO127" i="7"/>
  <c r="EO128" i="7"/>
  <c r="EO129" i="7"/>
  <c r="EO130" i="7"/>
  <c r="EO131" i="7"/>
  <c r="EO132" i="7"/>
  <c r="EO133" i="7"/>
  <c r="EO134" i="7"/>
  <c r="EO135" i="7"/>
  <c r="EO136" i="7"/>
  <c r="EO137" i="7"/>
  <c r="EO138" i="7"/>
  <c r="EO139" i="7"/>
  <c r="EO140" i="7"/>
  <c r="EO141" i="7"/>
  <c r="EO142" i="7"/>
  <c r="EO143" i="7"/>
  <c r="EO144" i="7"/>
  <c r="EO145" i="7"/>
  <c r="EO146" i="7"/>
  <c r="EO147" i="7"/>
  <c r="EO148" i="7"/>
  <c r="EO149" i="7"/>
  <c r="EO150" i="7"/>
  <c r="EO151" i="7"/>
  <c r="EO152" i="7"/>
  <c r="EO153" i="7"/>
  <c r="EO154" i="7"/>
  <c r="EO155" i="7"/>
  <c r="EO156" i="7"/>
  <c r="EO157" i="7"/>
  <c r="EO158" i="7"/>
  <c r="EO159" i="7"/>
  <c r="EO160" i="7"/>
  <c r="EO161" i="7"/>
  <c r="EO162" i="7"/>
  <c r="EO163" i="7"/>
  <c r="EO164" i="7"/>
  <c r="EO165" i="7"/>
  <c r="EO166" i="7"/>
  <c r="EO167" i="7"/>
  <c r="EO168" i="7"/>
  <c r="EO169" i="7"/>
  <c r="EO170" i="7"/>
  <c r="EO171" i="7"/>
  <c r="EO172" i="7"/>
  <c r="EO173" i="7"/>
  <c r="EO174" i="7"/>
  <c r="EO175" i="7"/>
  <c r="EO176" i="7"/>
  <c r="EO177" i="7"/>
  <c r="EO178" i="7"/>
  <c r="EO179" i="7"/>
  <c r="EO180" i="7"/>
  <c r="EO181" i="7"/>
  <c r="EO182" i="7"/>
  <c r="EO183" i="7"/>
  <c r="EO184" i="7"/>
  <c r="EO185" i="7"/>
  <c r="EO186" i="7"/>
  <c r="EO187" i="7"/>
  <c r="EO188" i="7"/>
  <c r="EO189" i="7"/>
  <c r="EO190" i="7"/>
  <c r="EO191" i="7"/>
  <c r="EO192" i="7"/>
  <c r="EO193" i="7"/>
  <c r="EO194" i="7"/>
  <c r="EO195" i="7"/>
  <c r="EO196" i="7"/>
  <c r="EO197" i="7"/>
  <c r="EO198" i="7"/>
  <c r="EO199" i="7"/>
  <c r="EO200" i="7"/>
  <c r="EO201" i="7"/>
  <c r="EO202" i="7"/>
  <c r="EO203" i="7"/>
  <c r="EO204" i="7"/>
  <c r="EO205" i="7"/>
  <c r="EO206" i="7"/>
  <c r="EO207" i="7"/>
  <c r="EO208" i="7"/>
  <c r="EO209" i="7"/>
  <c r="EO210" i="7"/>
  <c r="EO211" i="7"/>
  <c r="EO212" i="7"/>
  <c r="EO213" i="7"/>
  <c r="EO214" i="7"/>
  <c r="EO215" i="7"/>
  <c r="EO216" i="7"/>
  <c r="EO5" i="7"/>
  <c r="F5" i="19"/>
  <c r="G5" i="19"/>
  <c r="H5" i="19"/>
  <c r="I5" i="19"/>
  <c r="J5" i="19"/>
  <c r="K5" i="19"/>
  <c r="L5" i="19"/>
  <c r="M5" i="19"/>
  <c r="N5" i="19"/>
  <c r="O5" i="19"/>
  <c r="F6" i="19"/>
  <c r="G6" i="19"/>
  <c r="H6" i="19"/>
  <c r="I6" i="19"/>
  <c r="J6" i="19"/>
  <c r="K6" i="19"/>
  <c r="L6" i="19"/>
  <c r="M6" i="19"/>
  <c r="N6" i="19"/>
  <c r="O6" i="19"/>
  <c r="F7" i="19"/>
  <c r="G7" i="19"/>
  <c r="H7" i="19"/>
  <c r="I7" i="19"/>
  <c r="J7" i="19"/>
  <c r="K7" i="19"/>
  <c r="L7" i="19"/>
  <c r="M7" i="19"/>
  <c r="N7" i="19"/>
  <c r="O7" i="19"/>
  <c r="F8" i="19"/>
  <c r="G8" i="19"/>
  <c r="H8" i="19"/>
  <c r="I8" i="19"/>
  <c r="J8" i="19"/>
  <c r="K8" i="19"/>
  <c r="L8" i="19"/>
  <c r="M8" i="19"/>
  <c r="N8" i="19"/>
  <c r="O8" i="19"/>
  <c r="F9" i="19"/>
  <c r="G9" i="19"/>
  <c r="H9" i="19"/>
  <c r="I9" i="19"/>
  <c r="J9" i="19"/>
  <c r="K9" i="19"/>
  <c r="L9" i="19"/>
  <c r="M9" i="19"/>
  <c r="N9" i="19"/>
  <c r="O9" i="19"/>
  <c r="F10" i="19"/>
  <c r="G10" i="19"/>
  <c r="H10" i="19"/>
  <c r="I10" i="19"/>
  <c r="J10" i="19"/>
  <c r="K10" i="19"/>
  <c r="L10" i="19"/>
  <c r="M10" i="19"/>
  <c r="N10" i="19"/>
  <c r="O10" i="19"/>
  <c r="F11" i="19"/>
  <c r="G11" i="19"/>
  <c r="H11" i="19"/>
  <c r="I11" i="19"/>
  <c r="J11" i="19"/>
  <c r="K11" i="19"/>
  <c r="L11" i="19"/>
  <c r="M11" i="19"/>
  <c r="N11" i="19"/>
  <c r="O11" i="19"/>
  <c r="F12" i="19"/>
  <c r="G12" i="19"/>
  <c r="H12" i="19"/>
  <c r="I12" i="19"/>
  <c r="J12" i="19"/>
  <c r="K12" i="19"/>
  <c r="L12" i="19"/>
  <c r="M12" i="19"/>
  <c r="N12" i="19"/>
  <c r="O12" i="19"/>
  <c r="F13" i="19"/>
  <c r="G13" i="19"/>
  <c r="H13" i="19"/>
  <c r="I13" i="19"/>
  <c r="J13" i="19"/>
  <c r="K13" i="19"/>
  <c r="L13" i="19"/>
  <c r="M13" i="19"/>
  <c r="N13" i="19"/>
  <c r="O13" i="19"/>
  <c r="F14" i="19"/>
  <c r="G14" i="19"/>
  <c r="H14" i="19"/>
  <c r="I14" i="19"/>
  <c r="J14" i="19"/>
  <c r="K14" i="19"/>
  <c r="L14" i="19"/>
  <c r="M14" i="19"/>
  <c r="N14" i="19"/>
  <c r="O14" i="19"/>
  <c r="F15" i="19"/>
  <c r="G15" i="19"/>
  <c r="H15" i="19"/>
  <c r="I15" i="19"/>
  <c r="J15" i="19"/>
  <c r="K15" i="19"/>
  <c r="L15" i="19"/>
  <c r="M15" i="19"/>
  <c r="N15" i="19"/>
  <c r="O15" i="19"/>
  <c r="F16" i="19"/>
  <c r="G16" i="19"/>
  <c r="H16" i="19"/>
  <c r="I16" i="19"/>
  <c r="J16" i="19"/>
  <c r="K16" i="19"/>
  <c r="L16" i="19"/>
  <c r="M16" i="19"/>
  <c r="N16" i="19"/>
  <c r="O16" i="19"/>
  <c r="F17" i="19"/>
  <c r="G17" i="19"/>
  <c r="H17" i="19"/>
  <c r="I17" i="19"/>
  <c r="J17" i="19"/>
  <c r="K17" i="19"/>
  <c r="L17" i="19"/>
  <c r="M17" i="19"/>
  <c r="N17" i="19"/>
  <c r="O17" i="19"/>
  <c r="F18" i="19"/>
  <c r="G18" i="19"/>
  <c r="H18" i="19"/>
  <c r="I18" i="19"/>
  <c r="J18" i="19"/>
  <c r="K18" i="19"/>
  <c r="L18" i="19"/>
  <c r="M18" i="19"/>
  <c r="N18" i="19"/>
  <c r="O18" i="19"/>
  <c r="F19" i="19"/>
  <c r="G19" i="19"/>
  <c r="H19" i="19"/>
  <c r="I19" i="19"/>
  <c r="J19" i="19"/>
  <c r="K19" i="19"/>
  <c r="L19" i="19"/>
  <c r="M19" i="19"/>
  <c r="N19" i="19"/>
  <c r="O19" i="19"/>
  <c r="F20" i="19"/>
  <c r="G20" i="19"/>
  <c r="H20" i="19"/>
  <c r="I20" i="19"/>
  <c r="J20" i="19"/>
  <c r="K20" i="19"/>
  <c r="L20" i="19"/>
  <c r="M20" i="19"/>
  <c r="N20" i="19"/>
  <c r="O20" i="19"/>
  <c r="F21" i="19"/>
  <c r="G21" i="19"/>
  <c r="H21" i="19"/>
  <c r="I21" i="19"/>
  <c r="J21" i="19"/>
  <c r="K21" i="19"/>
  <c r="L21" i="19"/>
  <c r="M21" i="19"/>
  <c r="N21" i="19"/>
  <c r="O21" i="19"/>
  <c r="F22" i="19"/>
  <c r="G22" i="19"/>
  <c r="H22" i="19"/>
  <c r="I22" i="19"/>
  <c r="J22" i="19"/>
  <c r="K22" i="19"/>
  <c r="L22" i="19"/>
  <c r="M22" i="19"/>
  <c r="N22" i="19"/>
  <c r="O22" i="19"/>
  <c r="F23" i="19"/>
  <c r="G23" i="19"/>
  <c r="H23" i="19"/>
  <c r="I23" i="19"/>
  <c r="J23" i="19"/>
  <c r="K23" i="19"/>
  <c r="L23" i="19"/>
  <c r="M23" i="19"/>
  <c r="N23" i="19"/>
  <c r="O23" i="19"/>
  <c r="F24" i="19"/>
  <c r="G24" i="19"/>
  <c r="H24" i="19"/>
  <c r="I24" i="19"/>
  <c r="J24" i="19"/>
  <c r="K24" i="19"/>
  <c r="L24" i="19"/>
  <c r="M24" i="19"/>
  <c r="N24" i="19"/>
  <c r="O24" i="19"/>
  <c r="F25" i="19"/>
  <c r="G25" i="19"/>
  <c r="H25" i="19"/>
  <c r="I25" i="19"/>
  <c r="J25" i="19"/>
  <c r="K25" i="19"/>
  <c r="L25" i="19"/>
  <c r="M25" i="19"/>
  <c r="N25" i="19"/>
  <c r="O25" i="19"/>
  <c r="F26" i="19"/>
  <c r="G26" i="19"/>
  <c r="H26" i="19"/>
  <c r="I26" i="19"/>
  <c r="J26" i="19"/>
  <c r="K26" i="19"/>
  <c r="L26" i="19"/>
  <c r="M26" i="19"/>
  <c r="N26" i="19"/>
  <c r="O26" i="19"/>
  <c r="F27" i="19"/>
  <c r="G27" i="19"/>
  <c r="H27" i="19"/>
  <c r="I27" i="19"/>
  <c r="J27" i="19"/>
  <c r="K27" i="19"/>
  <c r="L27" i="19"/>
  <c r="M27" i="19"/>
  <c r="N27" i="19"/>
  <c r="O27" i="19"/>
  <c r="F28" i="19"/>
  <c r="G28" i="19"/>
  <c r="H28" i="19"/>
  <c r="I28" i="19"/>
  <c r="J28" i="19"/>
  <c r="K28" i="19"/>
  <c r="L28" i="19"/>
  <c r="M28" i="19"/>
  <c r="N28" i="19"/>
  <c r="O28" i="19"/>
  <c r="F29" i="19"/>
  <c r="G29" i="19"/>
  <c r="H29" i="19"/>
  <c r="I29" i="19"/>
  <c r="J29" i="19"/>
  <c r="K29" i="19"/>
  <c r="L29" i="19"/>
  <c r="M29" i="19"/>
  <c r="N29" i="19"/>
  <c r="O29" i="19"/>
  <c r="F30" i="19"/>
  <c r="G30" i="19"/>
  <c r="H30" i="19"/>
  <c r="I30" i="19"/>
  <c r="J30" i="19"/>
  <c r="K30" i="19"/>
  <c r="L30" i="19"/>
  <c r="M30" i="19"/>
  <c r="N30" i="19"/>
  <c r="O30" i="19"/>
  <c r="F31" i="19"/>
  <c r="G31" i="19"/>
  <c r="H31" i="19"/>
  <c r="I31" i="19"/>
  <c r="J31" i="19"/>
  <c r="K31" i="19"/>
  <c r="L31" i="19"/>
  <c r="M31" i="19"/>
  <c r="N31" i="19"/>
  <c r="O31" i="19"/>
  <c r="F32" i="19"/>
  <c r="G32" i="19"/>
  <c r="H32" i="19"/>
  <c r="I32" i="19"/>
  <c r="J32" i="19"/>
  <c r="K32" i="19"/>
  <c r="L32" i="19"/>
  <c r="M32" i="19"/>
  <c r="N32" i="19"/>
  <c r="O32" i="19"/>
  <c r="F33" i="19"/>
  <c r="G33" i="19"/>
  <c r="H33" i="19"/>
  <c r="I33" i="19"/>
  <c r="J33" i="19"/>
  <c r="K33" i="19"/>
  <c r="L33" i="19"/>
  <c r="M33" i="19"/>
  <c r="N33" i="19"/>
  <c r="O33" i="19"/>
  <c r="F34" i="19"/>
  <c r="G34" i="19"/>
  <c r="H34" i="19"/>
  <c r="I34" i="19"/>
  <c r="J34" i="19"/>
  <c r="K34" i="19"/>
  <c r="L34" i="19"/>
  <c r="M34" i="19"/>
  <c r="N34" i="19"/>
  <c r="O34" i="19"/>
  <c r="F35" i="19"/>
  <c r="G35" i="19"/>
  <c r="H35" i="19"/>
  <c r="I35" i="19"/>
  <c r="J35" i="19"/>
  <c r="K35" i="19"/>
  <c r="L35" i="19"/>
  <c r="M35" i="19"/>
  <c r="N35" i="19"/>
  <c r="O35" i="19"/>
  <c r="F36" i="19"/>
  <c r="G36" i="19"/>
  <c r="H36" i="19"/>
  <c r="I36" i="19"/>
  <c r="J36" i="19"/>
  <c r="K36" i="19"/>
  <c r="L36" i="19"/>
  <c r="M36" i="19"/>
  <c r="N36" i="19"/>
  <c r="O36" i="19"/>
  <c r="F37" i="19"/>
  <c r="G37" i="19"/>
  <c r="H37" i="19"/>
  <c r="I37" i="19"/>
  <c r="J37" i="19"/>
  <c r="K37" i="19"/>
  <c r="L37" i="19"/>
  <c r="M37" i="19"/>
  <c r="N37" i="19"/>
  <c r="O37" i="19"/>
  <c r="F38" i="19"/>
  <c r="G38" i="19"/>
  <c r="H38" i="19"/>
  <c r="I38" i="19"/>
  <c r="J38" i="19"/>
  <c r="K38" i="19"/>
  <c r="L38" i="19"/>
  <c r="M38" i="19"/>
  <c r="N38" i="19"/>
  <c r="O38" i="19"/>
  <c r="F39" i="19"/>
  <c r="G39" i="19"/>
  <c r="H39" i="19"/>
  <c r="I39" i="19"/>
  <c r="J39" i="19"/>
  <c r="K39" i="19"/>
  <c r="L39" i="19"/>
  <c r="M39" i="19"/>
  <c r="N39" i="19"/>
  <c r="O39" i="19"/>
  <c r="F40" i="19"/>
  <c r="G40" i="19"/>
  <c r="H40" i="19"/>
  <c r="I40" i="19"/>
  <c r="J40" i="19"/>
  <c r="K40" i="19"/>
  <c r="L40" i="19"/>
  <c r="M40" i="19"/>
  <c r="N40" i="19"/>
  <c r="O40" i="19"/>
  <c r="F41" i="19"/>
  <c r="G41" i="19"/>
  <c r="H41" i="19"/>
  <c r="I41" i="19"/>
  <c r="J41" i="19"/>
  <c r="K41" i="19"/>
  <c r="L41" i="19"/>
  <c r="M41" i="19"/>
  <c r="N41" i="19"/>
  <c r="O41" i="19"/>
  <c r="F42" i="19"/>
  <c r="G42" i="19"/>
  <c r="H42" i="19"/>
  <c r="I42" i="19"/>
  <c r="J42" i="19"/>
  <c r="K42" i="19"/>
  <c r="L42" i="19"/>
  <c r="M42" i="19"/>
  <c r="N42" i="19"/>
  <c r="O42" i="19"/>
  <c r="F43" i="19"/>
  <c r="G43" i="19"/>
  <c r="H43" i="19"/>
  <c r="I43" i="19"/>
  <c r="J43" i="19"/>
  <c r="K43" i="19"/>
  <c r="L43" i="19"/>
  <c r="M43" i="19"/>
  <c r="N43" i="19"/>
  <c r="O43" i="19"/>
  <c r="F44" i="19"/>
  <c r="G44" i="19"/>
  <c r="H44" i="19"/>
  <c r="I44" i="19"/>
  <c r="J44" i="19"/>
  <c r="K44" i="19"/>
  <c r="L44" i="19"/>
  <c r="M44" i="19"/>
  <c r="N44" i="19"/>
  <c r="O44" i="19"/>
  <c r="F45" i="19"/>
  <c r="G45" i="19"/>
  <c r="H45" i="19"/>
  <c r="I45" i="19"/>
  <c r="J45" i="19"/>
  <c r="K45" i="19"/>
  <c r="L45" i="19"/>
  <c r="M45" i="19"/>
  <c r="N45" i="19"/>
  <c r="O45" i="19"/>
  <c r="F46" i="19"/>
  <c r="G46" i="19"/>
  <c r="H46" i="19"/>
  <c r="I46" i="19"/>
  <c r="J46" i="19"/>
  <c r="K46" i="19"/>
  <c r="L46" i="19"/>
  <c r="M46" i="19"/>
  <c r="N46" i="19"/>
  <c r="O46" i="19"/>
  <c r="F47" i="19"/>
  <c r="G47" i="19"/>
  <c r="H47" i="19"/>
  <c r="I47" i="19"/>
  <c r="J47" i="19"/>
  <c r="K47" i="19"/>
  <c r="L47" i="19"/>
  <c r="M47" i="19"/>
  <c r="N47" i="19"/>
  <c r="O47" i="19"/>
  <c r="F48" i="19"/>
  <c r="G48" i="19"/>
  <c r="H48" i="19"/>
  <c r="I48" i="19"/>
  <c r="J48" i="19"/>
  <c r="K48" i="19"/>
  <c r="L48" i="19"/>
  <c r="M48" i="19"/>
  <c r="N48" i="19"/>
  <c r="O48" i="19"/>
  <c r="F49" i="19"/>
  <c r="G49" i="19"/>
  <c r="H49" i="19"/>
  <c r="I49" i="19"/>
  <c r="J49" i="19"/>
  <c r="K49" i="19"/>
  <c r="L49" i="19"/>
  <c r="M49" i="19"/>
  <c r="N49" i="19"/>
  <c r="O49" i="19"/>
  <c r="F50" i="19"/>
  <c r="G50" i="19"/>
  <c r="H50" i="19"/>
  <c r="I50" i="19"/>
  <c r="J50" i="19"/>
  <c r="K50" i="19"/>
  <c r="L50" i="19"/>
  <c r="M50" i="19"/>
  <c r="N50" i="19"/>
  <c r="O50" i="19"/>
  <c r="F51" i="19"/>
  <c r="G51" i="19"/>
  <c r="H51" i="19"/>
  <c r="I51" i="19"/>
  <c r="J51" i="19"/>
  <c r="K51" i="19"/>
  <c r="L51" i="19"/>
  <c r="M51" i="19"/>
  <c r="N51" i="19"/>
  <c r="O51" i="19"/>
  <c r="F52" i="19"/>
  <c r="G52" i="19"/>
  <c r="H52" i="19"/>
  <c r="I52" i="19"/>
  <c r="J52" i="19"/>
  <c r="K52" i="19"/>
  <c r="L52" i="19"/>
  <c r="M52" i="19"/>
  <c r="N52" i="19"/>
  <c r="O52" i="19"/>
  <c r="F53" i="19"/>
  <c r="G53" i="19"/>
  <c r="H53" i="19"/>
  <c r="I53" i="19"/>
  <c r="J53" i="19"/>
  <c r="K53" i="19"/>
  <c r="L53" i="19"/>
  <c r="M53" i="19"/>
  <c r="N53" i="19"/>
  <c r="O53" i="19"/>
  <c r="F54" i="19"/>
  <c r="G54" i="19"/>
  <c r="H54" i="19"/>
  <c r="I54" i="19"/>
  <c r="J54" i="19"/>
  <c r="K54" i="19"/>
  <c r="L54" i="19"/>
  <c r="M54" i="19"/>
  <c r="N54" i="19"/>
  <c r="O54" i="19"/>
  <c r="F55" i="19"/>
  <c r="G55" i="19"/>
  <c r="H55" i="19"/>
  <c r="I55" i="19"/>
  <c r="J55" i="19"/>
  <c r="K55" i="19"/>
  <c r="L55" i="19"/>
  <c r="M55" i="19"/>
  <c r="N55" i="19"/>
  <c r="O55" i="19"/>
  <c r="F56" i="19"/>
  <c r="G56" i="19"/>
  <c r="H56" i="19"/>
  <c r="I56" i="19"/>
  <c r="J56" i="19"/>
  <c r="K56" i="19"/>
  <c r="L56" i="19"/>
  <c r="M56" i="19"/>
  <c r="N56" i="19"/>
  <c r="O56" i="19"/>
  <c r="F57" i="19"/>
  <c r="G57" i="19"/>
  <c r="H57" i="19"/>
  <c r="I57" i="19"/>
  <c r="J57" i="19"/>
  <c r="K57" i="19"/>
  <c r="L57" i="19"/>
  <c r="M57" i="19"/>
  <c r="N57" i="19"/>
  <c r="O57" i="19"/>
  <c r="F58" i="19"/>
  <c r="G58" i="19"/>
  <c r="H58" i="19"/>
  <c r="I58" i="19"/>
  <c r="J58" i="19"/>
  <c r="K58" i="19"/>
  <c r="L58" i="19"/>
  <c r="M58" i="19"/>
  <c r="N58" i="19"/>
  <c r="O58" i="19"/>
  <c r="F59" i="19"/>
  <c r="G59" i="19"/>
  <c r="H59" i="19"/>
  <c r="I59" i="19"/>
  <c r="J59" i="19"/>
  <c r="K59" i="19"/>
  <c r="L59" i="19"/>
  <c r="M59" i="19"/>
  <c r="N59" i="19"/>
  <c r="O59" i="19"/>
  <c r="F60" i="19"/>
  <c r="G60" i="19"/>
  <c r="H60" i="19"/>
  <c r="I60" i="19"/>
  <c r="J60" i="19"/>
  <c r="K60" i="19"/>
  <c r="L60" i="19"/>
  <c r="M60" i="19"/>
  <c r="N60" i="19"/>
  <c r="O60" i="19"/>
  <c r="F61" i="19"/>
  <c r="G61" i="19"/>
  <c r="H61" i="19"/>
  <c r="I61" i="19"/>
  <c r="J61" i="19"/>
  <c r="K61" i="19"/>
  <c r="L61" i="19"/>
  <c r="M61" i="19"/>
  <c r="N61" i="19"/>
  <c r="O61" i="19"/>
  <c r="F62" i="19"/>
  <c r="G62" i="19"/>
  <c r="H62" i="19"/>
  <c r="I62" i="19"/>
  <c r="J62" i="19"/>
  <c r="K62" i="19"/>
  <c r="L62" i="19"/>
  <c r="M62" i="19"/>
  <c r="N62" i="19"/>
  <c r="O62" i="19"/>
  <c r="F63" i="19"/>
  <c r="G63" i="19"/>
  <c r="H63" i="19"/>
  <c r="I63" i="19"/>
  <c r="J63" i="19"/>
  <c r="K63" i="19"/>
  <c r="L63" i="19"/>
  <c r="M63" i="19"/>
  <c r="N63" i="19"/>
  <c r="O63" i="19"/>
  <c r="F64" i="19"/>
  <c r="G64" i="19"/>
  <c r="H64" i="19"/>
  <c r="I64" i="19"/>
  <c r="J64" i="19"/>
  <c r="K64" i="19"/>
  <c r="L64" i="19"/>
  <c r="M64" i="19"/>
  <c r="N64" i="19"/>
  <c r="O64" i="19"/>
  <c r="F65" i="19"/>
  <c r="G65" i="19"/>
  <c r="H65" i="19"/>
  <c r="I65" i="19"/>
  <c r="J65" i="19"/>
  <c r="K65" i="19"/>
  <c r="L65" i="19"/>
  <c r="M65" i="19"/>
  <c r="N65" i="19"/>
  <c r="O65" i="19"/>
  <c r="F66" i="19"/>
  <c r="G66" i="19"/>
  <c r="H66" i="19"/>
  <c r="I66" i="19"/>
  <c r="J66" i="19"/>
  <c r="K66" i="19"/>
  <c r="L66" i="19"/>
  <c r="M66" i="19"/>
  <c r="N66" i="19"/>
  <c r="O66" i="19"/>
  <c r="F67" i="19"/>
  <c r="G67" i="19"/>
  <c r="H67" i="19"/>
  <c r="I67" i="19"/>
  <c r="J67" i="19"/>
  <c r="K67" i="19"/>
  <c r="L67" i="19"/>
  <c r="M67" i="19"/>
  <c r="N67" i="19"/>
  <c r="O67" i="19"/>
  <c r="F68" i="19"/>
  <c r="G68" i="19"/>
  <c r="H68" i="19"/>
  <c r="I68" i="19"/>
  <c r="J68" i="19"/>
  <c r="K68" i="19"/>
  <c r="L68" i="19"/>
  <c r="M68" i="19"/>
  <c r="N68" i="19"/>
  <c r="O68" i="19"/>
  <c r="F69" i="19"/>
  <c r="G69" i="19"/>
  <c r="H69" i="19"/>
  <c r="I69" i="19"/>
  <c r="J69" i="19"/>
  <c r="K69" i="19"/>
  <c r="L69" i="19"/>
  <c r="M69" i="19"/>
  <c r="N69" i="19"/>
  <c r="O69" i="19"/>
  <c r="F70" i="19"/>
  <c r="G70" i="19"/>
  <c r="H70" i="19"/>
  <c r="I70" i="19"/>
  <c r="J70" i="19"/>
  <c r="K70" i="19"/>
  <c r="L70" i="19"/>
  <c r="M70" i="19"/>
  <c r="N70" i="19"/>
  <c r="O70" i="19"/>
  <c r="F71" i="19"/>
  <c r="G71" i="19"/>
  <c r="H71" i="19"/>
  <c r="I71" i="19"/>
  <c r="J71" i="19"/>
  <c r="K71" i="19"/>
  <c r="L71" i="19"/>
  <c r="M71" i="19"/>
  <c r="N71" i="19"/>
  <c r="O71" i="19"/>
  <c r="F72" i="19"/>
  <c r="G72" i="19"/>
  <c r="H72" i="19"/>
  <c r="I72" i="19"/>
  <c r="J72" i="19"/>
  <c r="K72" i="19"/>
  <c r="L72" i="19"/>
  <c r="M72" i="19"/>
  <c r="N72" i="19"/>
  <c r="O72" i="19"/>
  <c r="F73" i="19"/>
  <c r="G73" i="19"/>
  <c r="H73" i="19"/>
  <c r="I73" i="19"/>
  <c r="J73" i="19"/>
  <c r="K73" i="19"/>
  <c r="L73" i="19"/>
  <c r="M73" i="19"/>
  <c r="N73" i="19"/>
  <c r="O73" i="19"/>
  <c r="F74" i="19"/>
  <c r="G74" i="19"/>
  <c r="H74" i="19"/>
  <c r="I74" i="19"/>
  <c r="J74" i="19"/>
  <c r="K74" i="19"/>
  <c r="L74" i="19"/>
  <c r="M74" i="19"/>
  <c r="N74" i="19"/>
  <c r="O74" i="19"/>
  <c r="F75" i="19"/>
  <c r="G75" i="19"/>
  <c r="H75" i="19"/>
  <c r="I75" i="19"/>
  <c r="J75" i="19"/>
  <c r="K75" i="19"/>
  <c r="L75" i="19"/>
  <c r="M75" i="19"/>
  <c r="N75" i="19"/>
  <c r="O75" i="19"/>
  <c r="F76" i="19"/>
  <c r="G76" i="19"/>
  <c r="H76" i="19"/>
  <c r="I76" i="19"/>
  <c r="J76" i="19"/>
  <c r="K76" i="19"/>
  <c r="L76" i="19"/>
  <c r="M76" i="19"/>
  <c r="N76" i="19"/>
  <c r="O76" i="19"/>
  <c r="F77" i="19"/>
  <c r="G77" i="19"/>
  <c r="H77" i="19"/>
  <c r="I77" i="19"/>
  <c r="J77" i="19"/>
  <c r="K77" i="19"/>
  <c r="L77" i="19"/>
  <c r="M77" i="19"/>
  <c r="N77" i="19"/>
  <c r="O77" i="19"/>
  <c r="F78" i="19"/>
  <c r="G78" i="19"/>
  <c r="H78" i="19"/>
  <c r="I78" i="19"/>
  <c r="J78" i="19"/>
  <c r="K78" i="19"/>
  <c r="L78" i="19"/>
  <c r="M78" i="19"/>
  <c r="N78" i="19"/>
  <c r="O78" i="19"/>
  <c r="F79" i="19"/>
  <c r="G79" i="19"/>
  <c r="H79" i="19"/>
  <c r="I79" i="19"/>
  <c r="J79" i="19"/>
  <c r="K79" i="19"/>
  <c r="L79" i="19"/>
  <c r="M79" i="19"/>
  <c r="N79" i="19"/>
  <c r="O79" i="19"/>
  <c r="F80" i="19"/>
  <c r="G80" i="19"/>
  <c r="H80" i="19"/>
  <c r="I80" i="19"/>
  <c r="J80" i="19"/>
  <c r="K80" i="19"/>
  <c r="L80" i="19"/>
  <c r="M80" i="19"/>
  <c r="N80" i="19"/>
  <c r="O80" i="19"/>
  <c r="F81" i="19"/>
  <c r="G81" i="19"/>
  <c r="H81" i="19"/>
  <c r="I81" i="19"/>
  <c r="J81" i="19"/>
  <c r="K81" i="19"/>
  <c r="L81" i="19"/>
  <c r="M81" i="19"/>
  <c r="N81" i="19"/>
  <c r="O81" i="19"/>
  <c r="F82" i="19"/>
  <c r="G82" i="19"/>
  <c r="H82" i="19"/>
  <c r="I82" i="19"/>
  <c r="J82" i="19"/>
  <c r="K82" i="19"/>
  <c r="L82" i="19"/>
  <c r="M82" i="19"/>
  <c r="N82" i="19"/>
  <c r="O82" i="19"/>
  <c r="F83" i="19"/>
  <c r="G83" i="19"/>
  <c r="H83" i="19"/>
  <c r="I83" i="19"/>
  <c r="J83" i="19"/>
  <c r="K83" i="19"/>
  <c r="L83" i="19"/>
  <c r="M83" i="19"/>
  <c r="N83" i="19"/>
  <c r="O83" i="19"/>
  <c r="F84" i="19"/>
  <c r="G84" i="19"/>
  <c r="H84" i="19"/>
  <c r="I84" i="19"/>
  <c r="J84" i="19"/>
  <c r="K84" i="19"/>
  <c r="L84" i="19"/>
  <c r="M84" i="19"/>
  <c r="N84" i="19"/>
  <c r="O84" i="19"/>
  <c r="F85" i="19"/>
  <c r="G85" i="19"/>
  <c r="H85" i="19"/>
  <c r="I85" i="19"/>
  <c r="J85" i="19"/>
  <c r="K85" i="19"/>
  <c r="L85" i="19"/>
  <c r="M85" i="19"/>
  <c r="N85" i="19"/>
  <c r="O85" i="19"/>
  <c r="F86" i="19"/>
  <c r="G86" i="19"/>
  <c r="H86" i="19"/>
  <c r="I86" i="19"/>
  <c r="J86" i="19"/>
  <c r="K86" i="19"/>
  <c r="L86" i="19"/>
  <c r="M86" i="19"/>
  <c r="N86" i="19"/>
  <c r="O86" i="19"/>
  <c r="F87" i="19"/>
  <c r="G87" i="19"/>
  <c r="H87" i="19"/>
  <c r="I87" i="19"/>
  <c r="J87" i="19"/>
  <c r="K87" i="19"/>
  <c r="L87" i="19"/>
  <c r="M87" i="19"/>
  <c r="N87" i="19"/>
  <c r="O87" i="19"/>
  <c r="F88" i="19"/>
  <c r="G88" i="19"/>
  <c r="H88" i="19"/>
  <c r="I88" i="19"/>
  <c r="J88" i="19"/>
  <c r="K88" i="19"/>
  <c r="L88" i="19"/>
  <c r="M88" i="19"/>
  <c r="N88" i="19"/>
  <c r="O88" i="19"/>
  <c r="F89" i="19"/>
  <c r="G89" i="19"/>
  <c r="H89" i="19"/>
  <c r="I89" i="19"/>
  <c r="J89" i="19"/>
  <c r="K89" i="19"/>
  <c r="L89" i="19"/>
  <c r="M89" i="19"/>
  <c r="N89" i="19"/>
  <c r="O89" i="19"/>
  <c r="F90" i="19"/>
  <c r="G90" i="19"/>
  <c r="H90" i="19"/>
  <c r="I90" i="19"/>
  <c r="J90" i="19"/>
  <c r="K90" i="19"/>
  <c r="L90" i="19"/>
  <c r="M90" i="19"/>
  <c r="N90" i="19"/>
  <c r="O90" i="19"/>
  <c r="F91" i="19"/>
  <c r="G91" i="19"/>
  <c r="H91" i="19"/>
  <c r="I91" i="19"/>
  <c r="J91" i="19"/>
  <c r="K91" i="19"/>
  <c r="L91" i="19"/>
  <c r="M91" i="19"/>
  <c r="N91" i="19"/>
  <c r="O91" i="19"/>
  <c r="F92" i="19"/>
  <c r="G92" i="19"/>
  <c r="H92" i="19"/>
  <c r="I92" i="19"/>
  <c r="J92" i="19"/>
  <c r="K92" i="19"/>
  <c r="L92" i="19"/>
  <c r="M92" i="19"/>
  <c r="N92" i="19"/>
  <c r="O92" i="19"/>
  <c r="F93" i="19"/>
  <c r="G93" i="19"/>
  <c r="H93" i="19"/>
  <c r="I93" i="19"/>
  <c r="J93" i="19"/>
  <c r="K93" i="19"/>
  <c r="L93" i="19"/>
  <c r="M93" i="19"/>
  <c r="N93" i="19"/>
  <c r="O93" i="19"/>
  <c r="F94" i="19"/>
  <c r="G94" i="19"/>
  <c r="H94" i="19"/>
  <c r="I94" i="19"/>
  <c r="J94" i="19"/>
  <c r="K94" i="19"/>
  <c r="L94" i="19"/>
  <c r="M94" i="19"/>
  <c r="N94" i="19"/>
  <c r="O94" i="19"/>
  <c r="F95" i="19"/>
  <c r="G95" i="19"/>
  <c r="H95" i="19"/>
  <c r="I95" i="19"/>
  <c r="J95" i="19"/>
  <c r="K95" i="19"/>
  <c r="L95" i="19"/>
  <c r="M95" i="19"/>
  <c r="N95" i="19"/>
  <c r="O95" i="19"/>
  <c r="F96" i="19"/>
  <c r="G96" i="19"/>
  <c r="H96" i="19"/>
  <c r="I96" i="19"/>
  <c r="J96" i="19"/>
  <c r="K96" i="19"/>
  <c r="L96" i="19"/>
  <c r="M96" i="19"/>
  <c r="N96" i="19"/>
  <c r="O96" i="19"/>
  <c r="F97" i="19"/>
  <c r="G97" i="19"/>
  <c r="H97" i="19"/>
  <c r="I97" i="19"/>
  <c r="J97" i="19"/>
  <c r="K97" i="19"/>
  <c r="L97" i="19"/>
  <c r="M97" i="19"/>
  <c r="N97" i="19"/>
  <c r="O97" i="19"/>
  <c r="F98" i="19"/>
  <c r="G98" i="19"/>
  <c r="H98" i="19"/>
  <c r="I98" i="19"/>
  <c r="J98" i="19"/>
  <c r="K98" i="19"/>
  <c r="L98" i="19"/>
  <c r="M98" i="19"/>
  <c r="N98" i="19"/>
  <c r="O98" i="19"/>
  <c r="F99" i="19"/>
  <c r="G99" i="19"/>
  <c r="H99" i="19"/>
  <c r="I99" i="19"/>
  <c r="J99" i="19"/>
  <c r="K99" i="19"/>
  <c r="L99" i="19"/>
  <c r="M99" i="19"/>
  <c r="N99" i="19"/>
  <c r="O99" i="19"/>
  <c r="F100" i="19"/>
  <c r="G100" i="19"/>
  <c r="H100" i="19"/>
  <c r="I100" i="19"/>
  <c r="J100" i="19"/>
  <c r="K100" i="19"/>
  <c r="L100" i="19"/>
  <c r="M100" i="19"/>
  <c r="N100" i="19"/>
  <c r="O100" i="19"/>
  <c r="F101" i="19"/>
  <c r="G101" i="19"/>
  <c r="H101" i="19"/>
  <c r="I101" i="19"/>
  <c r="J101" i="19"/>
  <c r="K101" i="19"/>
  <c r="L101" i="19"/>
  <c r="M101" i="19"/>
  <c r="N101" i="19"/>
  <c r="O101" i="19"/>
  <c r="F102" i="19"/>
  <c r="G102" i="19"/>
  <c r="H102" i="19"/>
  <c r="I102" i="19"/>
  <c r="J102" i="19"/>
  <c r="K102" i="19"/>
  <c r="L102" i="19"/>
  <c r="M102" i="19"/>
  <c r="N102" i="19"/>
  <c r="O102" i="19"/>
  <c r="F103" i="19"/>
  <c r="G103" i="19"/>
  <c r="H103" i="19"/>
  <c r="I103" i="19"/>
  <c r="J103" i="19"/>
  <c r="K103" i="19"/>
  <c r="L103" i="19"/>
  <c r="M103" i="19"/>
  <c r="N103" i="19"/>
  <c r="O103" i="19"/>
  <c r="F104" i="19"/>
  <c r="G104" i="19"/>
  <c r="H104" i="19"/>
  <c r="I104" i="19"/>
  <c r="J104" i="19"/>
  <c r="K104" i="19"/>
  <c r="L104" i="19"/>
  <c r="M104" i="19"/>
  <c r="N104" i="19"/>
  <c r="O104" i="19"/>
  <c r="O4" i="19"/>
  <c r="N4" i="19"/>
  <c r="M4" i="19"/>
  <c r="L4" i="19"/>
  <c r="K4" i="19"/>
  <c r="J4" i="19"/>
  <c r="I4" i="19"/>
  <c r="H4" i="19"/>
  <c r="G4" i="19"/>
  <c r="F4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F5" i="18"/>
  <c r="G5" i="18"/>
  <c r="H5" i="18"/>
  <c r="I5" i="18"/>
  <c r="J5" i="18"/>
  <c r="K5" i="18"/>
  <c r="L5" i="18"/>
  <c r="M5" i="18"/>
  <c r="N5" i="18"/>
  <c r="O5" i="18"/>
  <c r="F6" i="18"/>
  <c r="G6" i="18"/>
  <c r="H6" i="18"/>
  <c r="I6" i="18"/>
  <c r="J6" i="18"/>
  <c r="K6" i="18"/>
  <c r="L6" i="18"/>
  <c r="M6" i="18"/>
  <c r="N6" i="18"/>
  <c r="O6" i="18"/>
  <c r="F7" i="18"/>
  <c r="G7" i="18"/>
  <c r="H7" i="18"/>
  <c r="I7" i="18"/>
  <c r="J7" i="18"/>
  <c r="K7" i="18"/>
  <c r="L7" i="18"/>
  <c r="M7" i="18"/>
  <c r="N7" i="18"/>
  <c r="O7" i="18"/>
  <c r="F8" i="18"/>
  <c r="G8" i="18"/>
  <c r="H8" i="18"/>
  <c r="I8" i="18"/>
  <c r="J8" i="18"/>
  <c r="K8" i="18"/>
  <c r="L8" i="18"/>
  <c r="M8" i="18"/>
  <c r="N8" i="18"/>
  <c r="O8" i="18"/>
  <c r="F9" i="18"/>
  <c r="G9" i="18"/>
  <c r="H9" i="18"/>
  <c r="I9" i="18"/>
  <c r="J9" i="18"/>
  <c r="K9" i="18"/>
  <c r="L9" i="18"/>
  <c r="M9" i="18"/>
  <c r="N9" i="18"/>
  <c r="O9" i="18"/>
  <c r="F10" i="18"/>
  <c r="G10" i="18"/>
  <c r="H10" i="18"/>
  <c r="I10" i="18"/>
  <c r="J10" i="18"/>
  <c r="K10" i="18"/>
  <c r="L10" i="18"/>
  <c r="M10" i="18"/>
  <c r="N10" i="18"/>
  <c r="O10" i="18"/>
  <c r="F11" i="18"/>
  <c r="G11" i="18"/>
  <c r="H11" i="18"/>
  <c r="I11" i="18"/>
  <c r="J11" i="18"/>
  <c r="K11" i="18"/>
  <c r="L11" i="18"/>
  <c r="M11" i="18"/>
  <c r="N11" i="18"/>
  <c r="O11" i="18"/>
  <c r="F12" i="18"/>
  <c r="G12" i="18"/>
  <c r="H12" i="18"/>
  <c r="I12" i="18"/>
  <c r="J12" i="18"/>
  <c r="K12" i="18"/>
  <c r="L12" i="18"/>
  <c r="M12" i="18"/>
  <c r="N12" i="18"/>
  <c r="O12" i="18"/>
  <c r="F13" i="18"/>
  <c r="G13" i="18"/>
  <c r="H13" i="18"/>
  <c r="I13" i="18"/>
  <c r="J13" i="18"/>
  <c r="K13" i="18"/>
  <c r="L13" i="18"/>
  <c r="M13" i="18"/>
  <c r="N13" i="18"/>
  <c r="O13" i="18"/>
  <c r="F14" i="18"/>
  <c r="G14" i="18"/>
  <c r="H14" i="18"/>
  <c r="I14" i="18"/>
  <c r="J14" i="18"/>
  <c r="K14" i="18"/>
  <c r="L14" i="18"/>
  <c r="M14" i="18"/>
  <c r="N14" i="18"/>
  <c r="O14" i="18"/>
  <c r="F15" i="18"/>
  <c r="G15" i="18"/>
  <c r="H15" i="18"/>
  <c r="I15" i="18"/>
  <c r="J15" i="18"/>
  <c r="K15" i="18"/>
  <c r="L15" i="18"/>
  <c r="M15" i="18"/>
  <c r="N15" i="18"/>
  <c r="O15" i="18"/>
  <c r="F16" i="18"/>
  <c r="G16" i="18"/>
  <c r="H16" i="18"/>
  <c r="I16" i="18"/>
  <c r="J16" i="18"/>
  <c r="K16" i="18"/>
  <c r="L16" i="18"/>
  <c r="M16" i="18"/>
  <c r="N16" i="18"/>
  <c r="O16" i="18"/>
  <c r="F17" i="18"/>
  <c r="G17" i="18"/>
  <c r="H17" i="18"/>
  <c r="I17" i="18"/>
  <c r="J17" i="18"/>
  <c r="K17" i="18"/>
  <c r="L17" i="18"/>
  <c r="M17" i="18"/>
  <c r="N17" i="18"/>
  <c r="O17" i="18"/>
  <c r="F18" i="18"/>
  <c r="G18" i="18"/>
  <c r="H18" i="18"/>
  <c r="I18" i="18"/>
  <c r="J18" i="18"/>
  <c r="K18" i="18"/>
  <c r="L18" i="18"/>
  <c r="M18" i="18"/>
  <c r="N18" i="18"/>
  <c r="O18" i="18"/>
  <c r="F19" i="18"/>
  <c r="G19" i="18"/>
  <c r="H19" i="18"/>
  <c r="I19" i="18"/>
  <c r="J19" i="18"/>
  <c r="K19" i="18"/>
  <c r="L19" i="18"/>
  <c r="M19" i="18"/>
  <c r="N19" i="18"/>
  <c r="O19" i="18"/>
  <c r="F20" i="18"/>
  <c r="G20" i="18"/>
  <c r="H20" i="18"/>
  <c r="I20" i="18"/>
  <c r="J20" i="18"/>
  <c r="K20" i="18"/>
  <c r="L20" i="18"/>
  <c r="M20" i="18"/>
  <c r="N20" i="18"/>
  <c r="O20" i="18"/>
  <c r="F21" i="18"/>
  <c r="G21" i="18"/>
  <c r="H21" i="18"/>
  <c r="I21" i="18"/>
  <c r="J21" i="18"/>
  <c r="K21" i="18"/>
  <c r="L21" i="18"/>
  <c r="M21" i="18"/>
  <c r="N21" i="18"/>
  <c r="O21" i="18"/>
  <c r="F22" i="18"/>
  <c r="G22" i="18"/>
  <c r="H22" i="18"/>
  <c r="I22" i="18"/>
  <c r="J22" i="18"/>
  <c r="K22" i="18"/>
  <c r="L22" i="18"/>
  <c r="M22" i="18"/>
  <c r="N22" i="18"/>
  <c r="O22" i="18"/>
  <c r="F23" i="18"/>
  <c r="G23" i="18"/>
  <c r="H23" i="18"/>
  <c r="I23" i="18"/>
  <c r="J23" i="18"/>
  <c r="K23" i="18"/>
  <c r="L23" i="18"/>
  <c r="M23" i="18"/>
  <c r="N23" i="18"/>
  <c r="O23" i="18"/>
  <c r="F24" i="18"/>
  <c r="G24" i="18"/>
  <c r="H24" i="18"/>
  <c r="I24" i="18"/>
  <c r="J24" i="18"/>
  <c r="K24" i="18"/>
  <c r="L24" i="18"/>
  <c r="M24" i="18"/>
  <c r="N24" i="18"/>
  <c r="O24" i="18"/>
  <c r="F25" i="18"/>
  <c r="G25" i="18"/>
  <c r="H25" i="18"/>
  <c r="I25" i="18"/>
  <c r="J25" i="18"/>
  <c r="K25" i="18"/>
  <c r="L25" i="18"/>
  <c r="M25" i="18"/>
  <c r="N25" i="18"/>
  <c r="O25" i="18"/>
  <c r="F26" i="18"/>
  <c r="G26" i="18"/>
  <c r="H26" i="18"/>
  <c r="I26" i="18"/>
  <c r="J26" i="18"/>
  <c r="K26" i="18"/>
  <c r="L26" i="18"/>
  <c r="M26" i="18"/>
  <c r="N26" i="18"/>
  <c r="O26" i="18"/>
  <c r="F27" i="18"/>
  <c r="G27" i="18"/>
  <c r="H27" i="18"/>
  <c r="I27" i="18"/>
  <c r="J27" i="18"/>
  <c r="K27" i="18"/>
  <c r="L27" i="18"/>
  <c r="M27" i="18"/>
  <c r="N27" i="18"/>
  <c r="O27" i="18"/>
  <c r="F28" i="18"/>
  <c r="G28" i="18"/>
  <c r="H28" i="18"/>
  <c r="I28" i="18"/>
  <c r="J28" i="18"/>
  <c r="K28" i="18"/>
  <c r="L28" i="18"/>
  <c r="M28" i="18"/>
  <c r="N28" i="18"/>
  <c r="O28" i="18"/>
  <c r="F29" i="18"/>
  <c r="G29" i="18"/>
  <c r="H29" i="18"/>
  <c r="I29" i="18"/>
  <c r="J29" i="18"/>
  <c r="K29" i="18"/>
  <c r="L29" i="18"/>
  <c r="M29" i="18"/>
  <c r="N29" i="18"/>
  <c r="O29" i="18"/>
  <c r="F30" i="18"/>
  <c r="G30" i="18"/>
  <c r="H30" i="18"/>
  <c r="I30" i="18"/>
  <c r="J30" i="18"/>
  <c r="K30" i="18"/>
  <c r="L30" i="18"/>
  <c r="M30" i="18"/>
  <c r="N30" i="18"/>
  <c r="O30" i="18"/>
  <c r="F31" i="18"/>
  <c r="G31" i="18"/>
  <c r="H31" i="18"/>
  <c r="I31" i="18"/>
  <c r="J31" i="18"/>
  <c r="K31" i="18"/>
  <c r="L31" i="18"/>
  <c r="M31" i="18"/>
  <c r="N31" i="18"/>
  <c r="O31" i="18"/>
  <c r="F32" i="18"/>
  <c r="G32" i="18"/>
  <c r="H32" i="18"/>
  <c r="I32" i="18"/>
  <c r="J32" i="18"/>
  <c r="K32" i="18"/>
  <c r="L32" i="18"/>
  <c r="M32" i="18"/>
  <c r="N32" i="18"/>
  <c r="O32" i="18"/>
  <c r="F33" i="18"/>
  <c r="G33" i="18"/>
  <c r="H33" i="18"/>
  <c r="I33" i="18"/>
  <c r="J33" i="18"/>
  <c r="K33" i="18"/>
  <c r="L33" i="18"/>
  <c r="M33" i="18"/>
  <c r="N33" i="18"/>
  <c r="O33" i="18"/>
  <c r="F34" i="18"/>
  <c r="G34" i="18"/>
  <c r="H34" i="18"/>
  <c r="I34" i="18"/>
  <c r="J34" i="18"/>
  <c r="K34" i="18"/>
  <c r="L34" i="18"/>
  <c r="M34" i="18"/>
  <c r="N34" i="18"/>
  <c r="O34" i="18"/>
  <c r="F35" i="18"/>
  <c r="G35" i="18"/>
  <c r="H35" i="18"/>
  <c r="I35" i="18"/>
  <c r="J35" i="18"/>
  <c r="K35" i="18"/>
  <c r="L35" i="18"/>
  <c r="M35" i="18"/>
  <c r="N35" i="18"/>
  <c r="O35" i="18"/>
  <c r="F36" i="18"/>
  <c r="G36" i="18"/>
  <c r="H36" i="18"/>
  <c r="I36" i="18"/>
  <c r="J36" i="18"/>
  <c r="K36" i="18"/>
  <c r="L36" i="18"/>
  <c r="M36" i="18"/>
  <c r="N36" i="18"/>
  <c r="O36" i="18"/>
  <c r="F37" i="18"/>
  <c r="G37" i="18"/>
  <c r="H37" i="18"/>
  <c r="I37" i="18"/>
  <c r="J37" i="18"/>
  <c r="K37" i="18"/>
  <c r="L37" i="18"/>
  <c r="M37" i="18"/>
  <c r="N37" i="18"/>
  <c r="O37" i="18"/>
  <c r="F38" i="18"/>
  <c r="G38" i="18"/>
  <c r="H38" i="18"/>
  <c r="I38" i="18"/>
  <c r="J38" i="18"/>
  <c r="K38" i="18"/>
  <c r="L38" i="18"/>
  <c r="M38" i="18"/>
  <c r="N38" i="18"/>
  <c r="O38" i="18"/>
  <c r="F39" i="18"/>
  <c r="G39" i="18"/>
  <c r="H39" i="18"/>
  <c r="I39" i="18"/>
  <c r="J39" i="18"/>
  <c r="K39" i="18"/>
  <c r="L39" i="18"/>
  <c r="M39" i="18"/>
  <c r="N39" i="18"/>
  <c r="O39" i="18"/>
  <c r="F40" i="18"/>
  <c r="G40" i="18"/>
  <c r="H40" i="18"/>
  <c r="I40" i="18"/>
  <c r="J40" i="18"/>
  <c r="K40" i="18"/>
  <c r="L40" i="18"/>
  <c r="M40" i="18"/>
  <c r="N40" i="18"/>
  <c r="O40" i="18"/>
  <c r="F41" i="18"/>
  <c r="G41" i="18"/>
  <c r="H41" i="18"/>
  <c r="I41" i="18"/>
  <c r="J41" i="18"/>
  <c r="K41" i="18"/>
  <c r="L41" i="18"/>
  <c r="M41" i="18"/>
  <c r="N41" i="18"/>
  <c r="O41" i="18"/>
  <c r="F42" i="18"/>
  <c r="G42" i="18"/>
  <c r="H42" i="18"/>
  <c r="I42" i="18"/>
  <c r="J42" i="18"/>
  <c r="K42" i="18"/>
  <c r="L42" i="18"/>
  <c r="M42" i="18"/>
  <c r="N42" i="18"/>
  <c r="O42" i="18"/>
  <c r="F43" i="18"/>
  <c r="G43" i="18"/>
  <c r="H43" i="18"/>
  <c r="I43" i="18"/>
  <c r="J43" i="18"/>
  <c r="K43" i="18"/>
  <c r="L43" i="18"/>
  <c r="M43" i="18"/>
  <c r="N43" i="18"/>
  <c r="O43" i="18"/>
  <c r="F44" i="18"/>
  <c r="G44" i="18"/>
  <c r="H44" i="18"/>
  <c r="I44" i="18"/>
  <c r="J44" i="18"/>
  <c r="K44" i="18"/>
  <c r="L44" i="18"/>
  <c r="M44" i="18"/>
  <c r="N44" i="18"/>
  <c r="O44" i="18"/>
  <c r="F45" i="18"/>
  <c r="G45" i="18"/>
  <c r="H45" i="18"/>
  <c r="I45" i="18"/>
  <c r="J45" i="18"/>
  <c r="K45" i="18"/>
  <c r="L45" i="18"/>
  <c r="M45" i="18"/>
  <c r="N45" i="18"/>
  <c r="O45" i="18"/>
  <c r="F46" i="18"/>
  <c r="G46" i="18"/>
  <c r="H46" i="18"/>
  <c r="I46" i="18"/>
  <c r="J46" i="18"/>
  <c r="K46" i="18"/>
  <c r="L46" i="18"/>
  <c r="M46" i="18"/>
  <c r="N46" i="18"/>
  <c r="O46" i="18"/>
  <c r="F47" i="18"/>
  <c r="G47" i="18"/>
  <c r="H47" i="18"/>
  <c r="I47" i="18"/>
  <c r="J47" i="18"/>
  <c r="K47" i="18"/>
  <c r="L47" i="18"/>
  <c r="M47" i="18"/>
  <c r="N47" i="18"/>
  <c r="O47" i="18"/>
  <c r="F48" i="18"/>
  <c r="G48" i="18"/>
  <c r="H48" i="18"/>
  <c r="I48" i="18"/>
  <c r="J48" i="18"/>
  <c r="K48" i="18"/>
  <c r="L48" i="18"/>
  <c r="M48" i="18"/>
  <c r="N48" i="18"/>
  <c r="O48" i="18"/>
  <c r="F49" i="18"/>
  <c r="G49" i="18"/>
  <c r="H49" i="18"/>
  <c r="I49" i="18"/>
  <c r="J49" i="18"/>
  <c r="K49" i="18"/>
  <c r="L49" i="18"/>
  <c r="M49" i="18"/>
  <c r="N49" i="18"/>
  <c r="O49" i="18"/>
  <c r="F50" i="18"/>
  <c r="G50" i="18"/>
  <c r="H50" i="18"/>
  <c r="I50" i="18"/>
  <c r="J50" i="18"/>
  <c r="K50" i="18"/>
  <c r="L50" i="18"/>
  <c r="M50" i="18"/>
  <c r="N50" i="18"/>
  <c r="O50" i="18"/>
  <c r="F51" i="18"/>
  <c r="G51" i="18"/>
  <c r="H51" i="18"/>
  <c r="I51" i="18"/>
  <c r="J51" i="18"/>
  <c r="K51" i="18"/>
  <c r="L51" i="18"/>
  <c r="M51" i="18"/>
  <c r="N51" i="18"/>
  <c r="O51" i="18"/>
  <c r="F52" i="18"/>
  <c r="G52" i="18"/>
  <c r="H52" i="18"/>
  <c r="I52" i="18"/>
  <c r="J52" i="18"/>
  <c r="K52" i="18"/>
  <c r="L52" i="18"/>
  <c r="M52" i="18"/>
  <c r="N52" i="18"/>
  <c r="O52" i="18"/>
  <c r="F53" i="18"/>
  <c r="G53" i="18"/>
  <c r="H53" i="18"/>
  <c r="I53" i="18"/>
  <c r="J53" i="18"/>
  <c r="K53" i="18"/>
  <c r="L53" i="18"/>
  <c r="M53" i="18"/>
  <c r="N53" i="18"/>
  <c r="O53" i="18"/>
  <c r="F54" i="18"/>
  <c r="G54" i="18"/>
  <c r="H54" i="18"/>
  <c r="I54" i="18"/>
  <c r="J54" i="18"/>
  <c r="K54" i="18"/>
  <c r="L54" i="18"/>
  <c r="M54" i="18"/>
  <c r="N54" i="18"/>
  <c r="O54" i="18"/>
  <c r="F55" i="18"/>
  <c r="G55" i="18"/>
  <c r="H55" i="18"/>
  <c r="I55" i="18"/>
  <c r="J55" i="18"/>
  <c r="K55" i="18"/>
  <c r="L55" i="18"/>
  <c r="M55" i="18"/>
  <c r="N55" i="18"/>
  <c r="O55" i="18"/>
  <c r="F56" i="18"/>
  <c r="G56" i="18"/>
  <c r="H56" i="18"/>
  <c r="I56" i="18"/>
  <c r="J56" i="18"/>
  <c r="K56" i="18"/>
  <c r="L56" i="18"/>
  <c r="M56" i="18"/>
  <c r="N56" i="18"/>
  <c r="O56" i="18"/>
  <c r="F57" i="18"/>
  <c r="G57" i="18"/>
  <c r="H57" i="18"/>
  <c r="I57" i="18"/>
  <c r="J57" i="18"/>
  <c r="K57" i="18"/>
  <c r="L57" i="18"/>
  <c r="M57" i="18"/>
  <c r="N57" i="18"/>
  <c r="O57" i="18"/>
  <c r="F58" i="18"/>
  <c r="G58" i="18"/>
  <c r="H58" i="18"/>
  <c r="I58" i="18"/>
  <c r="J58" i="18"/>
  <c r="K58" i="18"/>
  <c r="L58" i="18"/>
  <c r="M58" i="18"/>
  <c r="N58" i="18"/>
  <c r="O58" i="18"/>
  <c r="F59" i="18"/>
  <c r="G59" i="18"/>
  <c r="H59" i="18"/>
  <c r="I59" i="18"/>
  <c r="J59" i="18"/>
  <c r="K59" i="18"/>
  <c r="L59" i="18"/>
  <c r="M59" i="18"/>
  <c r="N59" i="18"/>
  <c r="O59" i="18"/>
  <c r="F60" i="18"/>
  <c r="G60" i="18"/>
  <c r="H60" i="18"/>
  <c r="I60" i="18"/>
  <c r="J60" i="18"/>
  <c r="K60" i="18"/>
  <c r="L60" i="18"/>
  <c r="M60" i="18"/>
  <c r="N60" i="18"/>
  <c r="O60" i="18"/>
  <c r="F61" i="18"/>
  <c r="G61" i="18"/>
  <c r="H61" i="18"/>
  <c r="I61" i="18"/>
  <c r="J61" i="18"/>
  <c r="K61" i="18"/>
  <c r="L61" i="18"/>
  <c r="M61" i="18"/>
  <c r="N61" i="18"/>
  <c r="O61" i="18"/>
  <c r="F62" i="18"/>
  <c r="G62" i="18"/>
  <c r="H62" i="18"/>
  <c r="I62" i="18"/>
  <c r="J62" i="18"/>
  <c r="K62" i="18"/>
  <c r="L62" i="18"/>
  <c r="M62" i="18"/>
  <c r="N62" i="18"/>
  <c r="O62" i="18"/>
  <c r="F63" i="18"/>
  <c r="G63" i="18"/>
  <c r="H63" i="18"/>
  <c r="I63" i="18"/>
  <c r="J63" i="18"/>
  <c r="K63" i="18"/>
  <c r="L63" i="18"/>
  <c r="M63" i="18"/>
  <c r="N63" i="18"/>
  <c r="O63" i="18"/>
  <c r="F64" i="18"/>
  <c r="G64" i="18"/>
  <c r="H64" i="18"/>
  <c r="I64" i="18"/>
  <c r="J64" i="18"/>
  <c r="K64" i="18"/>
  <c r="L64" i="18"/>
  <c r="M64" i="18"/>
  <c r="N64" i="18"/>
  <c r="O64" i="18"/>
  <c r="F65" i="18"/>
  <c r="G65" i="18"/>
  <c r="H65" i="18"/>
  <c r="I65" i="18"/>
  <c r="J65" i="18"/>
  <c r="K65" i="18"/>
  <c r="L65" i="18"/>
  <c r="M65" i="18"/>
  <c r="N65" i="18"/>
  <c r="O65" i="18"/>
  <c r="F66" i="18"/>
  <c r="G66" i="18"/>
  <c r="H66" i="18"/>
  <c r="I66" i="18"/>
  <c r="J66" i="18"/>
  <c r="K66" i="18"/>
  <c r="L66" i="18"/>
  <c r="M66" i="18"/>
  <c r="N66" i="18"/>
  <c r="O66" i="18"/>
  <c r="F67" i="18"/>
  <c r="G67" i="18"/>
  <c r="H67" i="18"/>
  <c r="I67" i="18"/>
  <c r="J67" i="18"/>
  <c r="K67" i="18"/>
  <c r="L67" i="18"/>
  <c r="M67" i="18"/>
  <c r="N67" i="18"/>
  <c r="O67" i="18"/>
  <c r="F68" i="18"/>
  <c r="G68" i="18"/>
  <c r="H68" i="18"/>
  <c r="I68" i="18"/>
  <c r="J68" i="18"/>
  <c r="K68" i="18"/>
  <c r="L68" i="18"/>
  <c r="M68" i="18"/>
  <c r="N68" i="18"/>
  <c r="O68" i="18"/>
  <c r="F69" i="18"/>
  <c r="G69" i="18"/>
  <c r="H69" i="18"/>
  <c r="I69" i="18"/>
  <c r="J69" i="18"/>
  <c r="K69" i="18"/>
  <c r="L69" i="18"/>
  <c r="M69" i="18"/>
  <c r="N69" i="18"/>
  <c r="O69" i="18"/>
  <c r="F70" i="18"/>
  <c r="G70" i="18"/>
  <c r="H70" i="18"/>
  <c r="I70" i="18"/>
  <c r="J70" i="18"/>
  <c r="K70" i="18"/>
  <c r="L70" i="18"/>
  <c r="M70" i="18"/>
  <c r="N70" i="18"/>
  <c r="O70" i="18"/>
  <c r="F71" i="18"/>
  <c r="G71" i="18"/>
  <c r="H71" i="18"/>
  <c r="I71" i="18"/>
  <c r="J71" i="18"/>
  <c r="K71" i="18"/>
  <c r="L71" i="18"/>
  <c r="M71" i="18"/>
  <c r="N71" i="18"/>
  <c r="O71" i="18"/>
  <c r="F72" i="18"/>
  <c r="G72" i="18"/>
  <c r="H72" i="18"/>
  <c r="I72" i="18"/>
  <c r="J72" i="18"/>
  <c r="K72" i="18"/>
  <c r="L72" i="18"/>
  <c r="M72" i="18"/>
  <c r="N72" i="18"/>
  <c r="O72" i="18"/>
  <c r="F73" i="18"/>
  <c r="G73" i="18"/>
  <c r="H73" i="18"/>
  <c r="I73" i="18"/>
  <c r="J73" i="18"/>
  <c r="K73" i="18"/>
  <c r="L73" i="18"/>
  <c r="M73" i="18"/>
  <c r="N73" i="18"/>
  <c r="O73" i="18"/>
  <c r="F74" i="18"/>
  <c r="G74" i="18"/>
  <c r="H74" i="18"/>
  <c r="I74" i="18"/>
  <c r="J74" i="18"/>
  <c r="K74" i="18"/>
  <c r="L74" i="18"/>
  <c r="M74" i="18"/>
  <c r="N74" i="18"/>
  <c r="O74" i="18"/>
  <c r="F75" i="18"/>
  <c r="G75" i="18"/>
  <c r="H75" i="18"/>
  <c r="I75" i="18"/>
  <c r="J75" i="18"/>
  <c r="K75" i="18"/>
  <c r="L75" i="18"/>
  <c r="M75" i="18"/>
  <c r="N75" i="18"/>
  <c r="O75" i="18"/>
  <c r="F76" i="18"/>
  <c r="G76" i="18"/>
  <c r="H76" i="18"/>
  <c r="I76" i="18"/>
  <c r="J76" i="18"/>
  <c r="K76" i="18"/>
  <c r="L76" i="18"/>
  <c r="M76" i="18"/>
  <c r="N76" i="18"/>
  <c r="O76" i="18"/>
  <c r="F77" i="18"/>
  <c r="G77" i="18"/>
  <c r="H77" i="18"/>
  <c r="I77" i="18"/>
  <c r="J77" i="18"/>
  <c r="K77" i="18"/>
  <c r="L77" i="18"/>
  <c r="M77" i="18"/>
  <c r="N77" i="18"/>
  <c r="O77" i="18"/>
  <c r="F78" i="18"/>
  <c r="G78" i="18"/>
  <c r="H78" i="18"/>
  <c r="I78" i="18"/>
  <c r="J78" i="18"/>
  <c r="K78" i="18"/>
  <c r="L78" i="18"/>
  <c r="M78" i="18"/>
  <c r="N78" i="18"/>
  <c r="O78" i="18"/>
  <c r="F79" i="18"/>
  <c r="G79" i="18"/>
  <c r="H79" i="18"/>
  <c r="I79" i="18"/>
  <c r="J79" i="18"/>
  <c r="K79" i="18"/>
  <c r="L79" i="18"/>
  <c r="M79" i="18"/>
  <c r="N79" i="18"/>
  <c r="O79" i="18"/>
  <c r="F80" i="18"/>
  <c r="G80" i="18"/>
  <c r="H80" i="18"/>
  <c r="I80" i="18"/>
  <c r="M80" i="18"/>
  <c r="O80" i="18"/>
  <c r="F81" i="18"/>
  <c r="G81" i="18"/>
  <c r="H81" i="18"/>
  <c r="I81" i="18"/>
  <c r="J81" i="18"/>
  <c r="K81" i="18"/>
  <c r="L81" i="18"/>
  <c r="M81" i="18"/>
  <c r="N81" i="18"/>
  <c r="O81" i="18"/>
  <c r="F82" i="18"/>
  <c r="G82" i="18"/>
  <c r="H82" i="18"/>
  <c r="I82" i="18"/>
  <c r="J82" i="18"/>
  <c r="K82" i="18"/>
  <c r="L82" i="18"/>
  <c r="M82" i="18"/>
  <c r="N82" i="18"/>
  <c r="O82" i="18"/>
  <c r="F83" i="18"/>
  <c r="G83" i="18"/>
  <c r="H83" i="18"/>
  <c r="I83" i="18"/>
  <c r="J83" i="18"/>
  <c r="K83" i="18"/>
  <c r="L83" i="18"/>
  <c r="M83" i="18"/>
  <c r="N83" i="18"/>
  <c r="O83" i="18"/>
  <c r="F84" i="18"/>
  <c r="G84" i="18"/>
  <c r="H84" i="18"/>
  <c r="I84" i="18"/>
  <c r="J84" i="18"/>
  <c r="K84" i="18"/>
  <c r="L84" i="18"/>
  <c r="M84" i="18"/>
  <c r="N84" i="18"/>
  <c r="O84" i="18"/>
  <c r="F85" i="18"/>
  <c r="G85" i="18"/>
  <c r="H85" i="18"/>
  <c r="I85" i="18"/>
  <c r="J85" i="18"/>
  <c r="K85" i="18"/>
  <c r="L85" i="18"/>
  <c r="M85" i="18"/>
  <c r="N85" i="18"/>
  <c r="O85" i="18"/>
  <c r="F86" i="18"/>
  <c r="G86" i="18"/>
  <c r="H86" i="18"/>
  <c r="I86" i="18"/>
  <c r="J86" i="18"/>
  <c r="K86" i="18"/>
  <c r="L86" i="18"/>
  <c r="M86" i="18"/>
  <c r="N86" i="18"/>
  <c r="O86" i="18"/>
  <c r="F87" i="18"/>
  <c r="G87" i="18"/>
  <c r="H87" i="18"/>
  <c r="I87" i="18"/>
  <c r="J87" i="18"/>
  <c r="K87" i="18"/>
  <c r="L87" i="18"/>
  <c r="M87" i="18"/>
  <c r="N87" i="18"/>
  <c r="O87" i="18"/>
  <c r="F88" i="18"/>
  <c r="G88" i="18"/>
  <c r="H88" i="18"/>
  <c r="I88" i="18"/>
  <c r="J88" i="18"/>
  <c r="K88" i="18"/>
  <c r="L88" i="18"/>
  <c r="M88" i="18"/>
  <c r="N88" i="18"/>
  <c r="O88" i="18"/>
  <c r="F89" i="18"/>
  <c r="G89" i="18"/>
  <c r="H89" i="18"/>
  <c r="I89" i="18"/>
  <c r="J89" i="18"/>
  <c r="K89" i="18"/>
  <c r="L89" i="18"/>
  <c r="M89" i="18"/>
  <c r="N89" i="18"/>
  <c r="O89" i="18"/>
  <c r="F90" i="18"/>
  <c r="G90" i="18"/>
  <c r="H90" i="18"/>
  <c r="I90" i="18"/>
  <c r="J90" i="18"/>
  <c r="K90" i="18"/>
  <c r="L90" i="18"/>
  <c r="M90" i="18"/>
  <c r="N90" i="18"/>
  <c r="O90" i="18"/>
  <c r="F91" i="18"/>
  <c r="G91" i="18"/>
  <c r="H91" i="18"/>
  <c r="I91" i="18"/>
  <c r="J91" i="18"/>
  <c r="K91" i="18"/>
  <c r="L91" i="18"/>
  <c r="M91" i="18"/>
  <c r="N91" i="18"/>
  <c r="O91" i="18"/>
  <c r="F92" i="18"/>
  <c r="G92" i="18"/>
  <c r="H92" i="18"/>
  <c r="I92" i="18"/>
  <c r="J92" i="18"/>
  <c r="K92" i="18"/>
  <c r="L92" i="18"/>
  <c r="M92" i="18"/>
  <c r="N92" i="18"/>
  <c r="O92" i="18"/>
  <c r="F93" i="18"/>
  <c r="G93" i="18"/>
  <c r="H93" i="18"/>
  <c r="I93" i="18"/>
  <c r="J93" i="18"/>
  <c r="K93" i="18"/>
  <c r="L93" i="18"/>
  <c r="M93" i="18"/>
  <c r="N93" i="18"/>
  <c r="O93" i="18"/>
  <c r="F94" i="18"/>
  <c r="G94" i="18"/>
  <c r="H94" i="18"/>
  <c r="I94" i="18"/>
  <c r="J94" i="18"/>
  <c r="K94" i="18"/>
  <c r="L94" i="18"/>
  <c r="M94" i="18"/>
  <c r="N94" i="18"/>
  <c r="O94" i="18"/>
  <c r="F95" i="18"/>
  <c r="G95" i="18"/>
  <c r="H95" i="18"/>
  <c r="I95" i="18"/>
  <c r="J95" i="18"/>
  <c r="K95" i="18"/>
  <c r="L95" i="18"/>
  <c r="M95" i="18"/>
  <c r="N95" i="18"/>
  <c r="O95" i="18"/>
  <c r="F96" i="18"/>
  <c r="G96" i="18"/>
  <c r="H96" i="18"/>
  <c r="I96" i="18"/>
  <c r="J96" i="18"/>
  <c r="K96" i="18"/>
  <c r="L96" i="18"/>
  <c r="M96" i="18"/>
  <c r="N96" i="18"/>
  <c r="O96" i="18"/>
  <c r="F97" i="18"/>
  <c r="G97" i="18"/>
  <c r="H97" i="18"/>
  <c r="I97" i="18"/>
  <c r="J97" i="18"/>
  <c r="K97" i="18"/>
  <c r="L97" i="18"/>
  <c r="M97" i="18"/>
  <c r="N97" i="18"/>
  <c r="O97" i="18"/>
  <c r="F98" i="18"/>
  <c r="G98" i="18"/>
  <c r="H98" i="18"/>
  <c r="I98" i="18"/>
  <c r="J98" i="18"/>
  <c r="K98" i="18"/>
  <c r="L98" i="18"/>
  <c r="M98" i="18"/>
  <c r="N98" i="18"/>
  <c r="O98" i="18"/>
  <c r="F99" i="18"/>
  <c r="G99" i="18"/>
  <c r="H99" i="18"/>
  <c r="I99" i="18"/>
  <c r="J99" i="18"/>
  <c r="K99" i="18"/>
  <c r="L99" i="18"/>
  <c r="M99" i="18"/>
  <c r="N99" i="18"/>
  <c r="O99" i="18"/>
  <c r="F100" i="18"/>
  <c r="G100" i="18"/>
  <c r="H100" i="18"/>
  <c r="I100" i="18"/>
  <c r="J100" i="18"/>
  <c r="K100" i="18"/>
  <c r="L100" i="18"/>
  <c r="M100" i="18"/>
  <c r="N100" i="18"/>
  <c r="O100" i="18"/>
  <c r="F101" i="18"/>
  <c r="G101" i="18"/>
  <c r="H101" i="18"/>
  <c r="I101" i="18"/>
  <c r="J101" i="18"/>
  <c r="K101" i="18"/>
  <c r="L101" i="18"/>
  <c r="M101" i="18"/>
  <c r="N101" i="18"/>
  <c r="O101" i="18"/>
  <c r="F102" i="18"/>
  <c r="G102" i="18"/>
  <c r="H102" i="18"/>
  <c r="I102" i="18"/>
  <c r="J102" i="18"/>
  <c r="K102" i="18"/>
  <c r="L102" i="18"/>
  <c r="M102" i="18"/>
  <c r="N102" i="18"/>
  <c r="O102" i="18"/>
  <c r="F103" i="18"/>
  <c r="G103" i="18"/>
  <c r="H103" i="18"/>
  <c r="I103" i="18"/>
  <c r="J103" i="18"/>
  <c r="K103" i="18"/>
  <c r="L103" i="18"/>
  <c r="M103" i="18"/>
  <c r="N103" i="18"/>
  <c r="O103" i="18"/>
  <c r="F104" i="18"/>
  <c r="G104" i="18"/>
  <c r="H104" i="18"/>
  <c r="I104" i="18"/>
  <c r="J104" i="18"/>
  <c r="K104" i="18"/>
  <c r="L104" i="18"/>
  <c r="M104" i="18"/>
  <c r="N104" i="18"/>
  <c r="O104" i="18"/>
  <c r="O4" i="18"/>
  <c r="N4" i="18"/>
  <c r="M4" i="18"/>
  <c r="L4" i="18"/>
  <c r="K4" i="18"/>
  <c r="J4" i="18"/>
  <c r="I4" i="18"/>
  <c r="H4" i="18"/>
  <c r="G4" i="18"/>
  <c r="F4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L4" i="17"/>
  <c r="K4" i="17"/>
  <c r="J4" i="17"/>
  <c r="J5" i="16"/>
  <c r="K5" i="16"/>
  <c r="L5" i="16"/>
  <c r="J6" i="16"/>
  <c r="K6" i="16"/>
  <c r="L6" i="16"/>
  <c r="J7" i="16"/>
  <c r="K7" i="16"/>
  <c r="L7" i="16"/>
  <c r="J8" i="16"/>
  <c r="K8" i="16"/>
  <c r="L8" i="16"/>
  <c r="J9" i="16"/>
  <c r="K9" i="16"/>
  <c r="L9" i="16"/>
  <c r="J10" i="16"/>
  <c r="K10" i="16"/>
  <c r="L10" i="16"/>
  <c r="J11" i="16"/>
  <c r="K11" i="16"/>
  <c r="L11" i="16"/>
  <c r="J12" i="16"/>
  <c r="K12" i="16"/>
  <c r="L12" i="16"/>
  <c r="J13" i="16"/>
  <c r="K13" i="16"/>
  <c r="L13" i="16"/>
  <c r="J14" i="16"/>
  <c r="K14" i="16"/>
  <c r="L14" i="16"/>
  <c r="J15" i="16"/>
  <c r="K15" i="16"/>
  <c r="L15" i="16"/>
  <c r="J16" i="16"/>
  <c r="K16" i="16"/>
  <c r="L16" i="16"/>
  <c r="J17" i="16"/>
  <c r="K17" i="16"/>
  <c r="L17" i="16"/>
  <c r="J18" i="16"/>
  <c r="K18" i="16"/>
  <c r="L18" i="16"/>
  <c r="J19" i="16"/>
  <c r="K19" i="16"/>
  <c r="L19" i="16"/>
  <c r="J20" i="16"/>
  <c r="K20" i="16"/>
  <c r="L20" i="16"/>
  <c r="J21" i="16"/>
  <c r="K21" i="16"/>
  <c r="L21" i="16"/>
  <c r="J22" i="16"/>
  <c r="K22" i="16"/>
  <c r="L22" i="16"/>
  <c r="J23" i="16"/>
  <c r="K23" i="16"/>
  <c r="L23" i="16"/>
  <c r="J24" i="16"/>
  <c r="K24" i="16"/>
  <c r="L24" i="16"/>
  <c r="J25" i="16"/>
  <c r="K25" i="16"/>
  <c r="L25" i="16"/>
  <c r="J26" i="16"/>
  <c r="K26" i="16"/>
  <c r="L26" i="16"/>
  <c r="J27" i="16"/>
  <c r="K27" i="16"/>
  <c r="L27" i="16"/>
  <c r="J28" i="16"/>
  <c r="K28" i="16"/>
  <c r="L28" i="16"/>
  <c r="J29" i="16"/>
  <c r="K29" i="16"/>
  <c r="L29" i="16"/>
  <c r="J30" i="16"/>
  <c r="K30" i="16"/>
  <c r="L30" i="16"/>
  <c r="J31" i="16"/>
  <c r="K31" i="16"/>
  <c r="L31" i="16"/>
  <c r="J32" i="16"/>
  <c r="K32" i="16"/>
  <c r="L32" i="16"/>
  <c r="J33" i="16"/>
  <c r="K33" i="16"/>
  <c r="L33" i="16"/>
  <c r="J34" i="16"/>
  <c r="K34" i="16"/>
  <c r="L34" i="16"/>
  <c r="J35" i="16"/>
  <c r="K35" i="16"/>
  <c r="L35" i="16"/>
  <c r="J36" i="16"/>
  <c r="K36" i="16"/>
  <c r="L36" i="16"/>
  <c r="J37" i="16"/>
  <c r="K37" i="16"/>
  <c r="L37" i="16"/>
  <c r="J38" i="16"/>
  <c r="K38" i="16"/>
  <c r="L38" i="16"/>
  <c r="J39" i="16"/>
  <c r="K39" i="16"/>
  <c r="L39" i="16"/>
  <c r="J40" i="16"/>
  <c r="K40" i="16"/>
  <c r="L40" i="16"/>
  <c r="J41" i="16"/>
  <c r="K41" i="16"/>
  <c r="L41" i="16"/>
  <c r="J42" i="16"/>
  <c r="K42" i="16"/>
  <c r="L42" i="16"/>
  <c r="J43" i="16"/>
  <c r="K43" i="16"/>
  <c r="L43" i="16"/>
  <c r="J44" i="16"/>
  <c r="K44" i="16"/>
  <c r="L44" i="16"/>
  <c r="J45" i="16"/>
  <c r="K45" i="16"/>
  <c r="L45" i="16"/>
  <c r="J46" i="16"/>
  <c r="K46" i="16"/>
  <c r="L46" i="16"/>
  <c r="J47" i="16"/>
  <c r="K47" i="16"/>
  <c r="L47" i="16"/>
  <c r="J48" i="16"/>
  <c r="K48" i="16"/>
  <c r="L48" i="16"/>
  <c r="J49" i="16"/>
  <c r="K49" i="16"/>
  <c r="L49" i="16"/>
  <c r="J50" i="16"/>
  <c r="K50" i="16"/>
  <c r="L50" i="16"/>
  <c r="J51" i="16"/>
  <c r="K51" i="16"/>
  <c r="L51" i="16"/>
  <c r="J52" i="16"/>
  <c r="K52" i="16"/>
  <c r="L52" i="16"/>
  <c r="J53" i="16"/>
  <c r="K53" i="16"/>
  <c r="L53" i="16"/>
  <c r="J54" i="16"/>
  <c r="K54" i="16"/>
  <c r="L54" i="16"/>
  <c r="J55" i="16"/>
  <c r="K55" i="16"/>
  <c r="L55" i="16"/>
  <c r="J56" i="16"/>
  <c r="K56" i="16"/>
  <c r="L56" i="16"/>
  <c r="J57" i="16"/>
  <c r="K57" i="16"/>
  <c r="L57" i="16"/>
  <c r="J58" i="16"/>
  <c r="K58" i="16"/>
  <c r="L58" i="16"/>
  <c r="J59" i="16"/>
  <c r="K59" i="16"/>
  <c r="L59" i="16"/>
  <c r="J60" i="16"/>
  <c r="K60" i="16"/>
  <c r="L60" i="16"/>
  <c r="J61" i="16"/>
  <c r="K61" i="16"/>
  <c r="L61" i="16"/>
  <c r="J62" i="16"/>
  <c r="K62" i="16"/>
  <c r="L62" i="16"/>
  <c r="J63" i="16"/>
  <c r="K63" i="16"/>
  <c r="L63" i="16"/>
  <c r="J64" i="16"/>
  <c r="K64" i="16"/>
  <c r="L64" i="16"/>
  <c r="J65" i="16"/>
  <c r="K65" i="16"/>
  <c r="L65" i="16"/>
  <c r="J66" i="16"/>
  <c r="K66" i="16"/>
  <c r="L66" i="16"/>
  <c r="J67" i="16"/>
  <c r="K67" i="16"/>
  <c r="L67" i="16"/>
  <c r="J68" i="16"/>
  <c r="K68" i="16"/>
  <c r="L68" i="16"/>
  <c r="J69" i="16"/>
  <c r="K69" i="16"/>
  <c r="L69" i="16"/>
  <c r="J70" i="16"/>
  <c r="K70" i="16"/>
  <c r="L70" i="16"/>
  <c r="J71" i="16"/>
  <c r="K71" i="16"/>
  <c r="L71" i="16"/>
  <c r="J72" i="16"/>
  <c r="K72" i="16"/>
  <c r="L72" i="16"/>
  <c r="J73" i="16"/>
  <c r="K73" i="16"/>
  <c r="L73" i="16"/>
  <c r="J74" i="16"/>
  <c r="K74" i="16"/>
  <c r="L74" i="16"/>
  <c r="J75" i="16"/>
  <c r="K75" i="16"/>
  <c r="L75" i="16"/>
  <c r="J76" i="16"/>
  <c r="K76" i="16"/>
  <c r="L76" i="16"/>
  <c r="J77" i="16"/>
  <c r="K77" i="16"/>
  <c r="L77" i="16"/>
  <c r="J78" i="16"/>
  <c r="K78" i="16"/>
  <c r="L78" i="16"/>
  <c r="J79" i="16"/>
  <c r="K79" i="16"/>
  <c r="L79" i="16"/>
  <c r="J80" i="16"/>
  <c r="K80" i="16"/>
  <c r="L80" i="16"/>
  <c r="J81" i="16"/>
  <c r="K81" i="16"/>
  <c r="L81" i="16"/>
  <c r="J82" i="16"/>
  <c r="K82" i="16"/>
  <c r="L82" i="16"/>
  <c r="J83" i="16"/>
  <c r="K83" i="16"/>
  <c r="L83" i="16"/>
  <c r="J84" i="16"/>
  <c r="K84" i="16"/>
  <c r="L84" i="16"/>
  <c r="J85" i="16"/>
  <c r="K85" i="16"/>
  <c r="L85" i="16"/>
  <c r="J86" i="16"/>
  <c r="K86" i="16"/>
  <c r="L86" i="16"/>
  <c r="J87" i="16"/>
  <c r="K87" i="16"/>
  <c r="L87" i="16"/>
  <c r="J88" i="16"/>
  <c r="K88" i="16"/>
  <c r="L88" i="16"/>
  <c r="J89" i="16"/>
  <c r="K89" i="16"/>
  <c r="L89" i="16"/>
  <c r="J90" i="16"/>
  <c r="K90" i="16"/>
  <c r="L90" i="16"/>
  <c r="J91" i="16"/>
  <c r="K91" i="16"/>
  <c r="L91" i="16"/>
  <c r="J92" i="16"/>
  <c r="K92" i="16"/>
  <c r="L92" i="16"/>
  <c r="J93" i="16"/>
  <c r="K93" i="16"/>
  <c r="L93" i="16"/>
  <c r="J94" i="16"/>
  <c r="K94" i="16"/>
  <c r="L94" i="16"/>
  <c r="J95" i="16"/>
  <c r="K95" i="16"/>
  <c r="L95" i="16"/>
  <c r="J96" i="16"/>
  <c r="K96" i="16"/>
  <c r="L96" i="16"/>
  <c r="J97" i="16"/>
  <c r="K97" i="16"/>
  <c r="L97" i="16"/>
  <c r="J98" i="16"/>
  <c r="K98" i="16"/>
  <c r="L98" i="16"/>
  <c r="J99" i="16"/>
  <c r="K99" i="16"/>
  <c r="L99" i="16"/>
  <c r="J100" i="16"/>
  <c r="K100" i="16"/>
  <c r="L100" i="16"/>
  <c r="J101" i="16"/>
  <c r="K101" i="16"/>
  <c r="L101" i="16"/>
  <c r="J102" i="16"/>
  <c r="K102" i="16"/>
  <c r="L102" i="16"/>
  <c r="J103" i="16"/>
  <c r="K103" i="16"/>
  <c r="L103" i="16"/>
  <c r="J104" i="16"/>
  <c r="K104" i="16"/>
  <c r="L104" i="16"/>
  <c r="L4" i="16"/>
  <c r="K4" i="16"/>
  <c r="J4" i="16"/>
  <c r="F5" i="15"/>
  <c r="G5" i="15"/>
  <c r="H5" i="15"/>
  <c r="I5" i="15"/>
  <c r="J5" i="15"/>
  <c r="K5" i="15"/>
  <c r="L5" i="15"/>
  <c r="M5" i="15"/>
  <c r="N5" i="15"/>
  <c r="O5" i="15"/>
  <c r="F6" i="15"/>
  <c r="G6" i="15"/>
  <c r="H6" i="15"/>
  <c r="I6" i="15"/>
  <c r="J6" i="15"/>
  <c r="K6" i="15"/>
  <c r="L6" i="15"/>
  <c r="M6" i="15"/>
  <c r="N6" i="15"/>
  <c r="O6" i="15"/>
  <c r="F7" i="15"/>
  <c r="G7" i="15"/>
  <c r="H7" i="15"/>
  <c r="I7" i="15"/>
  <c r="J7" i="15"/>
  <c r="K7" i="15"/>
  <c r="L7" i="15"/>
  <c r="M7" i="15"/>
  <c r="N7" i="15"/>
  <c r="O7" i="15"/>
  <c r="F8" i="15"/>
  <c r="G8" i="15"/>
  <c r="H8" i="15"/>
  <c r="I8" i="15"/>
  <c r="J8" i="15"/>
  <c r="K8" i="15"/>
  <c r="L8" i="15"/>
  <c r="M8" i="15"/>
  <c r="N8" i="15"/>
  <c r="O8" i="15"/>
  <c r="F9" i="15"/>
  <c r="G9" i="15"/>
  <c r="H9" i="15"/>
  <c r="I9" i="15"/>
  <c r="J9" i="15"/>
  <c r="K9" i="15"/>
  <c r="L9" i="15"/>
  <c r="M9" i="15"/>
  <c r="N9" i="15"/>
  <c r="O9" i="15"/>
  <c r="F10" i="15"/>
  <c r="G10" i="15"/>
  <c r="H10" i="15"/>
  <c r="I10" i="15"/>
  <c r="J10" i="15"/>
  <c r="K10" i="15"/>
  <c r="L10" i="15"/>
  <c r="M10" i="15"/>
  <c r="N10" i="15"/>
  <c r="O10" i="15"/>
  <c r="F11" i="15"/>
  <c r="G11" i="15"/>
  <c r="H11" i="15"/>
  <c r="I11" i="15"/>
  <c r="J11" i="15"/>
  <c r="K11" i="15"/>
  <c r="L11" i="15"/>
  <c r="M11" i="15"/>
  <c r="N11" i="15"/>
  <c r="O11" i="15"/>
  <c r="F12" i="15"/>
  <c r="G12" i="15"/>
  <c r="H12" i="15"/>
  <c r="I12" i="15"/>
  <c r="J12" i="15"/>
  <c r="K12" i="15"/>
  <c r="L12" i="15"/>
  <c r="M12" i="15"/>
  <c r="N12" i="15"/>
  <c r="O12" i="15"/>
  <c r="F13" i="15"/>
  <c r="G13" i="15"/>
  <c r="H13" i="15"/>
  <c r="I13" i="15"/>
  <c r="J13" i="15"/>
  <c r="K13" i="15"/>
  <c r="L13" i="15"/>
  <c r="M13" i="15"/>
  <c r="N13" i="15"/>
  <c r="O13" i="15"/>
  <c r="F14" i="15"/>
  <c r="G14" i="15"/>
  <c r="H14" i="15"/>
  <c r="I14" i="15"/>
  <c r="J14" i="15"/>
  <c r="K14" i="15"/>
  <c r="L14" i="15"/>
  <c r="M14" i="15"/>
  <c r="N14" i="15"/>
  <c r="O14" i="15"/>
  <c r="F15" i="15"/>
  <c r="G15" i="15"/>
  <c r="H15" i="15"/>
  <c r="I15" i="15"/>
  <c r="J15" i="15"/>
  <c r="K15" i="15"/>
  <c r="L15" i="15"/>
  <c r="M15" i="15"/>
  <c r="N15" i="15"/>
  <c r="O15" i="15"/>
  <c r="F16" i="15"/>
  <c r="G16" i="15"/>
  <c r="H16" i="15"/>
  <c r="I16" i="15"/>
  <c r="J16" i="15"/>
  <c r="K16" i="15"/>
  <c r="L16" i="15"/>
  <c r="M16" i="15"/>
  <c r="N16" i="15"/>
  <c r="O16" i="15"/>
  <c r="F17" i="15"/>
  <c r="G17" i="15"/>
  <c r="H17" i="15"/>
  <c r="I17" i="15"/>
  <c r="J17" i="15"/>
  <c r="K17" i="15"/>
  <c r="L17" i="15"/>
  <c r="M17" i="15"/>
  <c r="N17" i="15"/>
  <c r="O17" i="15"/>
  <c r="F18" i="15"/>
  <c r="G18" i="15"/>
  <c r="H18" i="15"/>
  <c r="I18" i="15"/>
  <c r="J18" i="15"/>
  <c r="K18" i="15"/>
  <c r="L18" i="15"/>
  <c r="M18" i="15"/>
  <c r="N18" i="15"/>
  <c r="O18" i="15"/>
  <c r="F19" i="15"/>
  <c r="G19" i="15"/>
  <c r="H19" i="15"/>
  <c r="I19" i="15"/>
  <c r="J19" i="15"/>
  <c r="K19" i="15"/>
  <c r="L19" i="15"/>
  <c r="M19" i="15"/>
  <c r="N19" i="15"/>
  <c r="O19" i="15"/>
  <c r="F20" i="15"/>
  <c r="G20" i="15"/>
  <c r="H20" i="15"/>
  <c r="I20" i="15"/>
  <c r="J20" i="15"/>
  <c r="K20" i="15"/>
  <c r="L20" i="15"/>
  <c r="M20" i="15"/>
  <c r="N20" i="15"/>
  <c r="O20" i="15"/>
  <c r="F21" i="15"/>
  <c r="G21" i="15"/>
  <c r="H21" i="15"/>
  <c r="I21" i="15"/>
  <c r="J21" i="15"/>
  <c r="K21" i="15"/>
  <c r="L21" i="15"/>
  <c r="M21" i="15"/>
  <c r="N21" i="15"/>
  <c r="O21" i="15"/>
  <c r="F22" i="15"/>
  <c r="G22" i="15"/>
  <c r="H22" i="15"/>
  <c r="I22" i="15"/>
  <c r="J22" i="15"/>
  <c r="K22" i="15"/>
  <c r="L22" i="15"/>
  <c r="M22" i="15"/>
  <c r="N22" i="15"/>
  <c r="O22" i="15"/>
  <c r="F23" i="15"/>
  <c r="G23" i="15"/>
  <c r="H23" i="15"/>
  <c r="I23" i="15"/>
  <c r="J23" i="15"/>
  <c r="K23" i="15"/>
  <c r="L23" i="15"/>
  <c r="M23" i="15"/>
  <c r="N23" i="15"/>
  <c r="O23" i="15"/>
  <c r="F24" i="15"/>
  <c r="G24" i="15"/>
  <c r="H24" i="15"/>
  <c r="I24" i="15"/>
  <c r="J24" i="15"/>
  <c r="K24" i="15"/>
  <c r="L24" i="15"/>
  <c r="M24" i="15"/>
  <c r="N24" i="15"/>
  <c r="O24" i="15"/>
  <c r="F25" i="15"/>
  <c r="G25" i="15"/>
  <c r="H25" i="15"/>
  <c r="I25" i="15"/>
  <c r="J25" i="15"/>
  <c r="K25" i="15"/>
  <c r="L25" i="15"/>
  <c r="M25" i="15"/>
  <c r="N25" i="15"/>
  <c r="O25" i="15"/>
  <c r="F26" i="15"/>
  <c r="G26" i="15"/>
  <c r="H26" i="15"/>
  <c r="I26" i="15"/>
  <c r="J26" i="15"/>
  <c r="K26" i="15"/>
  <c r="L26" i="15"/>
  <c r="M26" i="15"/>
  <c r="N26" i="15"/>
  <c r="O26" i="15"/>
  <c r="F27" i="15"/>
  <c r="G27" i="15"/>
  <c r="H27" i="15"/>
  <c r="I27" i="15"/>
  <c r="J27" i="15"/>
  <c r="K27" i="15"/>
  <c r="L27" i="15"/>
  <c r="M27" i="15"/>
  <c r="N27" i="15"/>
  <c r="O27" i="15"/>
  <c r="F28" i="15"/>
  <c r="G28" i="15"/>
  <c r="H28" i="15"/>
  <c r="I28" i="15"/>
  <c r="J28" i="15"/>
  <c r="K28" i="15"/>
  <c r="L28" i="15"/>
  <c r="M28" i="15"/>
  <c r="N28" i="15"/>
  <c r="O28" i="15"/>
  <c r="F29" i="15"/>
  <c r="G29" i="15"/>
  <c r="H29" i="15"/>
  <c r="I29" i="15"/>
  <c r="J29" i="15"/>
  <c r="K29" i="15"/>
  <c r="L29" i="15"/>
  <c r="M29" i="15"/>
  <c r="N29" i="15"/>
  <c r="O29" i="15"/>
  <c r="F30" i="15"/>
  <c r="G30" i="15"/>
  <c r="H30" i="15"/>
  <c r="I30" i="15"/>
  <c r="J30" i="15"/>
  <c r="K30" i="15"/>
  <c r="L30" i="15"/>
  <c r="M30" i="15"/>
  <c r="N30" i="15"/>
  <c r="O30" i="15"/>
  <c r="F31" i="15"/>
  <c r="G31" i="15"/>
  <c r="H31" i="15"/>
  <c r="I31" i="15"/>
  <c r="J31" i="15"/>
  <c r="K31" i="15"/>
  <c r="L31" i="15"/>
  <c r="M31" i="15"/>
  <c r="N31" i="15"/>
  <c r="O31" i="15"/>
  <c r="F32" i="15"/>
  <c r="G32" i="15"/>
  <c r="H32" i="15"/>
  <c r="I32" i="15"/>
  <c r="J32" i="15"/>
  <c r="K32" i="15"/>
  <c r="L32" i="15"/>
  <c r="M32" i="15"/>
  <c r="N32" i="15"/>
  <c r="O32" i="15"/>
  <c r="F33" i="15"/>
  <c r="G33" i="15"/>
  <c r="H33" i="15"/>
  <c r="I33" i="15"/>
  <c r="J33" i="15"/>
  <c r="K33" i="15"/>
  <c r="L33" i="15"/>
  <c r="M33" i="15"/>
  <c r="N33" i="15"/>
  <c r="O33" i="15"/>
  <c r="F34" i="15"/>
  <c r="G34" i="15"/>
  <c r="H34" i="15"/>
  <c r="I34" i="15"/>
  <c r="J34" i="15"/>
  <c r="K34" i="15"/>
  <c r="L34" i="15"/>
  <c r="M34" i="15"/>
  <c r="N34" i="15"/>
  <c r="O34" i="15"/>
  <c r="F35" i="15"/>
  <c r="G35" i="15"/>
  <c r="H35" i="15"/>
  <c r="I35" i="15"/>
  <c r="J35" i="15"/>
  <c r="K35" i="15"/>
  <c r="L35" i="15"/>
  <c r="M35" i="15"/>
  <c r="N35" i="15"/>
  <c r="O35" i="15"/>
  <c r="F36" i="15"/>
  <c r="G36" i="15"/>
  <c r="H36" i="15"/>
  <c r="I36" i="15"/>
  <c r="J36" i="15"/>
  <c r="K36" i="15"/>
  <c r="L36" i="15"/>
  <c r="M36" i="15"/>
  <c r="N36" i="15"/>
  <c r="O36" i="15"/>
  <c r="F37" i="15"/>
  <c r="G37" i="15"/>
  <c r="H37" i="15"/>
  <c r="I37" i="15"/>
  <c r="J37" i="15"/>
  <c r="K37" i="15"/>
  <c r="L37" i="15"/>
  <c r="M37" i="15"/>
  <c r="N37" i="15"/>
  <c r="O37" i="15"/>
  <c r="F38" i="15"/>
  <c r="G38" i="15"/>
  <c r="H38" i="15"/>
  <c r="I38" i="15"/>
  <c r="J38" i="15"/>
  <c r="K38" i="15"/>
  <c r="L38" i="15"/>
  <c r="M38" i="15"/>
  <c r="N38" i="15"/>
  <c r="O38" i="15"/>
  <c r="F39" i="15"/>
  <c r="G39" i="15"/>
  <c r="H39" i="15"/>
  <c r="I39" i="15"/>
  <c r="J39" i="15"/>
  <c r="K39" i="15"/>
  <c r="L39" i="15"/>
  <c r="M39" i="15"/>
  <c r="N39" i="15"/>
  <c r="O39" i="15"/>
  <c r="F40" i="15"/>
  <c r="G40" i="15"/>
  <c r="H40" i="15"/>
  <c r="I40" i="15"/>
  <c r="J40" i="15"/>
  <c r="K40" i="15"/>
  <c r="L40" i="15"/>
  <c r="M40" i="15"/>
  <c r="N40" i="15"/>
  <c r="O40" i="15"/>
  <c r="F41" i="15"/>
  <c r="G41" i="15"/>
  <c r="H41" i="15"/>
  <c r="I41" i="15"/>
  <c r="J41" i="15"/>
  <c r="K41" i="15"/>
  <c r="L41" i="15"/>
  <c r="M41" i="15"/>
  <c r="N41" i="15"/>
  <c r="O41" i="15"/>
  <c r="F42" i="15"/>
  <c r="G42" i="15"/>
  <c r="H42" i="15"/>
  <c r="I42" i="15"/>
  <c r="J42" i="15"/>
  <c r="K42" i="15"/>
  <c r="L42" i="15"/>
  <c r="M42" i="15"/>
  <c r="N42" i="15"/>
  <c r="O42" i="15"/>
  <c r="F43" i="15"/>
  <c r="G43" i="15"/>
  <c r="H43" i="15"/>
  <c r="I43" i="15"/>
  <c r="J43" i="15"/>
  <c r="K43" i="15"/>
  <c r="L43" i="15"/>
  <c r="M43" i="15"/>
  <c r="N43" i="15"/>
  <c r="O43" i="15"/>
  <c r="F44" i="15"/>
  <c r="G44" i="15"/>
  <c r="H44" i="15"/>
  <c r="I44" i="15"/>
  <c r="J44" i="15"/>
  <c r="K44" i="15"/>
  <c r="L44" i="15"/>
  <c r="M44" i="15"/>
  <c r="N44" i="15"/>
  <c r="O44" i="15"/>
  <c r="F45" i="15"/>
  <c r="G45" i="15"/>
  <c r="H45" i="15"/>
  <c r="I45" i="15"/>
  <c r="J45" i="15"/>
  <c r="K45" i="15"/>
  <c r="L45" i="15"/>
  <c r="M45" i="15"/>
  <c r="N45" i="15"/>
  <c r="O45" i="15"/>
  <c r="F46" i="15"/>
  <c r="G46" i="15"/>
  <c r="H46" i="15"/>
  <c r="I46" i="15"/>
  <c r="J46" i="15"/>
  <c r="K46" i="15"/>
  <c r="L46" i="15"/>
  <c r="M46" i="15"/>
  <c r="N46" i="15"/>
  <c r="O46" i="15"/>
  <c r="F47" i="15"/>
  <c r="G47" i="15"/>
  <c r="H47" i="15"/>
  <c r="I47" i="15"/>
  <c r="J47" i="15"/>
  <c r="K47" i="15"/>
  <c r="L47" i="15"/>
  <c r="M47" i="15"/>
  <c r="N47" i="15"/>
  <c r="O47" i="15"/>
  <c r="F48" i="15"/>
  <c r="G48" i="15"/>
  <c r="H48" i="15"/>
  <c r="I48" i="15"/>
  <c r="J48" i="15"/>
  <c r="K48" i="15"/>
  <c r="L48" i="15"/>
  <c r="M48" i="15"/>
  <c r="N48" i="15"/>
  <c r="O48" i="15"/>
  <c r="F49" i="15"/>
  <c r="G49" i="15"/>
  <c r="H49" i="15"/>
  <c r="I49" i="15"/>
  <c r="J49" i="15"/>
  <c r="K49" i="15"/>
  <c r="L49" i="15"/>
  <c r="M49" i="15"/>
  <c r="N49" i="15"/>
  <c r="O49" i="15"/>
  <c r="F50" i="15"/>
  <c r="G50" i="15"/>
  <c r="H50" i="15"/>
  <c r="I50" i="15"/>
  <c r="J50" i="15"/>
  <c r="K50" i="15"/>
  <c r="L50" i="15"/>
  <c r="M50" i="15"/>
  <c r="N50" i="15"/>
  <c r="O50" i="15"/>
  <c r="F51" i="15"/>
  <c r="G51" i="15"/>
  <c r="H51" i="15"/>
  <c r="I51" i="15"/>
  <c r="J51" i="15"/>
  <c r="K51" i="15"/>
  <c r="L51" i="15"/>
  <c r="M51" i="15"/>
  <c r="N51" i="15"/>
  <c r="O51" i="15"/>
  <c r="F52" i="15"/>
  <c r="G52" i="15"/>
  <c r="H52" i="15"/>
  <c r="I52" i="15"/>
  <c r="J52" i="15"/>
  <c r="K52" i="15"/>
  <c r="L52" i="15"/>
  <c r="M52" i="15"/>
  <c r="N52" i="15"/>
  <c r="O52" i="15"/>
  <c r="F53" i="15"/>
  <c r="G53" i="15"/>
  <c r="H53" i="15"/>
  <c r="I53" i="15"/>
  <c r="J53" i="15"/>
  <c r="K53" i="15"/>
  <c r="L53" i="15"/>
  <c r="M53" i="15"/>
  <c r="N53" i="15"/>
  <c r="O53" i="15"/>
  <c r="F54" i="15"/>
  <c r="G54" i="15"/>
  <c r="H54" i="15"/>
  <c r="I54" i="15"/>
  <c r="J54" i="15"/>
  <c r="K54" i="15"/>
  <c r="L54" i="15"/>
  <c r="M54" i="15"/>
  <c r="N54" i="15"/>
  <c r="O54" i="15"/>
  <c r="F55" i="15"/>
  <c r="G55" i="15"/>
  <c r="H55" i="15"/>
  <c r="I55" i="15"/>
  <c r="J55" i="15"/>
  <c r="K55" i="15"/>
  <c r="L55" i="15"/>
  <c r="M55" i="15"/>
  <c r="N55" i="15"/>
  <c r="O55" i="15"/>
  <c r="F56" i="15"/>
  <c r="G56" i="15"/>
  <c r="H56" i="15"/>
  <c r="I56" i="15"/>
  <c r="J56" i="15"/>
  <c r="K56" i="15"/>
  <c r="L56" i="15"/>
  <c r="M56" i="15"/>
  <c r="N56" i="15"/>
  <c r="O56" i="15"/>
  <c r="F57" i="15"/>
  <c r="G57" i="15"/>
  <c r="H57" i="15"/>
  <c r="I57" i="15"/>
  <c r="J57" i="15"/>
  <c r="K57" i="15"/>
  <c r="L57" i="15"/>
  <c r="M57" i="15"/>
  <c r="N57" i="15"/>
  <c r="O57" i="15"/>
  <c r="F58" i="15"/>
  <c r="G58" i="15"/>
  <c r="H58" i="15"/>
  <c r="I58" i="15"/>
  <c r="J58" i="15"/>
  <c r="K58" i="15"/>
  <c r="L58" i="15"/>
  <c r="M58" i="15"/>
  <c r="N58" i="15"/>
  <c r="O58" i="15"/>
  <c r="F59" i="15"/>
  <c r="G59" i="15"/>
  <c r="H59" i="15"/>
  <c r="I59" i="15"/>
  <c r="J59" i="15"/>
  <c r="K59" i="15"/>
  <c r="L59" i="15"/>
  <c r="M59" i="15"/>
  <c r="N59" i="15"/>
  <c r="O59" i="15"/>
  <c r="F60" i="15"/>
  <c r="G60" i="15"/>
  <c r="H60" i="15"/>
  <c r="I60" i="15"/>
  <c r="J60" i="15"/>
  <c r="K60" i="15"/>
  <c r="L60" i="15"/>
  <c r="M60" i="15"/>
  <c r="N60" i="15"/>
  <c r="O60" i="15"/>
  <c r="F61" i="15"/>
  <c r="G61" i="15"/>
  <c r="H61" i="15"/>
  <c r="I61" i="15"/>
  <c r="J61" i="15"/>
  <c r="K61" i="15"/>
  <c r="L61" i="15"/>
  <c r="M61" i="15"/>
  <c r="N61" i="15"/>
  <c r="O61" i="15"/>
  <c r="F62" i="15"/>
  <c r="G62" i="15"/>
  <c r="H62" i="15"/>
  <c r="I62" i="15"/>
  <c r="J62" i="15"/>
  <c r="K62" i="15"/>
  <c r="L62" i="15"/>
  <c r="M62" i="15"/>
  <c r="N62" i="15"/>
  <c r="O62" i="15"/>
  <c r="F63" i="15"/>
  <c r="G63" i="15"/>
  <c r="H63" i="15"/>
  <c r="I63" i="15"/>
  <c r="J63" i="15"/>
  <c r="K63" i="15"/>
  <c r="L63" i="15"/>
  <c r="M63" i="15"/>
  <c r="N63" i="15"/>
  <c r="O63" i="15"/>
  <c r="F64" i="15"/>
  <c r="G64" i="15"/>
  <c r="H64" i="15"/>
  <c r="I64" i="15"/>
  <c r="J64" i="15"/>
  <c r="K64" i="15"/>
  <c r="L64" i="15"/>
  <c r="M64" i="15"/>
  <c r="N64" i="15"/>
  <c r="O64" i="15"/>
  <c r="F65" i="15"/>
  <c r="G65" i="15"/>
  <c r="H65" i="15"/>
  <c r="I65" i="15"/>
  <c r="J65" i="15"/>
  <c r="K65" i="15"/>
  <c r="L65" i="15"/>
  <c r="M65" i="15"/>
  <c r="N65" i="15"/>
  <c r="O65" i="15"/>
  <c r="F66" i="15"/>
  <c r="G66" i="15"/>
  <c r="H66" i="15"/>
  <c r="I66" i="15"/>
  <c r="J66" i="15"/>
  <c r="K66" i="15"/>
  <c r="L66" i="15"/>
  <c r="M66" i="15"/>
  <c r="N66" i="15"/>
  <c r="O66" i="15"/>
  <c r="F67" i="15"/>
  <c r="G67" i="15"/>
  <c r="H67" i="15"/>
  <c r="I67" i="15"/>
  <c r="J67" i="15"/>
  <c r="K67" i="15"/>
  <c r="L67" i="15"/>
  <c r="M67" i="15"/>
  <c r="N67" i="15"/>
  <c r="O67" i="15"/>
  <c r="F68" i="15"/>
  <c r="G68" i="15"/>
  <c r="H68" i="15"/>
  <c r="I68" i="15"/>
  <c r="J68" i="15"/>
  <c r="K68" i="15"/>
  <c r="L68" i="15"/>
  <c r="M68" i="15"/>
  <c r="N68" i="15"/>
  <c r="O68" i="15"/>
  <c r="F69" i="15"/>
  <c r="G69" i="15"/>
  <c r="H69" i="15"/>
  <c r="I69" i="15"/>
  <c r="J69" i="15"/>
  <c r="K69" i="15"/>
  <c r="L69" i="15"/>
  <c r="M69" i="15"/>
  <c r="N69" i="15"/>
  <c r="O69" i="15"/>
  <c r="F70" i="15"/>
  <c r="G70" i="15"/>
  <c r="H70" i="15"/>
  <c r="I70" i="15"/>
  <c r="J70" i="15"/>
  <c r="K70" i="15"/>
  <c r="L70" i="15"/>
  <c r="M70" i="15"/>
  <c r="N70" i="15"/>
  <c r="O70" i="15"/>
  <c r="F71" i="15"/>
  <c r="G71" i="15"/>
  <c r="H71" i="15"/>
  <c r="I71" i="15"/>
  <c r="J71" i="15"/>
  <c r="K71" i="15"/>
  <c r="L71" i="15"/>
  <c r="M71" i="15"/>
  <c r="N71" i="15"/>
  <c r="O71" i="15"/>
  <c r="F72" i="15"/>
  <c r="G72" i="15"/>
  <c r="H72" i="15"/>
  <c r="I72" i="15"/>
  <c r="J72" i="15"/>
  <c r="K72" i="15"/>
  <c r="L72" i="15"/>
  <c r="M72" i="15"/>
  <c r="N72" i="15"/>
  <c r="O72" i="15"/>
  <c r="F73" i="15"/>
  <c r="G73" i="15"/>
  <c r="H73" i="15"/>
  <c r="I73" i="15"/>
  <c r="J73" i="15"/>
  <c r="K73" i="15"/>
  <c r="L73" i="15"/>
  <c r="M73" i="15"/>
  <c r="N73" i="15"/>
  <c r="O73" i="15"/>
  <c r="F74" i="15"/>
  <c r="G74" i="15"/>
  <c r="H74" i="15"/>
  <c r="I74" i="15"/>
  <c r="J74" i="15"/>
  <c r="K74" i="15"/>
  <c r="L74" i="15"/>
  <c r="M74" i="15"/>
  <c r="N74" i="15"/>
  <c r="O74" i="15"/>
  <c r="F75" i="15"/>
  <c r="G75" i="15"/>
  <c r="H75" i="15"/>
  <c r="I75" i="15"/>
  <c r="J75" i="15"/>
  <c r="K75" i="15"/>
  <c r="L75" i="15"/>
  <c r="M75" i="15"/>
  <c r="N75" i="15"/>
  <c r="O75" i="15"/>
  <c r="F76" i="15"/>
  <c r="G76" i="15"/>
  <c r="H76" i="15"/>
  <c r="I76" i="15"/>
  <c r="J76" i="15"/>
  <c r="K76" i="15"/>
  <c r="L76" i="15"/>
  <c r="M76" i="15"/>
  <c r="N76" i="15"/>
  <c r="O76" i="15"/>
  <c r="F77" i="15"/>
  <c r="G77" i="15"/>
  <c r="H77" i="15"/>
  <c r="I77" i="15"/>
  <c r="J77" i="15"/>
  <c r="K77" i="15"/>
  <c r="L77" i="15"/>
  <c r="M77" i="15"/>
  <c r="N77" i="15"/>
  <c r="O77" i="15"/>
  <c r="F78" i="15"/>
  <c r="G78" i="15"/>
  <c r="H78" i="15"/>
  <c r="I78" i="15"/>
  <c r="J78" i="15"/>
  <c r="K78" i="15"/>
  <c r="L78" i="15"/>
  <c r="M78" i="15"/>
  <c r="N78" i="15"/>
  <c r="O78" i="15"/>
  <c r="F79" i="15"/>
  <c r="G79" i="15"/>
  <c r="H79" i="15"/>
  <c r="I79" i="15"/>
  <c r="J79" i="15"/>
  <c r="K79" i="15"/>
  <c r="L79" i="15"/>
  <c r="M79" i="15"/>
  <c r="N79" i="15"/>
  <c r="O79" i="15"/>
  <c r="F80" i="15"/>
  <c r="G80" i="15"/>
  <c r="H80" i="15"/>
  <c r="I80" i="15"/>
  <c r="J80" i="15"/>
  <c r="K80" i="15"/>
  <c r="L80" i="15"/>
  <c r="M80" i="15"/>
  <c r="N80" i="15"/>
  <c r="O80" i="15"/>
  <c r="F81" i="15"/>
  <c r="G81" i="15"/>
  <c r="H81" i="15"/>
  <c r="I81" i="15"/>
  <c r="J81" i="15"/>
  <c r="K81" i="15"/>
  <c r="L81" i="15"/>
  <c r="M81" i="15"/>
  <c r="N81" i="15"/>
  <c r="O81" i="15"/>
  <c r="F82" i="15"/>
  <c r="G82" i="15"/>
  <c r="H82" i="15"/>
  <c r="I82" i="15"/>
  <c r="J82" i="15"/>
  <c r="K82" i="15"/>
  <c r="L82" i="15"/>
  <c r="M82" i="15"/>
  <c r="N82" i="15"/>
  <c r="O82" i="15"/>
  <c r="F83" i="15"/>
  <c r="G83" i="15"/>
  <c r="H83" i="15"/>
  <c r="I83" i="15"/>
  <c r="J83" i="15"/>
  <c r="K83" i="15"/>
  <c r="L83" i="15"/>
  <c r="M83" i="15"/>
  <c r="N83" i="15"/>
  <c r="O83" i="15"/>
  <c r="F84" i="15"/>
  <c r="G84" i="15"/>
  <c r="H84" i="15"/>
  <c r="I84" i="15"/>
  <c r="J84" i="15"/>
  <c r="K84" i="15"/>
  <c r="L84" i="15"/>
  <c r="M84" i="15"/>
  <c r="N84" i="15"/>
  <c r="O84" i="15"/>
  <c r="F85" i="15"/>
  <c r="G85" i="15"/>
  <c r="H85" i="15"/>
  <c r="I85" i="15"/>
  <c r="J85" i="15"/>
  <c r="K85" i="15"/>
  <c r="L85" i="15"/>
  <c r="M85" i="15"/>
  <c r="N85" i="15"/>
  <c r="O85" i="15"/>
  <c r="F86" i="15"/>
  <c r="G86" i="15"/>
  <c r="H86" i="15"/>
  <c r="I86" i="15"/>
  <c r="J86" i="15"/>
  <c r="K86" i="15"/>
  <c r="L86" i="15"/>
  <c r="M86" i="15"/>
  <c r="N86" i="15"/>
  <c r="O86" i="15"/>
  <c r="F87" i="15"/>
  <c r="G87" i="15"/>
  <c r="H87" i="15"/>
  <c r="I87" i="15"/>
  <c r="J87" i="15"/>
  <c r="K87" i="15"/>
  <c r="L87" i="15"/>
  <c r="M87" i="15"/>
  <c r="N87" i="15"/>
  <c r="O87" i="15"/>
  <c r="F88" i="15"/>
  <c r="G88" i="15"/>
  <c r="H88" i="15"/>
  <c r="I88" i="15"/>
  <c r="J88" i="15"/>
  <c r="K88" i="15"/>
  <c r="L88" i="15"/>
  <c r="M88" i="15"/>
  <c r="N88" i="15"/>
  <c r="O88" i="15"/>
  <c r="F89" i="15"/>
  <c r="G89" i="15"/>
  <c r="H89" i="15"/>
  <c r="I89" i="15"/>
  <c r="J89" i="15"/>
  <c r="K89" i="15"/>
  <c r="L89" i="15"/>
  <c r="M89" i="15"/>
  <c r="N89" i="15"/>
  <c r="O89" i="15"/>
  <c r="F90" i="15"/>
  <c r="G90" i="15"/>
  <c r="H90" i="15"/>
  <c r="I90" i="15"/>
  <c r="J90" i="15"/>
  <c r="K90" i="15"/>
  <c r="L90" i="15"/>
  <c r="M90" i="15"/>
  <c r="N90" i="15"/>
  <c r="O90" i="15"/>
  <c r="F91" i="15"/>
  <c r="G91" i="15"/>
  <c r="H91" i="15"/>
  <c r="I91" i="15"/>
  <c r="J91" i="15"/>
  <c r="K91" i="15"/>
  <c r="L91" i="15"/>
  <c r="M91" i="15"/>
  <c r="N91" i="15"/>
  <c r="O91" i="15"/>
  <c r="F92" i="15"/>
  <c r="G92" i="15"/>
  <c r="H92" i="15"/>
  <c r="I92" i="15"/>
  <c r="J92" i="15"/>
  <c r="K92" i="15"/>
  <c r="L92" i="15"/>
  <c r="M92" i="15"/>
  <c r="N92" i="15"/>
  <c r="O92" i="15"/>
  <c r="F93" i="15"/>
  <c r="G93" i="15"/>
  <c r="H93" i="15"/>
  <c r="I93" i="15"/>
  <c r="J93" i="15"/>
  <c r="K93" i="15"/>
  <c r="L93" i="15"/>
  <c r="M93" i="15"/>
  <c r="N93" i="15"/>
  <c r="O93" i="15"/>
  <c r="F94" i="15"/>
  <c r="G94" i="15"/>
  <c r="H94" i="15"/>
  <c r="I94" i="15"/>
  <c r="J94" i="15"/>
  <c r="K94" i="15"/>
  <c r="L94" i="15"/>
  <c r="M94" i="15"/>
  <c r="N94" i="15"/>
  <c r="O94" i="15"/>
  <c r="F95" i="15"/>
  <c r="G95" i="15"/>
  <c r="H95" i="15"/>
  <c r="I95" i="15"/>
  <c r="J95" i="15"/>
  <c r="K95" i="15"/>
  <c r="L95" i="15"/>
  <c r="M95" i="15"/>
  <c r="N95" i="15"/>
  <c r="O95" i="15"/>
  <c r="F96" i="15"/>
  <c r="G96" i="15"/>
  <c r="H96" i="15"/>
  <c r="I96" i="15"/>
  <c r="J96" i="15"/>
  <c r="K96" i="15"/>
  <c r="L96" i="15"/>
  <c r="M96" i="15"/>
  <c r="N96" i="15"/>
  <c r="O96" i="15"/>
  <c r="F97" i="15"/>
  <c r="G97" i="15"/>
  <c r="H97" i="15"/>
  <c r="I97" i="15"/>
  <c r="J97" i="15"/>
  <c r="K97" i="15"/>
  <c r="L97" i="15"/>
  <c r="M97" i="15"/>
  <c r="N97" i="15"/>
  <c r="O97" i="15"/>
  <c r="F98" i="15"/>
  <c r="G98" i="15"/>
  <c r="H98" i="15"/>
  <c r="I98" i="15"/>
  <c r="J98" i="15"/>
  <c r="K98" i="15"/>
  <c r="L98" i="15"/>
  <c r="M98" i="15"/>
  <c r="N98" i="15"/>
  <c r="O98" i="15"/>
  <c r="F99" i="15"/>
  <c r="G99" i="15"/>
  <c r="H99" i="15"/>
  <c r="I99" i="15"/>
  <c r="J99" i="15"/>
  <c r="K99" i="15"/>
  <c r="L99" i="15"/>
  <c r="M99" i="15"/>
  <c r="N99" i="15"/>
  <c r="O99" i="15"/>
  <c r="F100" i="15"/>
  <c r="G100" i="15"/>
  <c r="H100" i="15"/>
  <c r="I100" i="15"/>
  <c r="J100" i="15"/>
  <c r="K100" i="15"/>
  <c r="L100" i="15"/>
  <c r="M100" i="15"/>
  <c r="N100" i="15"/>
  <c r="O100" i="15"/>
  <c r="F101" i="15"/>
  <c r="G101" i="15"/>
  <c r="H101" i="15"/>
  <c r="I101" i="15"/>
  <c r="J101" i="15"/>
  <c r="K101" i="15"/>
  <c r="L101" i="15"/>
  <c r="M101" i="15"/>
  <c r="N101" i="15"/>
  <c r="O101" i="15"/>
  <c r="F102" i="15"/>
  <c r="G102" i="15"/>
  <c r="H102" i="15"/>
  <c r="I102" i="15"/>
  <c r="J102" i="15"/>
  <c r="K102" i="15"/>
  <c r="L102" i="15"/>
  <c r="M102" i="15"/>
  <c r="N102" i="15"/>
  <c r="O102" i="15"/>
  <c r="F103" i="15"/>
  <c r="G103" i="15"/>
  <c r="H103" i="15"/>
  <c r="I103" i="15"/>
  <c r="J103" i="15"/>
  <c r="K103" i="15"/>
  <c r="L103" i="15"/>
  <c r="M103" i="15"/>
  <c r="N103" i="15"/>
  <c r="O103" i="15"/>
  <c r="F104" i="15"/>
  <c r="G104" i="15"/>
  <c r="H104" i="15"/>
  <c r="I104" i="15"/>
  <c r="J104" i="15"/>
  <c r="K104" i="15"/>
  <c r="L104" i="15"/>
  <c r="M104" i="15"/>
  <c r="N104" i="15"/>
  <c r="O104" i="15"/>
  <c r="L4" i="15"/>
  <c r="K4" i="15"/>
  <c r="J4" i="15"/>
  <c r="O4" i="15"/>
  <c r="M4" i="15"/>
  <c r="I4" i="15"/>
  <c r="H4" i="15"/>
  <c r="G4" i="15"/>
  <c r="F4" i="15"/>
  <c r="D4" i="15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4" i="17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4" i="16"/>
  <c r="N4" i="15"/>
  <c r="AC100" i="7"/>
  <c r="F5" i="17"/>
  <c r="G5" i="17"/>
  <c r="H5" i="17"/>
  <c r="I5" i="17"/>
  <c r="M5" i="17"/>
  <c r="O5" i="17"/>
  <c r="F6" i="17"/>
  <c r="G6" i="17"/>
  <c r="H6" i="17"/>
  <c r="I6" i="17"/>
  <c r="M6" i="17"/>
  <c r="O6" i="17"/>
  <c r="F7" i="17"/>
  <c r="G7" i="17"/>
  <c r="H7" i="17"/>
  <c r="I7" i="17"/>
  <c r="M7" i="17"/>
  <c r="O7" i="17"/>
  <c r="F8" i="17"/>
  <c r="G8" i="17"/>
  <c r="H8" i="17"/>
  <c r="I8" i="17"/>
  <c r="M8" i="17"/>
  <c r="O8" i="17"/>
  <c r="F9" i="17"/>
  <c r="G9" i="17"/>
  <c r="H9" i="17"/>
  <c r="I9" i="17"/>
  <c r="M9" i="17"/>
  <c r="O9" i="17"/>
  <c r="F10" i="17"/>
  <c r="G10" i="17"/>
  <c r="H10" i="17"/>
  <c r="I10" i="17"/>
  <c r="M10" i="17"/>
  <c r="O10" i="17"/>
  <c r="F11" i="17"/>
  <c r="G11" i="17"/>
  <c r="H11" i="17"/>
  <c r="I11" i="17"/>
  <c r="M11" i="17"/>
  <c r="O11" i="17"/>
  <c r="F12" i="17"/>
  <c r="G12" i="17"/>
  <c r="H12" i="17"/>
  <c r="I12" i="17"/>
  <c r="M12" i="17"/>
  <c r="O12" i="17"/>
  <c r="F13" i="17"/>
  <c r="G13" i="17"/>
  <c r="H13" i="17"/>
  <c r="I13" i="17"/>
  <c r="M13" i="17"/>
  <c r="O13" i="17"/>
  <c r="F14" i="17"/>
  <c r="G14" i="17"/>
  <c r="H14" i="17"/>
  <c r="I14" i="17"/>
  <c r="M14" i="17"/>
  <c r="O14" i="17"/>
  <c r="F15" i="17"/>
  <c r="G15" i="17"/>
  <c r="H15" i="17"/>
  <c r="I15" i="17"/>
  <c r="M15" i="17"/>
  <c r="O15" i="17"/>
  <c r="F16" i="17"/>
  <c r="G16" i="17"/>
  <c r="H16" i="17"/>
  <c r="I16" i="17"/>
  <c r="M16" i="17"/>
  <c r="O16" i="17"/>
  <c r="F17" i="17"/>
  <c r="G17" i="17"/>
  <c r="H17" i="17"/>
  <c r="I17" i="17"/>
  <c r="M17" i="17"/>
  <c r="O17" i="17"/>
  <c r="F18" i="17"/>
  <c r="G18" i="17"/>
  <c r="H18" i="17"/>
  <c r="I18" i="17"/>
  <c r="M18" i="17"/>
  <c r="O18" i="17"/>
  <c r="F19" i="17"/>
  <c r="G19" i="17"/>
  <c r="H19" i="17"/>
  <c r="I19" i="17"/>
  <c r="M19" i="17"/>
  <c r="O19" i="17"/>
  <c r="F20" i="17"/>
  <c r="G20" i="17"/>
  <c r="H20" i="17"/>
  <c r="I20" i="17"/>
  <c r="M20" i="17"/>
  <c r="O20" i="17"/>
  <c r="F21" i="17"/>
  <c r="G21" i="17"/>
  <c r="H21" i="17"/>
  <c r="I21" i="17"/>
  <c r="M21" i="17"/>
  <c r="O21" i="17"/>
  <c r="F22" i="17"/>
  <c r="G22" i="17"/>
  <c r="H22" i="17"/>
  <c r="I22" i="17"/>
  <c r="M22" i="17"/>
  <c r="O22" i="17"/>
  <c r="F23" i="17"/>
  <c r="G23" i="17"/>
  <c r="H23" i="17"/>
  <c r="I23" i="17"/>
  <c r="M23" i="17"/>
  <c r="O23" i="17"/>
  <c r="F24" i="17"/>
  <c r="G24" i="17"/>
  <c r="H24" i="17"/>
  <c r="I24" i="17"/>
  <c r="M24" i="17"/>
  <c r="O24" i="17"/>
  <c r="F25" i="17"/>
  <c r="G25" i="17"/>
  <c r="H25" i="17"/>
  <c r="I25" i="17"/>
  <c r="M25" i="17"/>
  <c r="O25" i="17"/>
  <c r="F26" i="17"/>
  <c r="G26" i="17"/>
  <c r="H26" i="17"/>
  <c r="I26" i="17"/>
  <c r="M26" i="17"/>
  <c r="O26" i="17"/>
  <c r="F27" i="17"/>
  <c r="G27" i="17"/>
  <c r="H27" i="17"/>
  <c r="I27" i="17"/>
  <c r="M27" i="17"/>
  <c r="O27" i="17"/>
  <c r="F28" i="17"/>
  <c r="G28" i="17"/>
  <c r="H28" i="17"/>
  <c r="I28" i="17"/>
  <c r="M28" i="17"/>
  <c r="O28" i="17"/>
  <c r="F29" i="17"/>
  <c r="G29" i="17"/>
  <c r="H29" i="17"/>
  <c r="I29" i="17"/>
  <c r="M29" i="17"/>
  <c r="O29" i="17"/>
  <c r="F30" i="17"/>
  <c r="G30" i="17"/>
  <c r="H30" i="17"/>
  <c r="I30" i="17"/>
  <c r="M30" i="17"/>
  <c r="O30" i="17"/>
  <c r="F31" i="17"/>
  <c r="G31" i="17"/>
  <c r="H31" i="17"/>
  <c r="I31" i="17"/>
  <c r="M31" i="17"/>
  <c r="O31" i="17"/>
  <c r="F32" i="17"/>
  <c r="G32" i="17"/>
  <c r="H32" i="17"/>
  <c r="I32" i="17"/>
  <c r="M32" i="17"/>
  <c r="O32" i="17"/>
  <c r="F33" i="17"/>
  <c r="G33" i="17"/>
  <c r="H33" i="17"/>
  <c r="I33" i="17"/>
  <c r="M33" i="17"/>
  <c r="O33" i="17"/>
  <c r="F34" i="17"/>
  <c r="G34" i="17"/>
  <c r="H34" i="17"/>
  <c r="I34" i="17"/>
  <c r="M34" i="17"/>
  <c r="O34" i="17"/>
  <c r="F35" i="17"/>
  <c r="G35" i="17"/>
  <c r="H35" i="17"/>
  <c r="I35" i="17"/>
  <c r="M35" i="17"/>
  <c r="O35" i="17"/>
  <c r="F36" i="17"/>
  <c r="G36" i="17"/>
  <c r="H36" i="17"/>
  <c r="I36" i="17"/>
  <c r="M36" i="17"/>
  <c r="O36" i="17"/>
  <c r="F37" i="17"/>
  <c r="G37" i="17"/>
  <c r="H37" i="17"/>
  <c r="I37" i="17"/>
  <c r="M37" i="17"/>
  <c r="O37" i="17"/>
  <c r="F38" i="17"/>
  <c r="G38" i="17"/>
  <c r="H38" i="17"/>
  <c r="I38" i="17"/>
  <c r="M38" i="17"/>
  <c r="O38" i="17"/>
  <c r="F39" i="17"/>
  <c r="G39" i="17"/>
  <c r="H39" i="17"/>
  <c r="I39" i="17"/>
  <c r="M39" i="17"/>
  <c r="O39" i="17"/>
  <c r="F40" i="17"/>
  <c r="G40" i="17"/>
  <c r="H40" i="17"/>
  <c r="I40" i="17"/>
  <c r="M40" i="17"/>
  <c r="O40" i="17"/>
  <c r="F41" i="17"/>
  <c r="G41" i="17"/>
  <c r="H41" i="17"/>
  <c r="I41" i="17"/>
  <c r="M41" i="17"/>
  <c r="O41" i="17"/>
  <c r="F42" i="17"/>
  <c r="G42" i="17"/>
  <c r="H42" i="17"/>
  <c r="I42" i="17"/>
  <c r="M42" i="17"/>
  <c r="O42" i="17"/>
  <c r="F43" i="17"/>
  <c r="G43" i="17"/>
  <c r="H43" i="17"/>
  <c r="I43" i="17"/>
  <c r="M43" i="17"/>
  <c r="O43" i="17"/>
  <c r="F44" i="17"/>
  <c r="G44" i="17"/>
  <c r="H44" i="17"/>
  <c r="I44" i="17"/>
  <c r="M44" i="17"/>
  <c r="O44" i="17"/>
  <c r="F45" i="17"/>
  <c r="G45" i="17"/>
  <c r="H45" i="17"/>
  <c r="I45" i="17"/>
  <c r="M45" i="17"/>
  <c r="O45" i="17"/>
  <c r="F46" i="17"/>
  <c r="G46" i="17"/>
  <c r="H46" i="17"/>
  <c r="I46" i="17"/>
  <c r="M46" i="17"/>
  <c r="O46" i="17"/>
  <c r="F47" i="17"/>
  <c r="G47" i="17"/>
  <c r="H47" i="17"/>
  <c r="I47" i="17"/>
  <c r="M47" i="17"/>
  <c r="O47" i="17"/>
  <c r="F48" i="17"/>
  <c r="G48" i="17"/>
  <c r="H48" i="17"/>
  <c r="I48" i="17"/>
  <c r="M48" i="17"/>
  <c r="O48" i="17"/>
  <c r="F49" i="17"/>
  <c r="G49" i="17"/>
  <c r="H49" i="17"/>
  <c r="I49" i="17"/>
  <c r="M49" i="17"/>
  <c r="O49" i="17"/>
  <c r="F50" i="17"/>
  <c r="G50" i="17"/>
  <c r="H50" i="17"/>
  <c r="I50" i="17"/>
  <c r="M50" i="17"/>
  <c r="O50" i="17"/>
  <c r="F51" i="17"/>
  <c r="G51" i="17"/>
  <c r="H51" i="17"/>
  <c r="I51" i="17"/>
  <c r="M51" i="17"/>
  <c r="O51" i="17"/>
  <c r="F52" i="17"/>
  <c r="G52" i="17"/>
  <c r="H52" i="17"/>
  <c r="I52" i="17"/>
  <c r="M52" i="17"/>
  <c r="O52" i="17"/>
  <c r="F53" i="17"/>
  <c r="G53" i="17"/>
  <c r="H53" i="17"/>
  <c r="I53" i="17"/>
  <c r="M53" i="17"/>
  <c r="O53" i="17"/>
  <c r="F54" i="17"/>
  <c r="G54" i="17"/>
  <c r="H54" i="17"/>
  <c r="I54" i="17"/>
  <c r="M54" i="17"/>
  <c r="O54" i="17"/>
  <c r="F55" i="17"/>
  <c r="G55" i="17"/>
  <c r="H55" i="17"/>
  <c r="I55" i="17"/>
  <c r="M55" i="17"/>
  <c r="O55" i="17"/>
  <c r="F56" i="17"/>
  <c r="G56" i="17"/>
  <c r="H56" i="17"/>
  <c r="I56" i="17"/>
  <c r="M56" i="17"/>
  <c r="O56" i="17"/>
  <c r="F57" i="17"/>
  <c r="G57" i="17"/>
  <c r="H57" i="17"/>
  <c r="I57" i="17"/>
  <c r="M57" i="17"/>
  <c r="O57" i="17"/>
  <c r="F58" i="17"/>
  <c r="G58" i="17"/>
  <c r="H58" i="17"/>
  <c r="I58" i="17"/>
  <c r="M58" i="17"/>
  <c r="O58" i="17"/>
  <c r="F59" i="17"/>
  <c r="G59" i="17"/>
  <c r="H59" i="17"/>
  <c r="I59" i="17"/>
  <c r="M59" i="17"/>
  <c r="O59" i="17"/>
  <c r="F60" i="17"/>
  <c r="G60" i="17"/>
  <c r="H60" i="17"/>
  <c r="I60" i="17"/>
  <c r="M60" i="17"/>
  <c r="O60" i="17"/>
  <c r="F61" i="17"/>
  <c r="G61" i="17"/>
  <c r="H61" i="17"/>
  <c r="I61" i="17"/>
  <c r="M61" i="17"/>
  <c r="O61" i="17"/>
  <c r="F62" i="17"/>
  <c r="G62" i="17"/>
  <c r="H62" i="17"/>
  <c r="I62" i="17"/>
  <c r="M62" i="17"/>
  <c r="O62" i="17"/>
  <c r="F63" i="17"/>
  <c r="G63" i="17"/>
  <c r="H63" i="17"/>
  <c r="I63" i="17"/>
  <c r="M63" i="17"/>
  <c r="O63" i="17"/>
  <c r="F64" i="17"/>
  <c r="G64" i="17"/>
  <c r="H64" i="17"/>
  <c r="I64" i="17"/>
  <c r="M64" i="17"/>
  <c r="O64" i="17"/>
  <c r="F65" i="17"/>
  <c r="G65" i="17"/>
  <c r="H65" i="17"/>
  <c r="I65" i="17"/>
  <c r="M65" i="17"/>
  <c r="O65" i="17"/>
  <c r="F66" i="17"/>
  <c r="G66" i="17"/>
  <c r="H66" i="17"/>
  <c r="I66" i="17"/>
  <c r="M66" i="17"/>
  <c r="O66" i="17"/>
  <c r="F67" i="17"/>
  <c r="G67" i="17"/>
  <c r="H67" i="17"/>
  <c r="I67" i="17"/>
  <c r="M67" i="17"/>
  <c r="O67" i="17"/>
  <c r="F68" i="17"/>
  <c r="G68" i="17"/>
  <c r="H68" i="17"/>
  <c r="I68" i="17"/>
  <c r="M68" i="17"/>
  <c r="O68" i="17"/>
  <c r="F69" i="17"/>
  <c r="G69" i="17"/>
  <c r="H69" i="17"/>
  <c r="I69" i="17"/>
  <c r="M69" i="17"/>
  <c r="O69" i="17"/>
  <c r="F70" i="17"/>
  <c r="G70" i="17"/>
  <c r="H70" i="17"/>
  <c r="I70" i="17"/>
  <c r="M70" i="17"/>
  <c r="O70" i="17"/>
  <c r="F71" i="17"/>
  <c r="G71" i="17"/>
  <c r="H71" i="17"/>
  <c r="I71" i="17"/>
  <c r="M71" i="17"/>
  <c r="O71" i="17"/>
  <c r="F72" i="17"/>
  <c r="G72" i="17"/>
  <c r="H72" i="17"/>
  <c r="I72" i="17"/>
  <c r="M72" i="17"/>
  <c r="O72" i="17"/>
  <c r="F73" i="17"/>
  <c r="G73" i="17"/>
  <c r="H73" i="17"/>
  <c r="I73" i="17"/>
  <c r="M73" i="17"/>
  <c r="O73" i="17"/>
  <c r="F74" i="17"/>
  <c r="G74" i="17"/>
  <c r="H74" i="17"/>
  <c r="I74" i="17"/>
  <c r="M74" i="17"/>
  <c r="O74" i="17"/>
  <c r="F75" i="17"/>
  <c r="G75" i="17"/>
  <c r="H75" i="17"/>
  <c r="I75" i="17"/>
  <c r="M75" i="17"/>
  <c r="O75" i="17"/>
  <c r="F76" i="17"/>
  <c r="G76" i="17"/>
  <c r="H76" i="17"/>
  <c r="I76" i="17"/>
  <c r="M76" i="17"/>
  <c r="O76" i="17"/>
  <c r="F77" i="17"/>
  <c r="G77" i="17"/>
  <c r="H77" i="17"/>
  <c r="I77" i="17"/>
  <c r="M77" i="17"/>
  <c r="O77" i="17"/>
  <c r="F78" i="17"/>
  <c r="G78" i="17"/>
  <c r="H78" i="17"/>
  <c r="I78" i="17"/>
  <c r="M78" i="17"/>
  <c r="O78" i="17"/>
  <c r="F79" i="17"/>
  <c r="G79" i="17"/>
  <c r="H79" i="17"/>
  <c r="I79" i="17"/>
  <c r="M79" i="17"/>
  <c r="O79" i="17"/>
  <c r="F80" i="17"/>
  <c r="G80" i="17"/>
  <c r="H80" i="17"/>
  <c r="I80" i="17"/>
  <c r="M80" i="17"/>
  <c r="O80" i="17"/>
  <c r="F81" i="17"/>
  <c r="G81" i="17"/>
  <c r="H81" i="17"/>
  <c r="I81" i="17"/>
  <c r="M81" i="17"/>
  <c r="O81" i="17"/>
  <c r="F82" i="17"/>
  <c r="G82" i="17"/>
  <c r="H82" i="17"/>
  <c r="I82" i="17"/>
  <c r="M82" i="17"/>
  <c r="O82" i="17"/>
  <c r="F83" i="17"/>
  <c r="G83" i="17"/>
  <c r="H83" i="17"/>
  <c r="I83" i="17"/>
  <c r="M83" i="17"/>
  <c r="O83" i="17"/>
  <c r="F84" i="17"/>
  <c r="G84" i="17"/>
  <c r="H84" i="17"/>
  <c r="I84" i="17"/>
  <c r="M84" i="17"/>
  <c r="O84" i="17"/>
  <c r="F85" i="17"/>
  <c r="G85" i="17"/>
  <c r="H85" i="17"/>
  <c r="I85" i="17"/>
  <c r="M85" i="17"/>
  <c r="O85" i="17"/>
  <c r="F86" i="17"/>
  <c r="G86" i="17"/>
  <c r="H86" i="17"/>
  <c r="I86" i="17"/>
  <c r="M86" i="17"/>
  <c r="O86" i="17"/>
  <c r="F87" i="17"/>
  <c r="G87" i="17"/>
  <c r="H87" i="17"/>
  <c r="I87" i="17"/>
  <c r="M87" i="17"/>
  <c r="O87" i="17"/>
  <c r="F88" i="17"/>
  <c r="G88" i="17"/>
  <c r="H88" i="17"/>
  <c r="I88" i="17"/>
  <c r="M88" i="17"/>
  <c r="O88" i="17"/>
  <c r="F89" i="17"/>
  <c r="G89" i="17"/>
  <c r="H89" i="17"/>
  <c r="I89" i="17"/>
  <c r="M89" i="17"/>
  <c r="O89" i="17"/>
  <c r="F90" i="17"/>
  <c r="G90" i="17"/>
  <c r="H90" i="17"/>
  <c r="I90" i="17"/>
  <c r="M90" i="17"/>
  <c r="O90" i="17"/>
  <c r="F91" i="17"/>
  <c r="G91" i="17"/>
  <c r="H91" i="17"/>
  <c r="I91" i="17"/>
  <c r="M91" i="17"/>
  <c r="O91" i="17"/>
  <c r="F92" i="17"/>
  <c r="G92" i="17"/>
  <c r="H92" i="17"/>
  <c r="I92" i="17"/>
  <c r="M92" i="17"/>
  <c r="O92" i="17"/>
  <c r="F93" i="17"/>
  <c r="G93" i="17"/>
  <c r="H93" i="17"/>
  <c r="I93" i="17"/>
  <c r="M93" i="17"/>
  <c r="O93" i="17"/>
  <c r="F94" i="17"/>
  <c r="G94" i="17"/>
  <c r="H94" i="17"/>
  <c r="I94" i="17"/>
  <c r="M94" i="17"/>
  <c r="O94" i="17"/>
  <c r="F95" i="17"/>
  <c r="G95" i="17"/>
  <c r="H95" i="17"/>
  <c r="I95" i="17"/>
  <c r="M95" i="17"/>
  <c r="O95" i="17"/>
  <c r="F96" i="17"/>
  <c r="G96" i="17"/>
  <c r="H96" i="17"/>
  <c r="I96" i="17"/>
  <c r="M96" i="17"/>
  <c r="O96" i="17"/>
  <c r="F97" i="17"/>
  <c r="G97" i="17"/>
  <c r="H97" i="17"/>
  <c r="I97" i="17"/>
  <c r="M97" i="17"/>
  <c r="O97" i="17"/>
  <c r="F98" i="17"/>
  <c r="G98" i="17"/>
  <c r="H98" i="17"/>
  <c r="I98" i="17"/>
  <c r="M98" i="17"/>
  <c r="O98" i="17"/>
  <c r="F99" i="17"/>
  <c r="G99" i="17"/>
  <c r="H99" i="17"/>
  <c r="I99" i="17"/>
  <c r="M99" i="17"/>
  <c r="O99" i="17"/>
  <c r="F100" i="17"/>
  <c r="G100" i="17"/>
  <c r="H100" i="17"/>
  <c r="I100" i="17"/>
  <c r="M100" i="17"/>
  <c r="O100" i="17"/>
  <c r="F101" i="17"/>
  <c r="G101" i="17"/>
  <c r="H101" i="17"/>
  <c r="I101" i="17"/>
  <c r="M101" i="17"/>
  <c r="O101" i="17"/>
  <c r="F102" i="17"/>
  <c r="G102" i="17"/>
  <c r="H102" i="17"/>
  <c r="I102" i="17"/>
  <c r="M102" i="17"/>
  <c r="O102" i="17"/>
  <c r="F103" i="17"/>
  <c r="G103" i="17"/>
  <c r="H103" i="17"/>
  <c r="I103" i="17"/>
  <c r="M103" i="17"/>
  <c r="O103" i="17"/>
  <c r="F104" i="17"/>
  <c r="G104" i="17"/>
  <c r="H104" i="17"/>
  <c r="I104" i="17"/>
  <c r="M104" i="17"/>
  <c r="O104" i="17"/>
  <c r="O4" i="17"/>
  <c r="M4" i="17"/>
  <c r="I4" i="17"/>
  <c r="H4" i="17"/>
  <c r="G4" i="17"/>
  <c r="F4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F5" i="16"/>
  <c r="G5" i="16"/>
  <c r="H5" i="16"/>
  <c r="I5" i="16"/>
  <c r="M5" i="16"/>
  <c r="O5" i="16"/>
  <c r="F6" i="16"/>
  <c r="G6" i="16"/>
  <c r="H6" i="16"/>
  <c r="I6" i="16"/>
  <c r="M6" i="16"/>
  <c r="O6" i="16"/>
  <c r="F7" i="16"/>
  <c r="G7" i="16"/>
  <c r="H7" i="16"/>
  <c r="I7" i="16"/>
  <c r="M7" i="16"/>
  <c r="O7" i="16"/>
  <c r="F8" i="16"/>
  <c r="G8" i="16"/>
  <c r="H8" i="16"/>
  <c r="I8" i="16"/>
  <c r="M8" i="16"/>
  <c r="O8" i="16"/>
  <c r="F9" i="16"/>
  <c r="G9" i="16"/>
  <c r="H9" i="16"/>
  <c r="I9" i="16"/>
  <c r="M9" i="16"/>
  <c r="O9" i="16"/>
  <c r="F10" i="16"/>
  <c r="G10" i="16"/>
  <c r="H10" i="16"/>
  <c r="I10" i="16"/>
  <c r="M10" i="16"/>
  <c r="O10" i="16"/>
  <c r="F11" i="16"/>
  <c r="G11" i="16"/>
  <c r="H11" i="16"/>
  <c r="I11" i="16"/>
  <c r="M11" i="16"/>
  <c r="O11" i="16"/>
  <c r="F12" i="16"/>
  <c r="G12" i="16"/>
  <c r="H12" i="16"/>
  <c r="I12" i="16"/>
  <c r="M12" i="16"/>
  <c r="O12" i="16"/>
  <c r="F13" i="16"/>
  <c r="G13" i="16"/>
  <c r="H13" i="16"/>
  <c r="I13" i="16"/>
  <c r="M13" i="16"/>
  <c r="O13" i="16"/>
  <c r="F14" i="16"/>
  <c r="G14" i="16"/>
  <c r="H14" i="16"/>
  <c r="I14" i="16"/>
  <c r="M14" i="16"/>
  <c r="O14" i="16"/>
  <c r="F15" i="16"/>
  <c r="G15" i="16"/>
  <c r="H15" i="16"/>
  <c r="I15" i="16"/>
  <c r="M15" i="16"/>
  <c r="O15" i="16"/>
  <c r="F16" i="16"/>
  <c r="G16" i="16"/>
  <c r="H16" i="16"/>
  <c r="I16" i="16"/>
  <c r="M16" i="16"/>
  <c r="O16" i="16"/>
  <c r="F17" i="16"/>
  <c r="G17" i="16"/>
  <c r="H17" i="16"/>
  <c r="I17" i="16"/>
  <c r="M17" i="16"/>
  <c r="O17" i="16"/>
  <c r="F18" i="16"/>
  <c r="G18" i="16"/>
  <c r="H18" i="16"/>
  <c r="I18" i="16"/>
  <c r="M18" i="16"/>
  <c r="O18" i="16"/>
  <c r="F19" i="16"/>
  <c r="G19" i="16"/>
  <c r="H19" i="16"/>
  <c r="I19" i="16"/>
  <c r="M19" i="16"/>
  <c r="O19" i="16"/>
  <c r="F20" i="16"/>
  <c r="G20" i="16"/>
  <c r="H20" i="16"/>
  <c r="I20" i="16"/>
  <c r="M20" i="16"/>
  <c r="O20" i="16"/>
  <c r="F21" i="16"/>
  <c r="G21" i="16"/>
  <c r="H21" i="16"/>
  <c r="I21" i="16"/>
  <c r="M21" i="16"/>
  <c r="O21" i="16"/>
  <c r="F22" i="16"/>
  <c r="G22" i="16"/>
  <c r="H22" i="16"/>
  <c r="I22" i="16"/>
  <c r="M22" i="16"/>
  <c r="O22" i="16"/>
  <c r="F23" i="16"/>
  <c r="G23" i="16"/>
  <c r="H23" i="16"/>
  <c r="I23" i="16"/>
  <c r="M23" i="16"/>
  <c r="O23" i="16"/>
  <c r="F24" i="16"/>
  <c r="G24" i="16"/>
  <c r="H24" i="16"/>
  <c r="I24" i="16"/>
  <c r="M24" i="16"/>
  <c r="O24" i="16"/>
  <c r="F25" i="16"/>
  <c r="G25" i="16"/>
  <c r="H25" i="16"/>
  <c r="I25" i="16"/>
  <c r="M25" i="16"/>
  <c r="O25" i="16"/>
  <c r="F26" i="16"/>
  <c r="G26" i="16"/>
  <c r="H26" i="16"/>
  <c r="I26" i="16"/>
  <c r="M26" i="16"/>
  <c r="O26" i="16"/>
  <c r="F27" i="16"/>
  <c r="G27" i="16"/>
  <c r="H27" i="16"/>
  <c r="I27" i="16"/>
  <c r="M27" i="16"/>
  <c r="O27" i="16"/>
  <c r="F28" i="16"/>
  <c r="G28" i="16"/>
  <c r="H28" i="16"/>
  <c r="I28" i="16"/>
  <c r="M28" i="16"/>
  <c r="O28" i="16"/>
  <c r="F29" i="16"/>
  <c r="G29" i="16"/>
  <c r="H29" i="16"/>
  <c r="I29" i="16"/>
  <c r="M29" i="16"/>
  <c r="O29" i="16"/>
  <c r="F30" i="16"/>
  <c r="G30" i="16"/>
  <c r="H30" i="16"/>
  <c r="I30" i="16"/>
  <c r="M30" i="16"/>
  <c r="O30" i="16"/>
  <c r="F31" i="16"/>
  <c r="G31" i="16"/>
  <c r="H31" i="16"/>
  <c r="I31" i="16"/>
  <c r="M31" i="16"/>
  <c r="O31" i="16"/>
  <c r="F32" i="16"/>
  <c r="G32" i="16"/>
  <c r="H32" i="16"/>
  <c r="I32" i="16"/>
  <c r="M32" i="16"/>
  <c r="O32" i="16"/>
  <c r="F33" i="16"/>
  <c r="G33" i="16"/>
  <c r="H33" i="16"/>
  <c r="I33" i="16"/>
  <c r="M33" i="16"/>
  <c r="O33" i="16"/>
  <c r="F34" i="16"/>
  <c r="G34" i="16"/>
  <c r="H34" i="16"/>
  <c r="I34" i="16"/>
  <c r="M34" i="16"/>
  <c r="O34" i="16"/>
  <c r="F35" i="16"/>
  <c r="G35" i="16"/>
  <c r="H35" i="16"/>
  <c r="I35" i="16"/>
  <c r="M35" i="16"/>
  <c r="O35" i="16"/>
  <c r="F36" i="16"/>
  <c r="G36" i="16"/>
  <c r="H36" i="16"/>
  <c r="I36" i="16"/>
  <c r="M36" i="16"/>
  <c r="O36" i="16"/>
  <c r="F37" i="16"/>
  <c r="G37" i="16"/>
  <c r="H37" i="16"/>
  <c r="I37" i="16"/>
  <c r="M37" i="16"/>
  <c r="O37" i="16"/>
  <c r="F38" i="16"/>
  <c r="G38" i="16"/>
  <c r="H38" i="16"/>
  <c r="I38" i="16"/>
  <c r="M38" i="16"/>
  <c r="O38" i="16"/>
  <c r="F39" i="16"/>
  <c r="G39" i="16"/>
  <c r="H39" i="16"/>
  <c r="I39" i="16"/>
  <c r="M39" i="16"/>
  <c r="O39" i="16"/>
  <c r="F40" i="16"/>
  <c r="G40" i="16"/>
  <c r="H40" i="16"/>
  <c r="I40" i="16"/>
  <c r="M40" i="16"/>
  <c r="O40" i="16"/>
  <c r="F41" i="16"/>
  <c r="G41" i="16"/>
  <c r="H41" i="16"/>
  <c r="I41" i="16"/>
  <c r="M41" i="16"/>
  <c r="O41" i="16"/>
  <c r="F42" i="16"/>
  <c r="G42" i="16"/>
  <c r="H42" i="16"/>
  <c r="I42" i="16"/>
  <c r="M42" i="16"/>
  <c r="O42" i="16"/>
  <c r="F43" i="16"/>
  <c r="G43" i="16"/>
  <c r="H43" i="16"/>
  <c r="I43" i="16"/>
  <c r="M43" i="16"/>
  <c r="O43" i="16"/>
  <c r="F44" i="16"/>
  <c r="G44" i="16"/>
  <c r="H44" i="16"/>
  <c r="I44" i="16"/>
  <c r="M44" i="16"/>
  <c r="O44" i="16"/>
  <c r="F45" i="16"/>
  <c r="G45" i="16"/>
  <c r="H45" i="16"/>
  <c r="I45" i="16"/>
  <c r="M45" i="16"/>
  <c r="O45" i="16"/>
  <c r="F46" i="16"/>
  <c r="G46" i="16"/>
  <c r="H46" i="16"/>
  <c r="I46" i="16"/>
  <c r="M46" i="16"/>
  <c r="O46" i="16"/>
  <c r="F47" i="16"/>
  <c r="G47" i="16"/>
  <c r="H47" i="16"/>
  <c r="I47" i="16"/>
  <c r="M47" i="16"/>
  <c r="O47" i="16"/>
  <c r="F48" i="16"/>
  <c r="G48" i="16"/>
  <c r="H48" i="16"/>
  <c r="I48" i="16"/>
  <c r="M48" i="16"/>
  <c r="O48" i="16"/>
  <c r="F49" i="16"/>
  <c r="G49" i="16"/>
  <c r="H49" i="16"/>
  <c r="I49" i="16"/>
  <c r="M49" i="16"/>
  <c r="O49" i="16"/>
  <c r="F50" i="16"/>
  <c r="G50" i="16"/>
  <c r="H50" i="16"/>
  <c r="I50" i="16"/>
  <c r="M50" i="16"/>
  <c r="O50" i="16"/>
  <c r="F51" i="16"/>
  <c r="G51" i="16"/>
  <c r="H51" i="16"/>
  <c r="I51" i="16"/>
  <c r="M51" i="16"/>
  <c r="O51" i="16"/>
  <c r="F52" i="16"/>
  <c r="G52" i="16"/>
  <c r="H52" i="16"/>
  <c r="I52" i="16"/>
  <c r="M52" i="16"/>
  <c r="O52" i="16"/>
  <c r="F53" i="16"/>
  <c r="G53" i="16"/>
  <c r="H53" i="16"/>
  <c r="I53" i="16"/>
  <c r="M53" i="16"/>
  <c r="O53" i="16"/>
  <c r="F54" i="16"/>
  <c r="G54" i="16"/>
  <c r="H54" i="16"/>
  <c r="I54" i="16"/>
  <c r="M54" i="16"/>
  <c r="O54" i="16"/>
  <c r="F55" i="16"/>
  <c r="G55" i="16"/>
  <c r="H55" i="16"/>
  <c r="I55" i="16"/>
  <c r="M55" i="16"/>
  <c r="O55" i="16"/>
  <c r="F56" i="16"/>
  <c r="G56" i="16"/>
  <c r="H56" i="16"/>
  <c r="I56" i="16"/>
  <c r="M56" i="16"/>
  <c r="O56" i="16"/>
  <c r="F57" i="16"/>
  <c r="G57" i="16"/>
  <c r="H57" i="16"/>
  <c r="I57" i="16"/>
  <c r="M57" i="16"/>
  <c r="O57" i="16"/>
  <c r="F58" i="16"/>
  <c r="G58" i="16"/>
  <c r="H58" i="16"/>
  <c r="I58" i="16"/>
  <c r="M58" i="16"/>
  <c r="O58" i="16"/>
  <c r="F59" i="16"/>
  <c r="G59" i="16"/>
  <c r="H59" i="16"/>
  <c r="I59" i="16"/>
  <c r="M59" i="16"/>
  <c r="O59" i="16"/>
  <c r="F60" i="16"/>
  <c r="G60" i="16"/>
  <c r="H60" i="16"/>
  <c r="I60" i="16"/>
  <c r="M60" i="16"/>
  <c r="O60" i="16"/>
  <c r="F61" i="16"/>
  <c r="G61" i="16"/>
  <c r="H61" i="16"/>
  <c r="I61" i="16"/>
  <c r="M61" i="16"/>
  <c r="O61" i="16"/>
  <c r="F62" i="16"/>
  <c r="G62" i="16"/>
  <c r="H62" i="16"/>
  <c r="I62" i="16"/>
  <c r="M62" i="16"/>
  <c r="O62" i="16"/>
  <c r="F63" i="16"/>
  <c r="G63" i="16"/>
  <c r="H63" i="16"/>
  <c r="I63" i="16"/>
  <c r="M63" i="16"/>
  <c r="O63" i="16"/>
  <c r="F64" i="16"/>
  <c r="G64" i="16"/>
  <c r="H64" i="16"/>
  <c r="I64" i="16"/>
  <c r="M64" i="16"/>
  <c r="O64" i="16"/>
  <c r="F65" i="16"/>
  <c r="G65" i="16"/>
  <c r="H65" i="16"/>
  <c r="I65" i="16"/>
  <c r="M65" i="16"/>
  <c r="O65" i="16"/>
  <c r="F66" i="16"/>
  <c r="G66" i="16"/>
  <c r="H66" i="16"/>
  <c r="I66" i="16"/>
  <c r="M66" i="16"/>
  <c r="O66" i="16"/>
  <c r="F67" i="16"/>
  <c r="G67" i="16"/>
  <c r="H67" i="16"/>
  <c r="I67" i="16"/>
  <c r="M67" i="16"/>
  <c r="O67" i="16"/>
  <c r="F68" i="16"/>
  <c r="G68" i="16"/>
  <c r="H68" i="16"/>
  <c r="I68" i="16"/>
  <c r="M68" i="16"/>
  <c r="O68" i="16"/>
  <c r="F69" i="16"/>
  <c r="G69" i="16"/>
  <c r="H69" i="16"/>
  <c r="I69" i="16"/>
  <c r="M69" i="16"/>
  <c r="O69" i="16"/>
  <c r="F70" i="16"/>
  <c r="G70" i="16"/>
  <c r="H70" i="16"/>
  <c r="I70" i="16"/>
  <c r="M70" i="16"/>
  <c r="O70" i="16"/>
  <c r="F71" i="16"/>
  <c r="G71" i="16"/>
  <c r="H71" i="16"/>
  <c r="I71" i="16"/>
  <c r="M71" i="16"/>
  <c r="O71" i="16"/>
  <c r="F72" i="16"/>
  <c r="G72" i="16"/>
  <c r="H72" i="16"/>
  <c r="I72" i="16"/>
  <c r="M72" i="16"/>
  <c r="O72" i="16"/>
  <c r="F73" i="16"/>
  <c r="G73" i="16"/>
  <c r="H73" i="16"/>
  <c r="I73" i="16"/>
  <c r="M73" i="16"/>
  <c r="O73" i="16"/>
  <c r="F74" i="16"/>
  <c r="G74" i="16"/>
  <c r="H74" i="16"/>
  <c r="I74" i="16"/>
  <c r="M74" i="16"/>
  <c r="O74" i="16"/>
  <c r="F75" i="16"/>
  <c r="G75" i="16"/>
  <c r="H75" i="16"/>
  <c r="I75" i="16"/>
  <c r="M75" i="16"/>
  <c r="O75" i="16"/>
  <c r="F76" i="16"/>
  <c r="G76" i="16"/>
  <c r="H76" i="16"/>
  <c r="I76" i="16"/>
  <c r="M76" i="16"/>
  <c r="O76" i="16"/>
  <c r="F77" i="16"/>
  <c r="G77" i="16"/>
  <c r="H77" i="16"/>
  <c r="I77" i="16"/>
  <c r="M77" i="16"/>
  <c r="O77" i="16"/>
  <c r="F78" i="16"/>
  <c r="G78" i="16"/>
  <c r="H78" i="16"/>
  <c r="I78" i="16"/>
  <c r="M78" i="16"/>
  <c r="O78" i="16"/>
  <c r="F79" i="16"/>
  <c r="G79" i="16"/>
  <c r="H79" i="16"/>
  <c r="I79" i="16"/>
  <c r="M79" i="16"/>
  <c r="O79" i="16"/>
  <c r="F80" i="16"/>
  <c r="G80" i="16"/>
  <c r="H80" i="16"/>
  <c r="I80" i="16"/>
  <c r="M80" i="16"/>
  <c r="O80" i="16"/>
  <c r="F81" i="16"/>
  <c r="G81" i="16"/>
  <c r="H81" i="16"/>
  <c r="I81" i="16"/>
  <c r="M81" i="16"/>
  <c r="O81" i="16"/>
  <c r="F82" i="16"/>
  <c r="G82" i="16"/>
  <c r="H82" i="16"/>
  <c r="I82" i="16"/>
  <c r="M82" i="16"/>
  <c r="O82" i="16"/>
  <c r="F83" i="16"/>
  <c r="G83" i="16"/>
  <c r="H83" i="16"/>
  <c r="I83" i="16"/>
  <c r="M83" i="16"/>
  <c r="O83" i="16"/>
  <c r="F84" i="16"/>
  <c r="G84" i="16"/>
  <c r="H84" i="16"/>
  <c r="I84" i="16"/>
  <c r="M84" i="16"/>
  <c r="O84" i="16"/>
  <c r="F85" i="16"/>
  <c r="G85" i="16"/>
  <c r="H85" i="16"/>
  <c r="I85" i="16"/>
  <c r="M85" i="16"/>
  <c r="O85" i="16"/>
  <c r="F86" i="16"/>
  <c r="G86" i="16"/>
  <c r="H86" i="16"/>
  <c r="I86" i="16"/>
  <c r="M86" i="16"/>
  <c r="O86" i="16"/>
  <c r="F87" i="16"/>
  <c r="G87" i="16"/>
  <c r="H87" i="16"/>
  <c r="I87" i="16"/>
  <c r="M87" i="16"/>
  <c r="O87" i="16"/>
  <c r="F88" i="16"/>
  <c r="G88" i="16"/>
  <c r="H88" i="16"/>
  <c r="I88" i="16"/>
  <c r="M88" i="16"/>
  <c r="O88" i="16"/>
  <c r="F89" i="16"/>
  <c r="G89" i="16"/>
  <c r="H89" i="16"/>
  <c r="I89" i="16"/>
  <c r="M89" i="16"/>
  <c r="O89" i="16"/>
  <c r="F90" i="16"/>
  <c r="G90" i="16"/>
  <c r="H90" i="16"/>
  <c r="I90" i="16"/>
  <c r="M90" i="16"/>
  <c r="O90" i="16"/>
  <c r="F91" i="16"/>
  <c r="G91" i="16"/>
  <c r="H91" i="16"/>
  <c r="I91" i="16"/>
  <c r="M91" i="16"/>
  <c r="O91" i="16"/>
  <c r="F92" i="16"/>
  <c r="G92" i="16"/>
  <c r="H92" i="16"/>
  <c r="I92" i="16"/>
  <c r="M92" i="16"/>
  <c r="O92" i="16"/>
  <c r="F93" i="16"/>
  <c r="G93" i="16"/>
  <c r="H93" i="16"/>
  <c r="I93" i="16"/>
  <c r="M93" i="16"/>
  <c r="O93" i="16"/>
  <c r="F94" i="16"/>
  <c r="G94" i="16"/>
  <c r="H94" i="16"/>
  <c r="I94" i="16"/>
  <c r="M94" i="16"/>
  <c r="O94" i="16"/>
  <c r="F95" i="16"/>
  <c r="G95" i="16"/>
  <c r="H95" i="16"/>
  <c r="I95" i="16"/>
  <c r="M95" i="16"/>
  <c r="O95" i="16"/>
  <c r="F96" i="16"/>
  <c r="G96" i="16"/>
  <c r="H96" i="16"/>
  <c r="I96" i="16"/>
  <c r="M96" i="16"/>
  <c r="O96" i="16"/>
  <c r="F97" i="16"/>
  <c r="G97" i="16"/>
  <c r="H97" i="16"/>
  <c r="I97" i="16"/>
  <c r="M97" i="16"/>
  <c r="O97" i="16"/>
  <c r="F98" i="16"/>
  <c r="G98" i="16"/>
  <c r="H98" i="16"/>
  <c r="I98" i="16"/>
  <c r="M98" i="16"/>
  <c r="O98" i="16"/>
  <c r="F99" i="16"/>
  <c r="G99" i="16"/>
  <c r="H99" i="16"/>
  <c r="I99" i="16"/>
  <c r="M99" i="16"/>
  <c r="O99" i="16"/>
  <c r="F100" i="16"/>
  <c r="G100" i="16"/>
  <c r="H100" i="16"/>
  <c r="I100" i="16"/>
  <c r="M100" i="16"/>
  <c r="O100" i="16"/>
  <c r="F101" i="16"/>
  <c r="G101" i="16"/>
  <c r="H101" i="16"/>
  <c r="I101" i="16"/>
  <c r="M101" i="16"/>
  <c r="O101" i="16"/>
  <c r="F102" i="16"/>
  <c r="G102" i="16"/>
  <c r="H102" i="16"/>
  <c r="I102" i="16"/>
  <c r="M102" i="16"/>
  <c r="O102" i="16"/>
  <c r="F103" i="16"/>
  <c r="G103" i="16"/>
  <c r="H103" i="16"/>
  <c r="I103" i="16"/>
  <c r="M103" i="16"/>
  <c r="O103" i="16"/>
  <c r="F104" i="16"/>
  <c r="G104" i="16"/>
  <c r="H104" i="16"/>
  <c r="I104" i="16"/>
  <c r="M104" i="16"/>
  <c r="O104" i="16"/>
  <c r="O4" i="16"/>
  <c r="M4" i="16"/>
  <c r="I4" i="16"/>
  <c r="H4" i="16"/>
  <c r="G4" i="16"/>
  <c r="F4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5" i="15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T10" i="7"/>
  <c r="T11" i="7"/>
  <c r="AD311" i="7" l="1" a="1"/>
  <c r="AD311" i="7" s="1"/>
  <c r="K80" i="18" l="1"/>
  <c r="L80" i="18"/>
  <c r="J80" i="18"/>
  <c r="AC259" i="7"/>
  <c r="AC258" i="7"/>
  <c r="AC260" i="7" s="1"/>
  <c r="A376" i="7" l="1"/>
  <c r="A364" i="7"/>
  <c r="A360" i="7"/>
  <c r="A356" i="7"/>
  <c r="A352" i="7"/>
  <c r="A348" i="7"/>
  <c r="A344" i="7"/>
  <c r="A340" i="7"/>
  <c r="A332" i="7"/>
  <c r="A328" i="7"/>
  <c r="A324" i="7"/>
  <c r="A320" i="7"/>
  <c r="A316" i="7"/>
  <c r="A312" i="7"/>
  <c r="A308" i="7"/>
  <c r="A304" i="7"/>
  <c r="A300" i="7"/>
  <c r="A296" i="7"/>
  <c r="A292" i="7"/>
  <c r="A288" i="7"/>
  <c r="A284" i="7"/>
  <c r="A280" i="7"/>
  <c r="A276" i="7"/>
  <c r="A272" i="7"/>
  <c r="A268" i="7"/>
  <c r="A264" i="7"/>
  <c r="A260" i="7"/>
  <c r="A256" i="7"/>
  <c r="A252" i="7"/>
  <c r="A248" i="7"/>
  <c r="A244" i="7"/>
  <c r="A240" i="7"/>
  <c r="A236" i="7"/>
  <c r="A232" i="7"/>
  <c r="A228" i="7"/>
  <c r="A224" i="7"/>
  <c r="A220" i="7"/>
  <c r="A216" i="7"/>
  <c r="AL407" i="7" l="1"/>
  <c r="AL406" i="7"/>
  <c r="AC407" i="7"/>
  <c r="AC406" i="7"/>
  <c r="T407" i="7"/>
  <c r="T406" i="7"/>
  <c r="AC403" i="7"/>
  <c r="AC402" i="7"/>
  <c r="T403" i="7"/>
  <c r="T402" i="7"/>
  <c r="T404" i="7" s="1"/>
  <c r="K403" i="7"/>
  <c r="K402" i="7"/>
  <c r="AL399" i="7"/>
  <c r="AL398" i="7"/>
  <c r="AL400" i="7" s="1"/>
  <c r="AC399" i="7"/>
  <c r="AC398" i="7"/>
  <c r="T399" i="7"/>
  <c r="T398" i="7"/>
  <c r="T400" i="7" s="1"/>
  <c r="BV395" i="7"/>
  <c r="BV394" i="7"/>
  <c r="BM395" i="7"/>
  <c r="BM394" i="7"/>
  <c r="BM396" i="7" s="1"/>
  <c r="BD395" i="7"/>
  <c r="BD394" i="7"/>
  <c r="AU395" i="7"/>
  <c r="AU394" i="7"/>
  <c r="AU396" i="7" s="1"/>
  <c r="AL395" i="7"/>
  <c r="AL394" i="7"/>
  <c r="AC395" i="7"/>
  <c r="AC394" i="7"/>
  <c r="AC396" i="7" s="1"/>
  <c r="K395" i="7"/>
  <c r="K394" i="7"/>
  <c r="AC404" i="7" l="1"/>
  <c r="AL408" i="7"/>
  <c r="BD396" i="7"/>
  <c r="AC408" i="7"/>
  <c r="T408" i="7"/>
  <c r="K396" i="7"/>
  <c r="AL396" i="7"/>
  <c r="BV396" i="7"/>
  <c r="AC400" i="7"/>
  <c r="K404" i="7"/>
  <c r="CW391" i="7"/>
  <c r="CW390" i="7"/>
  <c r="CN391" i="7"/>
  <c r="CN390" i="7"/>
  <c r="CE391" i="7"/>
  <c r="CE390" i="7"/>
  <c r="BV391" i="7"/>
  <c r="BV390" i="7"/>
  <c r="BM391" i="7"/>
  <c r="BM390" i="7"/>
  <c r="BD391" i="7"/>
  <c r="BD390" i="7"/>
  <c r="AU391" i="7"/>
  <c r="AU390" i="7"/>
  <c r="AL391" i="7"/>
  <c r="AL390" i="7"/>
  <c r="T391" i="7"/>
  <c r="T390" i="7"/>
  <c r="BD392" i="7" l="1"/>
  <c r="BV392" i="7"/>
  <c r="CN392" i="7"/>
  <c r="AL392" i="7"/>
  <c r="T392" i="7"/>
  <c r="AU392" i="7"/>
  <c r="BM392" i="7"/>
  <c r="CE392" i="7"/>
  <c r="CW392" i="7"/>
  <c r="C21" i="12"/>
  <c r="T30" i="12"/>
  <c r="T29" i="12"/>
  <c r="T28" i="12"/>
  <c r="W26" i="12"/>
  <c r="W25" i="12"/>
  <c r="W23" i="12"/>
  <c r="T26" i="12"/>
  <c r="V26" i="12" s="1"/>
  <c r="T25" i="12"/>
  <c r="V25" i="12" s="1"/>
  <c r="T24" i="12"/>
  <c r="V24" i="12" s="1"/>
  <c r="T23" i="12"/>
  <c r="V23" i="12" s="1"/>
  <c r="W21" i="12"/>
  <c r="W20" i="12"/>
  <c r="T20" i="12"/>
  <c r="V20" i="12" s="1"/>
  <c r="T21" i="12"/>
  <c r="V21" i="12" s="1"/>
  <c r="T19" i="12"/>
  <c r="V19" i="12" s="1"/>
  <c r="U16" i="12"/>
  <c r="U17" i="12"/>
  <c r="U15" i="12"/>
  <c r="T16" i="12"/>
  <c r="T17" i="12"/>
  <c r="T15" i="12"/>
  <c r="U11" i="12"/>
  <c r="U9" i="12"/>
  <c r="T9" i="12"/>
  <c r="T11" i="12" s="1"/>
  <c r="W24" i="12"/>
  <c r="W19" i="12"/>
  <c r="AE3" i="12"/>
  <c r="AB3" i="12"/>
  <c r="AE2" i="12"/>
  <c r="AE4" i="12" s="1"/>
  <c r="AB2" i="12"/>
  <c r="AB4" i="12" l="1"/>
  <c r="D23" i="12"/>
  <c r="F23" i="12" s="1"/>
  <c r="C23" i="12"/>
  <c r="E23" i="12" s="1"/>
  <c r="D30" i="12"/>
  <c r="D29" i="12"/>
  <c r="D28" i="12"/>
  <c r="C30" i="12"/>
  <c r="C29" i="12"/>
  <c r="C28" i="12"/>
  <c r="D26" i="12"/>
  <c r="F26" i="12" s="1"/>
  <c r="D25" i="12"/>
  <c r="F25" i="12" s="1"/>
  <c r="D24" i="12"/>
  <c r="F24" i="12" s="1"/>
  <c r="C26" i="12"/>
  <c r="E26" i="12" s="1"/>
  <c r="C25" i="12"/>
  <c r="E25" i="12" s="1"/>
  <c r="C24" i="12"/>
  <c r="E24" i="12" s="1"/>
  <c r="E21" i="12"/>
  <c r="D21" i="12"/>
  <c r="F21" i="12" s="1"/>
  <c r="D20" i="12"/>
  <c r="F20" i="12" s="1"/>
  <c r="C20" i="12"/>
  <c r="E20" i="12" s="1"/>
  <c r="C19" i="12"/>
  <c r="E19" i="12" s="1"/>
  <c r="D19" i="12"/>
  <c r="F19" i="12" s="1"/>
  <c r="D16" i="12"/>
  <c r="D17" i="12"/>
  <c r="D15" i="12"/>
  <c r="C16" i="12"/>
  <c r="C17" i="12"/>
  <c r="C15" i="12"/>
  <c r="D9" i="12"/>
  <c r="D11" i="12" s="1"/>
  <c r="C9" i="12"/>
  <c r="C11" i="12" s="1"/>
  <c r="Q3" i="12"/>
  <c r="O3" i="12"/>
  <c r="K3" i="12"/>
  <c r="G3" i="12"/>
  <c r="Q2" i="12"/>
  <c r="Q4" i="12" s="1"/>
  <c r="O2" i="12"/>
  <c r="O4" i="12" s="1"/>
  <c r="K2" i="12"/>
  <c r="K4" i="12" s="1"/>
  <c r="G2" i="12"/>
  <c r="G4" i="12" s="1"/>
  <c r="BD295" i="7" l="1"/>
  <c r="BD294" i="7"/>
  <c r="BD296" i="7" s="1"/>
  <c r="AU295" i="7"/>
  <c r="AU294" i="7"/>
  <c r="AL295" i="7"/>
  <c r="AL294" i="7"/>
  <c r="AL296" i="7" s="1"/>
  <c r="AC295" i="7"/>
  <c r="AC294" i="7"/>
  <c r="AC296" i="7" s="1"/>
  <c r="T295" i="7"/>
  <c r="T294" i="7"/>
  <c r="T296" i="7" s="1"/>
  <c r="AU296" i="7" l="1"/>
  <c r="AU387" i="7"/>
  <c r="AU386" i="7"/>
  <c r="AL387" i="7"/>
  <c r="AL386" i="7"/>
  <c r="AC387" i="7"/>
  <c r="AC386" i="7"/>
  <c r="T387" i="7"/>
  <c r="T386" i="7"/>
  <c r="AU383" i="7"/>
  <c r="AU382" i="7"/>
  <c r="AU384" i="7" s="1"/>
  <c r="AL383" i="7"/>
  <c r="AL382" i="7"/>
  <c r="AC383" i="7"/>
  <c r="AC382" i="7"/>
  <c r="AL379" i="7"/>
  <c r="AL378" i="7"/>
  <c r="AC379" i="7"/>
  <c r="AC378" i="7"/>
  <c r="AC380" i="7" s="1"/>
  <c r="T379" i="7"/>
  <c r="T378" i="7"/>
  <c r="K379" i="7"/>
  <c r="K378" i="7"/>
  <c r="K380" i="7" s="1"/>
  <c r="AU375" i="7"/>
  <c r="AU374" i="7"/>
  <c r="AL375" i="7"/>
  <c r="AL374" i="7"/>
  <c r="AL376" i="7" s="1"/>
  <c r="AC375" i="7"/>
  <c r="AC374" i="7"/>
  <c r="T375" i="7"/>
  <c r="T374" i="7"/>
  <c r="T376" i="7" s="1"/>
  <c r="AL371" i="7"/>
  <c r="AL370" i="7"/>
  <c r="AC371" i="7"/>
  <c r="AC370" i="7"/>
  <c r="BD367" i="7"/>
  <c r="BD366" i="7"/>
  <c r="AU367" i="7"/>
  <c r="AU366" i="7"/>
  <c r="AU368" i="7" s="1"/>
  <c r="AL367" i="7"/>
  <c r="AL366" i="7"/>
  <c r="BV363" i="7"/>
  <c r="BV362" i="7"/>
  <c r="BM363" i="7"/>
  <c r="BM362" i="7"/>
  <c r="BD363" i="7"/>
  <c r="BD362" i="7"/>
  <c r="BD364" i="7" s="1"/>
  <c r="AU363" i="7"/>
  <c r="AU362" i="7"/>
  <c r="AC363" i="7"/>
  <c r="AC362" i="7"/>
  <c r="AC364" i="7" s="1"/>
  <c r="CN359" i="7"/>
  <c r="CN358" i="7"/>
  <c r="CE359" i="7"/>
  <c r="CE358" i="7"/>
  <c r="CE360" i="7" s="1"/>
  <c r="BV359" i="7"/>
  <c r="BV358" i="7"/>
  <c r="BV360" i="7" l="1"/>
  <c r="CN360" i="7"/>
  <c r="AU364" i="7"/>
  <c r="BM364" i="7"/>
  <c r="AL368" i="7"/>
  <c r="BD368" i="7"/>
  <c r="AL372" i="7"/>
  <c r="AC376" i="7"/>
  <c r="AU376" i="7"/>
  <c r="T380" i="7"/>
  <c r="AL380" i="7"/>
  <c r="AL384" i="7"/>
  <c r="T388" i="7"/>
  <c r="AL388" i="7"/>
  <c r="AU388" i="7"/>
  <c r="AC372" i="7"/>
  <c r="AC388" i="7"/>
  <c r="AC384" i="7"/>
  <c r="BV364" i="7"/>
  <c r="AL347" i="7"/>
  <c r="AL346" i="7"/>
  <c r="T347" i="7"/>
  <c r="T346" i="7"/>
  <c r="AC291" i="7"/>
  <c r="AC290" i="7"/>
  <c r="AU319" i="7"/>
  <c r="AU318" i="7"/>
  <c r="BM331" i="7"/>
  <c r="BM330" i="7"/>
  <c r="AC263" i="7"/>
  <c r="AC262" i="7"/>
  <c r="T263" i="7"/>
  <c r="T262" i="7"/>
  <c r="BM332" i="7" l="1"/>
  <c r="AL348" i="7"/>
  <c r="AC292" i="7"/>
  <c r="T348" i="7"/>
  <c r="AC264" i="7"/>
  <c r="AU320" i="7"/>
  <c r="T264" i="7"/>
  <c r="K307" i="7"/>
  <c r="K306" i="7"/>
  <c r="T307" i="7"/>
  <c r="T306" i="7"/>
  <c r="AC307" i="7"/>
  <c r="AC306" i="7"/>
  <c r="T308" i="7" l="1"/>
  <c r="AC308" i="7"/>
  <c r="K308" i="7"/>
  <c r="AL355" i="7"/>
  <c r="AL354" i="7"/>
  <c r="AC355" i="7"/>
  <c r="AC354" i="7"/>
  <c r="AC356" i="7" s="1"/>
  <c r="T355" i="7"/>
  <c r="T354" i="7"/>
  <c r="BD351" i="7"/>
  <c r="BD350" i="7"/>
  <c r="BD352" i="7" s="1"/>
  <c r="AU347" i="7"/>
  <c r="AU346" i="7"/>
  <c r="AC347" i="7"/>
  <c r="AC346" i="7"/>
  <c r="AC342" i="7"/>
  <c r="AC343" i="7"/>
  <c r="BM343" i="7"/>
  <c r="BM342" i="7"/>
  <c r="BD343" i="7"/>
  <c r="BD342" i="7"/>
  <c r="AU343" i="7"/>
  <c r="AU342" i="7"/>
  <c r="AL343" i="7"/>
  <c r="AL342" i="7"/>
  <c r="T343" i="7"/>
  <c r="T342" i="7"/>
  <c r="K343" i="7"/>
  <c r="K342" i="7"/>
  <c r="BD339" i="7"/>
  <c r="BD338" i="7"/>
  <c r="AU339" i="7"/>
  <c r="AU338" i="7"/>
  <c r="AL339" i="7"/>
  <c r="AL338" i="7"/>
  <c r="AC339" i="7"/>
  <c r="AC338" i="7"/>
  <c r="T339" i="7"/>
  <c r="T338" i="7"/>
  <c r="AL335" i="7"/>
  <c r="AL334" i="7"/>
  <c r="AC335" i="7"/>
  <c r="AC334" i="7"/>
  <c r="T335" i="7"/>
  <c r="T334" i="7"/>
  <c r="K335" i="7"/>
  <c r="K334" i="7"/>
  <c r="K336" i="7" s="1"/>
  <c r="BV219" i="7"/>
  <c r="BV218" i="7"/>
  <c r="BM219" i="7"/>
  <c r="BM218" i="7"/>
  <c r="BM220" i="7" s="1"/>
  <c r="BD331" i="7"/>
  <c r="BD330" i="7"/>
  <c r="AU331" i="7"/>
  <c r="AU330" i="7"/>
  <c r="AL331" i="7"/>
  <c r="AL330" i="7"/>
  <c r="AC331" i="7"/>
  <c r="AC330" i="7"/>
  <c r="AC332" i="7" s="1"/>
  <c r="AL327" i="7"/>
  <c r="AL326" i="7"/>
  <c r="AC327" i="7"/>
  <c r="AC326" i="7"/>
  <c r="AC328" i="7" s="1"/>
  <c r="T327" i="7"/>
  <c r="T326" i="7"/>
  <c r="AC323" i="7"/>
  <c r="AC322" i="7"/>
  <c r="T323" i="7"/>
  <c r="T322" i="7"/>
  <c r="AL319" i="7"/>
  <c r="AL318" i="7"/>
  <c r="T319" i="7"/>
  <c r="T318" i="7"/>
  <c r="K319" i="7"/>
  <c r="K318" i="7"/>
  <c r="K320" i="7" s="1"/>
  <c r="AC315" i="7"/>
  <c r="AC314" i="7"/>
  <c r="T315" i="7"/>
  <c r="T314" i="7"/>
  <c r="AL311" i="7"/>
  <c r="AL310" i="7"/>
  <c r="AC311" i="7"/>
  <c r="AC310" i="7"/>
  <c r="T311" i="7"/>
  <c r="T310" i="7"/>
  <c r="K311" i="7"/>
  <c r="K310" i="7"/>
  <c r="AL307" i="7"/>
  <c r="AL306" i="7"/>
  <c r="T303" i="7"/>
  <c r="T302" i="7"/>
  <c r="AL303" i="7"/>
  <c r="AL302" i="7"/>
  <c r="AU303" i="7"/>
  <c r="AU302" i="7"/>
  <c r="BD303" i="7"/>
  <c r="BD302" i="7"/>
  <c r="BM303" i="7"/>
  <c r="BM302" i="7"/>
  <c r="BV303" i="7"/>
  <c r="BV302" i="7"/>
  <c r="CE303" i="7"/>
  <c r="CE302" i="7"/>
  <c r="CE304" i="7" s="1"/>
  <c r="AC299" i="7"/>
  <c r="AC298" i="7"/>
  <c r="T299" i="7"/>
  <c r="T298" i="7"/>
  <c r="T300" i="7" s="1"/>
  <c r="K299" i="7"/>
  <c r="K298" i="7"/>
  <c r="CE291" i="7"/>
  <c r="CE290" i="7"/>
  <c r="CE292" i="7" s="1"/>
  <c r="BV291" i="7"/>
  <c r="BV290" i="7"/>
  <c r="BM291" i="7"/>
  <c r="BM290" i="7"/>
  <c r="BM292" i="7" s="1"/>
  <c r="BD291" i="7"/>
  <c r="BD290" i="7"/>
  <c r="AU291" i="7"/>
  <c r="AU290" i="7"/>
  <c r="AU292" i="7" s="1"/>
  <c r="AL291" i="7"/>
  <c r="AL290" i="7"/>
  <c r="T291" i="7"/>
  <c r="T290" i="7"/>
  <c r="K291" i="7"/>
  <c r="K290" i="7"/>
  <c r="AU287" i="7"/>
  <c r="AU286" i="7"/>
  <c r="AL287" i="7"/>
  <c r="AL286" i="7"/>
  <c r="AC287" i="7"/>
  <c r="AC286" i="7"/>
  <c r="BM283" i="7"/>
  <c r="BM282" i="7"/>
  <c r="BD283" i="7"/>
  <c r="BD282" i="7"/>
  <c r="AU283" i="7"/>
  <c r="AU282" i="7"/>
  <c r="AL283" i="7"/>
  <c r="AL282" i="7"/>
  <c r="AC283" i="7"/>
  <c r="AC282" i="7"/>
  <c r="BD279" i="7"/>
  <c r="BD278" i="7"/>
  <c r="AU279" i="7"/>
  <c r="AU278" i="7"/>
  <c r="AC279" i="7"/>
  <c r="AC278" i="7"/>
  <c r="T279" i="7"/>
  <c r="T278" i="7"/>
  <c r="K279" i="7"/>
  <c r="K278" i="7"/>
  <c r="AU271" i="7"/>
  <c r="AU270" i="7"/>
  <c r="AL271" i="7"/>
  <c r="AL270" i="7"/>
  <c r="T271" i="7"/>
  <c r="T270" i="7"/>
  <c r="AU275" i="7"/>
  <c r="AU274" i="7"/>
  <c r="AL275" i="7"/>
  <c r="AL274" i="7"/>
  <c r="AC275" i="7"/>
  <c r="AC274" i="7"/>
  <c r="T275" i="7"/>
  <c r="T274" i="7"/>
  <c r="K275" i="7"/>
  <c r="K274" i="7"/>
  <c r="AC267" i="7"/>
  <c r="AC266" i="7"/>
  <c r="T267" i="7"/>
  <c r="T266" i="7"/>
  <c r="T259" i="7"/>
  <c r="T258" i="7"/>
  <c r="AC255" i="7"/>
  <c r="T255" i="7"/>
  <c r="K255" i="7"/>
  <c r="AC254" i="7"/>
  <c r="T254" i="7"/>
  <c r="K254" i="7"/>
  <c r="BD251" i="7"/>
  <c r="BD250" i="7"/>
  <c r="AU251" i="7"/>
  <c r="AU250" i="7"/>
  <c r="AL251" i="7"/>
  <c r="AL250" i="7"/>
  <c r="AC251" i="7"/>
  <c r="AC250" i="7"/>
  <c r="T251" i="7"/>
  <c r="T250" i="7"/>
  <c r="T247" i="7"/>
  <c r="T246" i="7"/>
  <c r="BM243" i="7"/>
  <c r="BM242" i="7"/>
  <c r="BD243" i="7"/>
  <c r="BD242" i="7"/>
  <c r="AU243" i="7"/>
  <c r="AU242" i="7"/>
  <c r="AL243" i="7"/>
  <c r="AL242" i="7"/>
  <c r="AC243" i="7"/>
  <c r="AC242" i="7"/>
  <c r="T243" i="7"/>
  <c r="T242" i="7"/>
  <c r="K235" i="7"/>
  <c r="K234" i="7"/>
  <c r="K239" i="7"/>
  <c r="K238" i="7"/>
  <c r="T239" i="7"/>
  <c r="T238" i="7"/>
  <c r="AC239" i="7"/>
  <c r="AC238" i="7"/>
  <c r="AL239" i="7"/>
  <c r="AL238" i="7"/>
  <c r="AU239" i="7"/>
  <c r="AU238" i="7"/>
  <c r="BD239" i="7"/>
  <c r="BD238" i="7"/>
  <c r="BM239" i="7"/>
  <c r="BM238" i="7"/>
  <c r="AU235" i="7"/>
  <c r="AU234" i="7"/>
  <c r="AL235" i="7"/>
  <c r="AL234" i="7"/>
  <c r="AC235" i="7"/>
  <c r="AC234" i="7"/>
  <c r="T235" i="7"/>
  <c r="T234" i="7"/>
  <c r="AL231" i="7"/>
  <c r="AL230" i="7"/>
  <c r="AC231" i="7"/>
  <c r="AC230" i="7"/>
  <c r="T231" i="7"/>
  <c r="T230" i="7"/>
  <c r="AU227" i="7"/>
  <c r="AU226" i="7"/>
  <c r="AL227" i="7"/>
  <c r="AL226" i="7"/>
  <c r="AC227" i="7"/>
  <c r="AC226" i="7"/>
  <c r="T227" i="7"/>
  <c r="T226" i="7"/>
  <c r="AC214" i="7"/>
  <c r="AL223" i="7"/>
  <c r="AL222" i="7"/>
  <c r="AU222" i="7"/>
  <c r="AU223" i="7"/>
  <c r="BD219" i="7"/>
  <c r="BD218" i="7"/>
  <c r="AC215" i="7"/>
  <c r="T215" i="7"/>
  <c r="T214" i="7"/>
  <c r="AC324" i="7" l="1"/>
  <c r="AC268" i="7"/>
  <c r="T336" i="7"/>
  <c r="AU348" i="7"/>
  <c r="AL320" i="7"/>
  <c r="AL336" i="7"/>
  <c r="BM304" i="7"/>
  <c r="AU304" i="7"/>
  <c r="T304" i="7"/>
  <c r="K312" i="7"/>
  <c r="AC312" i="7"/>
  <c r="T316" i="7"/>
  <c r="AU224" i="7"/>
  <c r="AC216" i="7"/>
  <c r="BM240" i="7"/>
  <c r="BD220" i="7"/>
  <c r="BV220" i="7"/>
  <c r="AC348" i="7"/>
  <c r="BD252" i="7"/>
  <c r="T260" i="7"/>
  <c r="AU332" i="7"/>
  <c r="AC340" i="7"/>
  <c r="AU340" i="7"/>
  <c r="K344" i="7"/>
  <c r="AL344" i="7"/>
  <c r="BD344" i="7"/>
  <c r="K256" i="7"/>
  <c r="T268" i="7"/>
  <c r="K276" i="7"/>
  <c r="AC276" i="7"/>
  <c r="AU276" i="7"/>
  <c r="AU272" i="7"/>
  <c r="T280" i="7"/>
  <c r="AU280" i="7"/>
  <c r="AC284" i="7"/>
  <c r="AU284" i="7"/>
  <c r="BM284" i="7"/>
  <c r="AL288" i="7"/>
  <c r="K292" i="7"/>
  <c r="AL292" i="7"/>
  <c r="BD292" i="7"/>
  <c r="BV292" i="7"/>
  <c r="K300" i="7"/>
  <c r="AC300" i="7"/>
  <c r="BV304" i="7"/>
  <c r="BD304" i="7"/>
  <c r="AL304" i="7"/>
  <c r="T312" i="7"/>
  <c r="AL312" i="7"/>
  <c r="N80" i="18" s="1"/>
  <c r="AC316" i="7"/>
  <c r="T320" i="7"/>
  <c r="T324" i="7"/>
  <c r="T328" i="7"/>
  <c r="AL328" i="7"/>
  <c r="AL332" i="7"/>
  <c r="BD332" i="7"/>
  <c r="AC336" i="7"/>
  <c r="T340" i="7"/>
  <c r="AL340" i="7"/>
  <c r="BD340" i="7"/>
  <c r="T344" i="7"/>
  <c r="AU344" i="7"/>
  <c r="BM344" i="7"/>
  <c r="AL356" i="7"/>
  <c r="T292" i="7"/>
  <c r="AL308" i="7"/>
  <c r="T356" i="7"/>
  <c r="AC344" i="7"/>
  <c r="AC252" i="7"/>
  <c r="AU252" i="7"/>
  <c r="AC228" i="7"/>
  <c r="AU228" i="7"/>
  <c r="AC232" i="7"/>
  <c r="T236" i="7"/>
  <c r="AL236" i="7"/>
  <c r="BD240" i="7"/>
  <c r="AL240" i="7"/>
  <c r="T240" i="7"/>
  <c r="K236" i="7"/>
  <c r="AC244" i="7"/>
  <c r="AU244" i="7"/>
  <c r="BM244" i="7"/>
  <c r="T252" i="7"/>
  <c r="AL252" i="7"/>
  <c r="T272" i="7"/>
  <c r="K280" i="7"/>
  <c r="AC280" i="7"/>
  <c r="T256" i="7"/>
  <c r="T228" i="7"/>
  <c r="AL228" i="7"/>
  <c r="T232" i="7"/>
  <c r="AL232" i="7"/>
  <c r="AC236" i="7"/>
  <c r="AU236" i="7"/>
  <c r="AU240" i="7"/>
  <c r="AC240" i="7"/>
  <c r="K240" i="7"/>
  <c r="T244" i="7"/>
  <c r="AL244" i="7"/>
  <c r="BD244" i="7"/>
  <c r="T248" i="7"/>
  <c r="AC256" i="7"/>
  <c r="T276" i="7"/>
  <c r="AL276" i="7"/>
  <c r="AL272" i="7"/>
  <c r="BD280" i="7"/>
  <c r="AL284" i="7"/>
  <c r="BD284" i="7"/>
  <c r="AC288" i="7"/>
  <c r="AU288" i="7"/>
  <c r="AL224" i="7"/>
  <c r="T216" i="7"/>
  <c r="AC94" i="7" l="1"/>
  <c r="T94" i="7"/>
  <c r="AL94" i="7"/>
  <c r="T95" i="7"/>
  <c r="AC95" i="7"/>
  <c r="AL95" i="7"/>
  <c r="AC90" i="7"/>
  <c r="AL90" i="7"/>
  <c r="AC91" i="7"/>
  <c r="AL91" i="7"/>
  <c r="T96" i="7" l="1"/>
  <c r="AC92" i="7"/>
  <c r="AL96" i="7"/>
  <c r="AL92" i="7"/>
  <c r="AC96" i="7"/>
  <c r="AL55" i="7" l="1"/>
  <c r="AL54" i="7"/>
  <c r="AL56" i="7" s="1"/>
  <c r="AC55" i="7"/>
  <c r="AC54" i="7"/>
  <c r="T55" i="7"/>
  <c r="T54" i="7"/>
  <c r="BD51" i="7"/>
  <c r="BD50" i="7"/>
  <c r="AU51" i="7"/>
  <c r="AU50" i="7"/>
  <c r="AU52" i="7" s="1"/>
  <c r="AL51" i="7"/>
  <c r="AL50" i="7"/>
  <c r="AC51" i="7"/>
  <c r="AC50" i="7"/>
  <c r="AC52" i="7" s="1"/>
  <c r="T51" i="7"/>
  <c r="T50" i="7"/>
  <c r="AL52" i="7" l="1"/>
  <c r="BD52" i="7"/>
  <c r="AC56" i="7"/>
  <c r="T56" i="7"/>
  <c r="T52" i="7"/>
  <c r="AC211" i="7" l="1"/>
  <c r="T211" i="7"/>
  <c r="K211" i="7"/>
  <c r="AC210" i="7"/>
  <c r="T210" i="7"/>
  <c r="K210" i="7"/>
  <c r="BM207" i="7"/>
  <c r="BM206" i="7"/>
  <c r="BM208" i="7" s="1"/>
  <c r="BD207" i="7"/>
  <c r="BD206" i="7"/>
  <c r="AU207" i="7"/>
  <c r="AU206" i="7"/>
  <c r="AU208" i="7" s="1"/>
  <c r="AC207" i="7"/>
  <c r="AC206" i="7"/>
  <c r="AL207" i="7"/>
  <c r="AL206" i="7"/>
  <c r="AL208" i="7" s="1"/>
  <c r="AL203" i="7"/>
  <c r="AL202" i="7"/>
  <c r="T199" i="7"/>
  <c r="T198" i="7"/>
  <c r="T200" i="7" s="1"/>
  <c r="K199" i="7"/>
  <c r="K198" i="7"/>
  <c r="AL199" i="7"/>
  <c r="AC199" i="7"/>
  <c r="AL198" i="7"/>
  <c r="AC198" i="7"/>
  <c r="AL195" i="7"/>
  <c r="AC195" i="7"/>
  <c r="AL194" i="7"/>
  <c r="AC194" i="7"/>
  <c r="AL191" i="7"/>
  <c r="AL190" i="7"/>
  <c r="AL192" i="7" s="1"/>
  <c r="K191" i="7"/>
  <c r="K190" i="7"/>
  <c r="BD187" i="7"/>
  <c r="BD186" i="7"/>
  <c r="BV183" i="7"/>
  <c r="BV182" i="7"/>
  <c r="AU183" i="7"/>
  <c r="AU182" i="7"/>
  <c r="AU184" i="7" s="1"/>
  <c r="AC183" i="7"/>
  <c r="AC182" i="7"/>
  <c r="AC179" i="7"/>
  <c r="AC178" i="7"/>
  <c r="AL175" i="7"/>
  <c r="AL174" i="7"/>
  <c r="AC175" i="7"/>
  <c r="AC174" i="7"/>
  <c r="AC176" i="7" s="1"/>
  <c r="T175" i="7"/>
  <c r="K175" i="7"/>
  <c r="T174" i="7"/>
  <c r="K174" i="7"/>
  <c r="K171" i="7"/>
  <c r="K170" i="7"/>
  <c r="T171" i="7"/>
  <c r="T170" i="7"/>
  <c r="T172" i="7" s="1"/>
  <c r="BV167" i="7"/>
  <c r="BV166" i="7"/>
  <c r="BM167" i="7"/>
  <c r="BM166" i="7"/>
  <c r="BM168" i="7" s="1"/>
  <c r="BD167" i="7"/>
  <c r="BD166" i="7"/>
  <c r="AU167" i="7"/>
  <c r="AU166" i="7"/>
  <c r="AL163" i="7"/>
  <c r="AC163" i="7"/>
  <c r="T163" i="7"/>
  <c r="AL162" i="7"/>
  <c r="AC162" i="7"/>
  <c r="T162" i="7"/>
  <c r="AL159" i="7"/>
  <c r="AC159" i="7"/>
  <c r="T159" i="7"/>
  <c r="AL158" i="7"/>
  <c r="AC158" i="7"/>
  <c r="T158" i="7"/>
  <c r="AU155" i="7"/>
  <c r="AL155" i="7"/>
  <c r="AC155" i="7"/>
  <c r="T155" i="7"/>
  <c r="AU154" i="7"/>
  <c r="AU156" i="7" s="1"/>
  <c r="AL154" i="7"/>
  <c r="AC154" i="7"/>
  <c r="AC156" i="7" s="1"/>
  <c r="T154" i="7"/>
  <c r="BD151" i="7"/>
  <c r="BD150" i="7"/>
  <c r="AU151" i="7"/>
  <c r="AU150" i="7"/>
  <c r="AU152" i="7" s="1"/>
  <c r="AL151" i="7"/>
  <c r="AC151" i="7"/>
  <c r="AL150" i="7"/>
  <c r="AC150" i="7"/>
  <c r="BD143" i="7"/>
  <c r="BD142" i="7"/>
  <c r="AU143" i="7"/>
  <c r="AU142" i="7"/>
  <c r="AU144" i="7" s="1"/>
  <c r="AL143" i="7"/>
  <c r="AC143" i="7"/>
  <c r="T143" i="7"/>
  <c r="AL142" i="7"/>
  <c r="AC142" i="7"/>
  <c r="T142" i="7"/>
  <c r="AU139" i="7"/>
  <c r="AU138" i="7"/>
  <c r="AU140" i="7" s="1"/>
  <c r="AC139" i="7"/>
  <c r="AC138" i="7"/>
  <c r="AL135" i="7"/>
  <c r="AC135" i="7"/>
  <c r="T135" i="7"/>
  <c r="AL134" i="7"/>
  <c r="AC134" i="7"/>
  <c r="T134" i="7"/>
  <c r="AL131" i="7"/>
  <c r="AC131" i="7"/>
  <c r="T131" i="7"/>
  <c r="AL130" i="7"/>
  <c r="AC130" i="7"/>
  <c r="T130" i="7"/>
  <c r="K127" i="7"/>
  <c r="K126" i="7"/>
  <c r="AL127" i="7"/>
  <c r="AC127" i="7"/>
  <c r="T127" i="7"/>
  <c r="AL126" i="7"/>
  <c r="AC126" i="7"/>
  <c r="T126" i="7"/>
  <c r="AL123" i="7"/>
  <c r="AC123" i="7"/>
  <c r="T123" i="7"/>
  <c r="AL122" i="7"/>
  <c r="AC122" i="7"/>
  <c r="T122" i="7"/>
  <c r="AU119" i="7"/>
  <c r="AU118" i="7"/>
  <c r="K119" i="7"/>
  <c r="K118" i="7"/>
  <c r="AL119" i="7"/>
  <c r="AC119" i="7"/>
  <c r="T119" i="7"/>
  <c r="AL118" i="7"/>
  <c r="AC118" i="7"/>
  <c r="T118" i="7"/>
  <c r="AL115" i="7"/>
  <c r="AC115" i="7"/>
  <c r="T115" i="7"/>
  <c r="AL114" i="7"/>
  <c r="AC114" i="7"/>
  <c r="T114" i="7"/>
  <c r="BV111" i="7"/>
  <c r="BM111" i="7"/>
  <c r="AU111" i="7"/>
  <c r="AL111" i="7"/>
  <c r="AC111" i="7"/>
  <c r="T111" i="7"/>
  <c r="BV110" i="7"/>
  <c r="BM110" i="7"/>
  <c r="AU110" i="7"/>
  <c r="AL110" i="7"/>
  <c r="AC110" i="7"/>
  <c r="T110" i="7"/>
  <c r="CE107" i="7"/>
  <c r="CE106" i="7"/>
  <c r="BV107" i="7"/>
  <c r="BV106" i="7"/>
  <c r="BV108" i="7" s="1"/>
  <c r="BM107" i="7"/>
  <c r="BM106" i="7"/>
  <c r="AU107" i="7"/>
  <c r="AU106" i="7"/>
  <c r="AU108" i="7" s="1"/>
  <c r="BD107" i="7"/>
  <c r="BD106" i="7"/>
  <c r="AL107" i="7"/>
  <c r="AC107" i="7"/>
  <c r="T107" i="7"/>
  <c r="AL106" i="7"/>
  <c r="AC106" i="7"/>
  <c r="T106" i="7"/>
  <c r="AL103" i="7"/>
  <c r="AC103" i="7"/>
  <c r="T103" i="7"/>
  <c r="AL102" i="7"/>
  <c r="AC102" i="7"/>
  <c r="T102" i="7"/>
  <c r="AU99" i="7"/>
  <c r="AU98" i="7"/>
  <c r="AL99" i="7"/>
  <c r="AL98" i="7"/>
  <c r="AC99" i="7"/>
  <c r="T99" i="7"/>
  <c r="AC98" i="7"/>
  <c r="T98" i="7"/>
  <c r="AU87" i="7"/>
  <c r="AU86" i="7"/>
  <c r="AL87" i="7"/>
  <c r="AL86" i="7"/>
  <c r="AC87" i="7"/>
  <c r="T87" i="7"/>
  <c r="AC86" i="7"/>
  <c r="T86" i="7"/>
  <c r="AC83" i="7"/>
  <c r="T83" i="7"/>
  <c r="K83" i="7"/>
  <c r="AC82" i="7"/>
  <c r="T82" i="7"/>
  <c r="K82" i="7"/>
  <c r="K79" i="7"/>
  <c r="K78" i="7"/>
  <c r="AC79" i="7"/>
  <c r="T79" i="7"/>
  <c r="AC78" i="7"/>
  <c r="T78" i="7"/>
  <c r="AU75" i="7"/>
  <c r="AU74" i="7"/>
  <c r="AL75" i="7"/>
  <c r="AC75" i="7"/>
  <c r="AL74" i="7"/>
  <c r="AC74" i="7"/>
  <c r="K51" i="7"/>
  <c r="K50" i="7"/>
  <c r="BV55" i="7"/>
  <c r="BV54" i="7"/>
  <c r="BM55" i="7"/>
  <c r="BM54" i="7"/>
  <c r="BD55" i="7"/>
  <c r="BD54" i="7"/>
  <c r="AU55" i="7"/>
  <c r="AU54" i="7"/>
  <c r="AC120" i="7" l="1"/>
  <c r="AL108" i="7"/>
  <c r="AL196" i="7"/>
  <c r="AL200" i="7"/>
  <c r="T212" i="7"/>
  <c r="AL104" i="7"/>
  <c r="K120" i="7"/>
  <c r="K128" i="7"/>
  <c r="T136" i="7"/>
  <c r="AC152" i="7"/>
  <c r="T160" i="7"/>
  <c r="AL164" i="7"/>
  <c r="AU168" i="7"/>
  <c r="K176" i="7"/>
  <c r="AC180" i="7"/>
  <c r="BD188" i="7"/>
  <c r="AC212" i="7"/>
  <c r="AC88" i="7"/>
  <c r="T176" i="7"/>
  <c r="AU88" i="7"/>
  <c r="T100" i="7"/>
  <c r="AL100" i="7"/>
  <c r="BD144" i="7"/>
  <c r="BD152" i="7"/>
  <c r="BV168" i="7"/>
  <c r="K172" i="7"/>
  <c r="AL176" i="7"/>
  <c r="AC184" i="7"/>
  <c r="BV184" i="7"/>
  <c r="K192" i="7"/>
  <c r="AC200" i="7"/>
  <c r="K200" i="7"/>
  <c r="AL204" i="7"/>
  <c r="AC208" i="7"/>
  <c r="BD208" i="7"/>
  <c r="K212" i="7"/>
  <c r="AL152" i="7"/>
  <c r="K84" i="7"/>
  <c r="AL76" i="7"/>
  <c r="AC108" i="7"/>
  <c r="AC124" i="7"/>
  <c r="T144" i="7"/>
  <c r="AL160" i="7"/>
  <c r="T164" i="7"/>
  <c r="AC160" i="7"/>
  <c r="AU56" i="7"/>
  <c r="BM56" i="7"/>
  <c r="K52" i="7"/>
  <c r="K80" i="7"/>
  <c r="AL112" i="7"/>
  <c r="AL116" i="7"/>
  <c r="AL124" i="7"/>
  <c r="AL132" i="7"/>
  <c r="AC196" i="7"/>
  <c r="BD168" i="7"/>
  <c r="AC164" i="7"/>
  <c r="AL156" i="7"/>
  <c r="T156" i="7"/>
  <c r="BV56" i="7"/>
  <c r="T104" i="7"/>
  <c r="T108" i="7"/>
  <c r="T112" i="7"/>
  <c r="BM112" i="7"/>
  <c r="AL120" i="7"/>
  <c r="T124" i="7"/>
  <c r="T132" i="7"/>
  <c r="AC136" i="7"/>
  <c r="AC112" i="7"/>
  <c r="BV112" i="7"/>
  <c r="AC140" i="7"/>
  <c r="T80" i="7"/>
  <c r="AU100" i="7"/>
  <c r="BD108" i="7"/>
  <c r="BM108" i="7"/>
  <c r="CE108" i="7"/>
  <c r="AU120" i="7"/>
  <c r="T128" i="7"/>
  <c r="AL144" i="7"/>
  <c r="AC144" i="7"/>
  <c r="AL136" i="7"/>
  <c r="AC132" i="7"/>
  <c r="AL128" i="7"/>
  <c r="AC128" i="7"/>
  <c r="T120" i="7"/>
  <c r="AC116" i="7"/>
  <c r="T116" i="7"/>
  <c r="AU112" i="7"/>
  <c r="AC104" i="7"/>
  <c r="AC84" i="7"/>
  <c r="AC80" i="7"/>
  <c r="BD56" i="7"/>
  <c r="AC76" i="7"/>
  <c r="AU76" i="7"/>
  <c r="AL88" i="7"/>
  <c r="T84" i="7"/>
  <c r="T88" i="7"/>
  <c r="AL71" i="7" l="1"/>
  <c r="AC71" i="7"/>
  <c r="T71" i="7"/>
  <c r="AL70" i="7"/>
  <c r="AC70" i="7"/>
  <c r="T70" i="7"/>
  <c r="BM67" i="7"/>
  <c r="BM66" i="7"/>
  <c r="BD67" i="7"/>
  <c r="BD66" i="7"/>
  <c r="AL67" i="7"/>
  <c r="AC67" i="7"/>
  <c r="T67" i="7"/>
  <c r="AL66" i="7"/>
  <c r="AC66" i="7"/>
  <c r="T66" i="7"/>
  <c r="T63" i="7"/>
  <c r="T62" i="7"/>
  <c r="K63" i="7"/>
  <c r="K62" i="7"/>
  <c r="AL63" i="7"/>
  <c r="AC63" i="7"/>
  <c r="AL62" i="7"/>
  <c r="AC62" i="7"/>
  <c r="BM59" i="7"/>
  <c r="BM58" i="7"/>
  <c r="BV59" i="7"/>
  <c r="BV58" i="7"/>
  <c r="BD59" i="7"/>
  <c r="BD58" i="7"/>
  <c r="AU59" i="7"/>
  <c r="AU58" i="7"/>
  <c r="AL59" i="7"/>
  <c r="AC59" i="7"/>
  <c r="AL58" i="7"/>
  <c r="AC58" i="7"/>
  <c r="K47" i="7"/>
  <c r="K46" i="7"/>
  <c r="T47" i="7"/>
  <c r="T46" i="7"/>
  <c r="AL43" i="7"/>
  <c r="AC43" i="7"/>
  <c r="T43" i="7"/>
  <c r="AL42" i="7"/>
  <c r="AC42" i="7"/>
  <c r="T42" i="7"/>
  <c r="EG39" i="7"/>
  <c r="EG38" i="7"/>
  <c r="DX39" i="7"/>
  <c r="DX38" i="7"/>
  <c r="DO39" i="7"/>
  <c r="DO38" i="7"/>
  <c r="DF39" i="7"/>
  <c r="DF38" i="7"/>
  <c r="CW39" i="7"/>
  <c r="CW38" i="7"/>
  <c r="T35" i="7"/>
  <c r="T34" i="7"/>
  <c r="AC31" i="7"/>
  <c r="AC30" i="7"/>
  <c r="AU31" i="7"/>
  <c r="AL31" i="7"/>
  <c r="T31" i="7"/>
  <c r="AU30" i="7"/>
  <c r="AL30" i="7"/>
  <c r="T30" i="7"/>
  <c r="AU27" i="7"/>
  <c r="AU26" i="7"/>
  <c r="AL27" i="7"/>
  <c r="AL26" i="7"/>
  <c r="T27" i="7"/>
  <c r="T26" i="7"/>
  <c r="K23" i="7"/>
  <c r="K22" i="7"/>
  <c r="AC23" i="7"/>
  <c r="T23" i="7"/>
  <c r="AC22" i="7"/>
  <c r="T22" i="7"/>
  <c r="AU19" i="7"/>
  <c r="AL19" i="7"/>
  <c r="AC19" i="7"/>
  <c r="T19" i="7"/>
  <c r="AU18" i="7"/>
  <c r="AL18" i="7"/>
  <c r="AL20" i="7" s="1"/>
  <c r="AC18" i="7"/>
  <c r="AC20" i="7" s="1"/>
  <c r="T18" i="7"/>
  <c r="CE15" i="7"/>
  <c r="CE14" i="7"/>
  <c r="K10" i="7"/>
  <c r="K11" i="7"/>
  <c r="AC11" i="7"/>
  <c r="AC10" i="7"/>
  <c r="AU11" i="7"/>
  <c r="AL11" i="7"/>
  <c r="AU10" i="7"/>
  <c r="AL10" i="7"/>
  <c r="BD7" i="7"/>
  <c r="BD6" i="7"/>
  <c r="AU7" i="7"/>
  <c r="AU6" i="7"/>
  <c r="AL7" i="7"/>
  <c r="AL6" i="7"/>
  <c r="AU28" i="7" l="1"/>
  <c r="AC32" i="7"/>
  <c r="DO40" i="7"/>
  <c r="EG40" i="7"/>
  <c r="T48" i="7"/>
  <c r="AU60" i="7"/>
  <c r="BV60" i="7"/>
  <c r="BM68" i="7"/>
  <c r="CW40" i="7"/>
  <c r="AC60" i="7"/>
  <c r="AL72" i="7"/>
  <c r="CE16" i="7"/>
  <c r="T28" i="7"/>
  <c r="AU8" i="7"/>
  <c r="T20" i="7"/>
  <c r="T44" i="7"/>
  <c r="AL68" i="7"/>
  <c r="T72" i="7"/>
  <c r="AL8" i="7"/>
  <c r="BD8" i="7"/>
  <c r="K24" i="7"/>
  <c r="AC72" i="7"/>
  <c r="AL44" i="7"/>
  <c r="AU12" i="7"/>
  <c r="AC12" i="7"/>
  <c r="T24" i="7"/>
  <c r="AL28" i="7"/>
  <c r="T36" i="7"/>
  <c r="DF40" i="7"/>
  <c r="DX40" i="7"/>
  <c r="K48" i="7"/>
  <c r="BD60" i="7"/>
  <c r="BM60" i="7"/>
  <c r="T64" i="7"/>
  <c r="BD68" i="7"/>
  <c r="AC68" i="7"/>
  <c r="T68" i="7"/>
  <c r="AL64" i="7"/>
  <c r="K64" i="7"/>
  <c r="AC64" i="7"/>
  <c r="AL60" i="7"/>
  <c r="AC44" i="7"/>
  <c r="AU32" i="7"/>
  <c r="AL32" i="7"/>
  <c r="T32" i="7"/>
  <c r="AC24" i="7"/>
  <c r="AU20" i="7"/>
  <c r="AL12" i="7"/>
  <c r="T12" i="7"/>
  <c r="K12" i="7"/>
  <c r="AC367" i="7" l="1"/>
  <c r="AC366" i="7"/>
  <c r="AC368" i="7" s="1"/>
</calcChain>
</file>

<file path=xl/sharedStrings.xml><?xml version="1.0" encoding="utf-8"?>
<sst xmlns="http://schemas.openxmlformats.org/spreadsheetml/2006/main" count="279" uniqueCount="56">
  <si>
    <t>10th floor Room #</t>
  </si>
  <si>
    <t>D/C date</t>
  </si>
  <si>
    <t>T</t>
  </si>
  <si>
    <t>21/29</t>
  </si>
  <si>
    <t>a</t>
  </si>
  <si>
    <t>m</t>
  </si>
  <si>
    <t>b</t>
  </si>
  <si>
    <t>u</t>
  </si>
  <si>
    <t>l</t>
  </si>
  <si>
    <t>t</t>
  </si>
  <si>
    <t>i</t>
  </si>
  <si>
    <t>o</t>
  </si>
  <si>
    <t>n</t>
  </si>
  <si>
    <t>#</t>
  </si>
  <si>
    <t>f</t>
  </si>
  <si>
    <t>Z10 
admission 
date</t>
  </si>
  <si>
    <t>pt #</t>
  </si>
  <si>
    <t>Number of ambulations</t>
  </si>
  <si>
    <t xml:space="preserve">     total</t>
  </si>
  <si>
    <t>Frequency, mean</t>
  </si>
  <si>
    <t xml:space="preserve">     # per day</t>
  </si>
  <si>
    <t>Days with ambulations</t>
  </si>
  <si>
    <t xml:space="preserve">     number</t>
  </si>
  <si>
    <t>Compliance, %</t>
  </si>
  <si>
    <t xml:space="preserve">% days with 1 per day </t>
  </si>
  <si>
    <t>% days with 2 per day</t>
  </si>
  <si>
    <t xml:space="preserve">% days with 3 per day </t>
  </si>
  <si>
    <t>Maximum mean speed in a single ambulation</t>
  </si>
  <si>
    <t>Mean (all ambulations)</t>
  </si>
  <si>
    <t>Minimum mean speed in a single ambulation</t>
  </si>
  <si>
    <t>Total distance</t>
  </si>
  <si>
    <t>Maximum distance in a single ambulation</t>
  </si>
  <si>
    <t>Minimum distance in a single ambulation</t>
  </si>
  <si>
    <t>Mean ambulation distance (all ambulations)</t>
  </si>
  <si>
    <t>Duration, min</t>
  </si>
  <si>
    <t>Maximum duration of a single ambulation</t>
  </si>
  <si>
    <t>Mean ambulation duration</t>
  </si>
  <si>
    <t>Minimum duration of a single ambulation</t>
  </si>
  <si>
    <r>
      <t xml:space="preserve">Speed, mph </t>
    </r>
    <r>
      <rPr>
        <sz val="11"/>
        <color rgb="FFFF0000"/>
        <rFont val="Arial"/>
        <family val="2"/>
      </rPr>
      <t>(km/h)</t>
    </r>
  </si>
  <si>
    <r>
      <t xml:space="preserve">Distance, </t>
    </r>
    <r>
      <rPr>
        <sz val="11"/>
        <color rgb="FFFF0000"/>
        <rFont val="Arial"/>
        <family val="2"/>
      </rPr>
      <t>ft (m)</t>
    </r>
  </si>
  <si>
    <t>Total</t>
  </si>
  <si>
    <t>Full</t>
  </si>
  <si>
    <t>1c</t>
  </si>
  <si>
    <t>2c</t>
  </si>
  <si>
    <t>3c</t>
  </si>
  <si>
    <t>Patient ID</t>
  </si>
  <si>
    <t>Distance (ft)</t>
  </si>
  <si>
    <t>Speed (mph)</t>
  </si>
  <si>
    <t>Day on Unit</t>
  </si>
  <si>
    <t># of Ambulations</t>
  </si>
  <si>
    <t>Maximum</t>
  </si>
  <si>
    <t>Mean</t>
  </si>
  <si>
    <t>Minimum</t>
  </si>
  <si>
    <t>offset-row</t>
  </si>
  <si>
    <t>offset-column</t>
  </si>
  <si>
    <t>Duration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</si>
</sst>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[h]:mm:ss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16" borderId="14" applyNumberFormat="0" applyAlignment="0" applyProtection="0"/>
    <xf numFmtId="0" fontId="13" fillId="17" borderId="15" applyNumberFormat="0" applyAlignment="0" applyProtection="0"/>
    <xf numFmtId="0" fontId="14" fillId="17" borderId="14" applyNumberFormat="0" applyAlignment="0" applyProtection="0"/>
    <xf numFmtId="0" fontId="15" fillId="0" borderId="16" applyNumberFormat="0" applyFill="0" applyAlignment="0" applyProtection="0"/>
    <xf numFmtId="0" fontId="16" fillId="18" borderId="17" applyNumberFormat="0" applyAlignment="0" applyProtection="0"/>
    <xf numFmtId="0" fontId="4" fillId="0" borderId="0" applyNumberFormat="0" applyFill="0" applyBorder="0" applyAlignment="0" applyProtection="0"/>
    <xf numFmtId="0" fontId="5" fillId="19" borderId="1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18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1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11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2" borderId="0" applyNumberFormat="0" applyBorder="0" applyAlignment="0" applyProtection="0"/>
    <xf numFmtId="0" fontId="8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8" borderId="0" applyNumberFormat="0" applyBorder="0" applyAlignment="0" applyProtection="0"/>
    <xf numFmtId="0" fontId="5" fillId="42" borderId="0" applyNumberFormat="0" applyBorder="0" applyAlignment="0" applyProtection="0"/>
  </cellStyleXfs>
  <cellXfs count="17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2" borderId="5" xfId="0" applyFill="1" applyBorder="1"/>
    <xf numFmtId="0" fontId="1" fillId="2" borderId="5" xfId="0" applyFont="1" applyFill="1" applyBorder="1" applyAlignment="1">
      <alignment wrapText="1"/>
    </xf>
    <xf numFmtId="0" fontId="0" fillId="0" borderId="0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1" fontId="0" fillId="0" borderId="0" xfId="0" applyNumberFormat="1"/>
    <xf numFmtId="0" fontId="0" fillId="0" borderId="0" xfId="0" applyFill="1"/>
    <xf numFmtId="0" fontId="0" fillId="7" borderId="0" xfId="0" applyFill="1"/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0" borderId="0" xfId="0" applyNumberFormat="1" applyFont="1" applyFill="1" applyAlignment="1">
      <alignment wrapText="1"/>
    </xf>
    <xf numFmtId="1" fontId="2" fillId="5" borderId="0" xfId="1" applyNumberFormat="1"/>
    <xf numFmtId="1" fontId="0" fillId="0" borderId="5" xfId="0" applyNumberFormat="1" applyBorder="1"/>
    <xf numFmtId="2" fontId="0" fillId="0" borderId="0" xfId="0" applyNumberFormat="1" applyFont="1" applyFill="1" applyAlignment="1">
      <alignment wrapText="1"/>
    </xf>
    <xf numFmtId="2" fontId="0" fillId="0" borderId="0" xfId="0" applyNumberFormat="1"/>
    <xf numFmtId="2" fontId="2" fillId="5" borderId="0" xfId="1" applyNumberFormat="1"/>
    <xf numFmtId="2" fontId="0" fillId="0" borderId="5" xfId="0" applyNumberFormat="1" applyBorder="1"/>
    <xf numFmtId="0" fontId="0" fillId="12" borderId="5" xfId="0" applyFill="1" applyBorder="1" applyAlignment="1">
      <alignment wrapText="1"/>
    </xf>
    <xf numFmtId="0" fontId="0" fillId="12" borderId="5" xfId="0" applyFont="1" applyFill="1" applyBorder="1" applyAlignment="1">
      <alignment wrapText="1"/>
    </xf>
    <xf numFmtId="1" fontId="0" fillId="12" borderId="5" xfId="0" applyNumberFormat="1" applyFont="1" applyFill="1" applyBorder="1" applyAlignment="1">
      <alignment wrapText="1"/>
    </xf>
    <xf numFmtId="2" fontId="0" fillId="12" borderId="5" xfId="0" applyNumberFormat="1" applyFont="1" applyFill="1" applyBorder="1" applyAlignment="1">
      <alignment wrapText="1"/>
    </xf>
    <xf numFmtId="0" fontId="0" fillId="12" borderId="5" xfId="0" applyFill="1" applyBorder="1"/>
    <xf numFmtId="2" fontId="0" fillId="12" borderId="5" xfId="0" applyNumberFormat="1" applyFill="1" applyBorder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12" borderId="3" xfId="0" applyFont="1" applyFill="1" applyBorder="1" applyAlignment="1">
      <alignment wrapText="1"/>
    </xf>
    <xf numFmtId="0" fontId="2" fillId="5" borderId="2" xfId="1" applyBorder="1"/>
    <xf numFmtId="0" fontId="0" fillId="0" borderId="2" xfId="0" applyBorder="1" applyAlignment="1">
      <alignment wrapText="1"/>
    </xf>
    <xf numFmtId="0" fontId="0" fillId="0" borderId="3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Font="1" applyBorder="1" applyAlignment="1"/>
    <xf numFmtId="0" fontId="2" fillId="5" borderId="2" xfId="1" applyBorder="1" applyAlignment="1"/>
    <xf numFmtId="0" fontId="0" fillId="0" borderId="3" xfId="0" applyBorder="1" applyAlignment="1"/>
    <xf numFmtId="14" fontId="0" fillId="0" borderId="2" xfId="0" applyNumberFormat="1" applyBorder="1" applyAlignment="1"/>
    <xf numFmtId="0" fontId="0" fillId="0" borderId="6" xfId="0" applyBorder="1"/>
    <xf numFmtId="0" fontId="0" fillId="0" borderId="6" xfId="0" applyFont="1" applyBorder="1"/>
    <xf numFmtId="1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7" xfId="0" applyBorder="1" applyAlignment="1"/>
    <xf numFmtId="0" fontId="7" fillId="11" borderId="2" xfId="4" applyBorder="1" applyAlignment="1">
      <alignment wrapText="1"/>
    </xf>
    <xf numFmtId="0" fontId="0" fillId="4" borderId="3" xfId="0" applyFill="1" applyBorder="1"/>
    <xf numFmtId="14" fontId="0" fillId="4" borderId="2" xfId="0" applyNumberFormat="1" applyFill="1" applyBorder="1"/>
    <xf numFmtId="0" fontId="0" fillId="3" borderId="3" xfId="0" applyFill="1" applyBorder="1"/>
    <xf numFmtId="14" fontId="0" fillId="3" borderId="2" xfId="0" applyNumberFormat="1" applyFill="1" applyBorder="1"/>
    <xf numFmtId="0" fontId="0" fillId="7" borderId="2" xfId="0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7" xfId="1" applyFont="1" applyFill="1" applyBorder="1"/>
    <xf numFmtId="1" fontId="0" fillId="7" borderId="0" xfId="0" applyNumberFormat="1" applyFill="1"/>
    <xf numFmtId="1" fontId="0" fillId="7" borderId="0" xfId="0" applyNumberFormat="1" applyFont="1" applyFill="1" applyAlignment="1">
      <alignment wrapText="1"/>
    </xf>
    <xf numFmtId="2" fontId="0" fillId="7" borderId="0" xfId="0" applyNumberFormat="1" applyFill="1"/>
    <xf numFmtId="14" fontId="0" fillId="0" borderId="2" xfId="0" applyNumberFormat="1" applyFill="1" applyBorder="1"/>
    <xf numFmtId="0" fontId="7" fillId="0" borderId="2" xfId="4" applyFill="1" applyBorder="1" applyAlignment="1">
      <alignment wrapText="1"/>
    </xf>
    <xf numFmtId="0" fontId="7" fillId="12" borderId="3" xfId="4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14" fontId="4" fillId="3" borderId="2" xfId="0" applyNumberFormat="1" applyFont="1" applyFill="1" applyBorder="1"/>
    <xf numFmtId="14" fontId="4" fillId="0" borderId="2" xfId="0" applyNumberFormat="1" applyFont="1" applyBorder="1"/>
    <xf numFmtId="0" fontId="0" fillId="0" borderId="7" xfId="0" applyFill="1" applyBorder="1"/>
    <xf numFmtId="0" fontId="0" fillId="0" borderId="2" xfId="0" applyFill="1" applyBorder="1"/>
    <xf numFmtId="2" fontId="0" fillId="7" borderId="0" xfId="0" applyNumberFormat="1" applyFont="1" applyFill="1" applyAlignment="1">
      <alignment wrapText="1"/>
    </xf>
    <xf numFmtId="0" fontId="3" fillId="6" borderId="2" xfId="2" applyBorder="1" applyAlignment="1">
      <alignment wrapText="1"/>
    </xf>
    <xf numFmtId="0" fontId="0" fillId="0" borderId="2" xfId="0" applyBorder="1" applyAlignment="1"/>
    <xf numFmtId="0" fontId="0" fillId="7" borderId="2" xfId="0" applyFill="1" applyBorder="1" applyAlignment="1"/>
    <xf numFmtId="0" fontId="4" fillId="0" borderId="3" xfId="0" applyFont="1" applyBorder="1" applyAlignment="1"/>
    <xf numFmtId="0" fontId="6" fillId="0" borderId="2" xfId="2" applyFont="1" applyFill="1" applyBorder="1" applyAlignment="1">
      <alignment wrapText="1"/>
    </xf>
    <xf numFmtId="0" fontId="6" fillId="12" borderId="3" xfId="2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Fill="1" applyBorder="1" applyAlignment="1"/>
    <xf numFmtId="0" fontId="6" fillId="12" borderId="3" xfId="0" applyFont="1" applyFill="1" applyBorder="1" applyAlignment="1"/>
    <xf numFmtId="0" fontId="4" fillId="0" borderId="2" xfId="0" applyFont="1" applyBorder="1" applyAlignment="1"/>
    <xf numFmtId="0" fontId="0" fillId="12" borderId="3" xfId="0" applyFill="1" applyBorder="1"/>
    <xf numFmtId="1" fontId="0" fillId="13" borderId="0" xfId="0" applyNumberFormat="1" applyFont="1" applyFill="1" applyAlignment="1">
      <alignment wrapText="1"/>
    </xf>
    <xf numFmtId="2" fontId="0" fillId="13" borderId="0" xfId="0" applyNumberFormat="1" applyFill="1"/>
    <xf numFmtId="0" fontId="0" fillId="13" borderId="2" xfId="0" applyFont="1" applyFill="1" applyBorder="1" applyAlignment="1">
      <alignment wrapText="1"/>
    </xf>
    <xf numFmtId="1" fontId="2" fillId="5" borderId="0" xfId="1" applyNumberFormat="1" applyAlignment="1">
      <alignment wrapText="1"/>
    </xf>
    <xf numFmtId="2" fontId="0" fillId="0" borderId="0" xfId="0" applyNumberFormat="1" applyFill="1"/>
    <xf numFmtId="1" fontId="0" fillId="13" borderId="0" xfId="0" applyNumberFormat="1" applyFill="1"/>
    <xf numFmtId="2" fontId="0" fillId="13" borderId="0" xfId="0" applyNumberFormat="1" applyFont="1" applyFill="1" applyAlignment="1">
      <alignment wrapText="1"/>
    </xf>
    <xf numFmtId="1" fontId="7" fillId="11" borderId="0" xfId="4" applyNumberFormat="1"/>
    <xf numFmtId="2" fontId="7" fillId="11" borderId="0" xfId="4" applyNumberFormat="1"/>
    <xf numFmtId="1" fontId="7" fillId="11" borderId="0" xfId="4" applyNumberFormat="1" applyAlignment="1">
      <alignment wrapText="1"/>
    </xf>
    <xf numFmtId="1" fontId="0" fillId="9" borderId="0" xfId="0" applyNumberFormat="1" applyFont="1" applyFill="1" applyAlignment="1">
      <alignment wrapText="1"/>
    </xf>
    <xf numFmtId="2" fontId="0" fillId="9" borderId="0" xfId="0" applyNumberFormat="1" applyFont="1" applyFill="1" applyAlignment="1">
      <alignment wrapText="1"/>
    </xf>
    <xf numFmtId="0" fontId="4" fillId="0" borderId="2" xfId="4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8" xfId="0" applyFill="1" applyBorder="1"/>
    <xf numFmtId="0" fontId="0" fillId="0" borderId="9" xfId="0" applyBorder="1"/>
    <xf numFmtId="0" fontId="0" fillId="14" borderId="0" xfId="0" applyFill="1"/>
    <xf numFmtId="2" fontId="0" fillId="12" borderId="3" xfId="0" applyNumberFormat="1" applyFill="1" applyBorder="1"/>
    <xf numFmtId="0" fontId="0" fillId="12" borderId="0" xfId="0" applyFill="1" applyBorder="1"/>
    <xf numFmtId="2" fontId="0" fillId="12" borderId="10" xfId="0" applyNumberFormat="1" applyFill="1" applyBorder="1"/>
    <xf numFmtId="1" fontId="0" fillId="12" borderId="0" xfId="0" applyNumberFormat="1" applyFont="1" applyFill="1" applyBorder="1" applyAlignment="1">
      <alignment wrapText="1"/>
    </xf>
    <xf numFmtId="0" fontId="0" fillId="12" borderId="2" xfId="0" applyFill="1" applyBorder="1"/>
    <xf numFmtId="0" fontId="0" fillId="0" borderId="1" xfId="0" applyBorder="1"/>
    <xf numFmtId="2" fontId="0" fillId="12" borderId="8" xfId="0" applyNumberFormat="1" applyFill="1" applyBorder="1"/>
    <xf numFmtId="0" fontId="0" fillId="0" borderId="9" xfId="0" applyFill="1" applyBorder="1"/>
    <xf numFmtId="2" fontId="0" fillId="14" borderId="0" xfId="0" applyNumberFormat="1" applyFill="1" applyBorder="1"/>
    <xf numFmtId="2" fontId="0" fillId="0" borderId="8" xfId="0" applyNumberFormat="1" applyFill="1" applyBorder="1"/>
    <xf numFmtId="2" fontId="0" fillId="12" borderId="0" xfId="0" applyNumberFormat="1" applyFill="1" applyBorder="1"/>
    <xf numFmtId="2" fontId="0" fillId="14" borderId="0" xfId="0" applyNumberFormat="1" applyFill="1"/>
    <xf numFmtId="164" fontId="0" fillId="0" borderId="0" xfId="0" applyNumberFormat="1" applyFill="1"/>
    <xf numFmtId="0" fontId="0" fillId="15" borderId="0" xfId="0" applyFill="1"/>
    <xf numFmtId="0" fontId="0" fillId="43" borderId="7" xfId="0" applyFill="1" applyBorder="1"/>
    <xf numFmtId="0" fontId="0" fillId="43" borderId="6" xfId="0" applyFill="1" applyBorder="1"/>
    <xf numFmtId="0" fontId="0" fillId="0" borderId="0" xfId="0"/>
    <xf numFmtId="1" fontId="0" fillId="0" borderId="0" xfId="0" applyNumberFormat="1"/>
    <xf numFmtId="0" fontId="0" fillId="44" borderId="0" xfId="0" applyFill="1"/>
    <xf numFmtId="0" fontId="0" fillId="43" borderId="2" xfId="0" applyFill="1" applyBorder="1"/>
    <xf numFmtId="0" fontId="0" fillId="43" borderId="0" xfId="0" applyFill="1"/>
    <xf numFmtId="0" fontId="0" fillId="43" borderId="0" xfId="0" applyFill="1" applyBorder="1"/>
    <xf numFmtId="0" fontId="0" fillId="0" borderId="0" xfId="0"/>
    <xf numFmtId="0" fontId="0" fillId="0" borderId="0" xfId="0"/>
    <xf numFmtId="0" fontId="19" fillId="0" borderId="0" xfId="0" applyFont="1" applyBorder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0" fontId="0" fillId="45" borderId="7" xfId="0" applyFill="1" applyBorder="1"/>
    <xf numFmtId="0" fontId="0" fillId="45" borderId="6" xfId="0" applyFill="1" applyBorder="1"/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0" fontId="0" fillId="46" borderId="7" xfId="0" applyFill="1" applyBorder="1"/>
    <xf numFmtId="0" fontId="0" fillId="46" borderId="6" xfId="0" applyFill="1" applyBorder="1"/>
    <xf numFmtId="2" fontId="0" fillId="46" borderId="6" xfId="0" applyNumberFormat="1" applyFill="1" applyBorder="1"/>
    <xf numFmtId="0" fontId="0" fillId="0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0" xfId="0" applyNumberFormat="1" applyFont="1" applyBorder="1" applyAlignment="1">
      <alignment wrapText="1"/>
    </xf>
    <xf numFmtId="2" fontId="0" fillId="0" borderId="20" xfId="0" applyNumberFormat="1" applyFont="1" applyFill="1" applyBorder="1" applyAlignment="1">
      <alignment wrapText="1"/>
    </xf>
    <xf numFmtId="2" fontId="0" fillId="12" borderId="22" xfId="0" applyNumberFormat="1" applyFill="1" applyBorder="1"/>
    <xf numFmtId="2" fontId="0" fillId="12" borderId="22" xfId="0" applyNumberFormat="1" applyFont="1" applyFill="1" applyBorder="1" applyAlignment="1">
      <alignment wrapText="1"/>
    </xf>
    <xf numFmtId="2" fontId="2" fillId="5" borderId="20" xfId="1" applyNumberFormat="1" applyBorder="1"/>
    <xf numFmtId="2" fontId="0" fillId="0" borderId="20" xfId="0" applyNumberFormat="1" applyBorder="1" applyAlignment="1">
      <alignment wrapText="1"/>
    </xf>
    <xf numFmtId="2" fontId="0" fillId="0" borderId="22" xfId="0" applyNumberFormat="1" applyBorder="1"/>
    <xf numFmtId="0" fontId="0" fillId="10" borderId="2" xfId="0" applyFill="1" applyBorder="1"/>
    <xf numFmtId="1" fontId="0" fillId="10" borderId="0" xfId="0" applyNumberFormat="1" applyFill="1"/>
    <xf numFmtId="2" fontId="0" fillId="10" borderId="0" xfId="0" applyNumberFormat="1" applyFill="1"/>
    <xf numFmtId="2" fontId="0" fillId="10" borderId="20" xfId="0" applyNumberFormat="1" applyFill="1" applyBorder="1"/>
    <xf numFmtId="1" fontId="0" fillId="15" borderId="0" xfId="0" applyNumberFormat="1" applyFont="1" applyFill="1" applyAlignment="1">
      <alignment wrapText="1"/>
    </xf>
    <xf numFmtId="0" fontId="0" fillId="15" borderId="6" xfId="0" applyFill="1" applyBorder="1"/>
    <xf numFmtId="1" fontId="0" fillId="15" borderId="6" xfId="0" applyNumberFormat="1" applyFill="1" applyBorder="1"/>
    <xf numFmtId="2" fontId="0" fillId="15" borderId="6" xfId="0" applyNumberFormat="1" applyFill="1" applyBorder="1"/>
    <xf numFmtId="0" fontId="0" fillId="15" borderId="7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4" xfId="0" applyFill="1" applyBorder="1"/>
    <xf numFmtId="1" fontId="0" fillId="15" borderId="0" xfId="0" applyNumberFormat="1" applyFill="1"/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6" fontId="0" fillId="0" borderId="0" xfId="0" applyNumberFormat="1"/>
    <xf numFmtId="0" fontId="19" fillId="0" borderId="0" xfId="0" applyFont="1" applyBorder="1" applyAlignment="1">
      <alignment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5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1 2" xfId="52" xr:uid="{00000000-0005-0000-0000-00000D000000}"/>
    <cellStyle name="60% - Accent1 3" xfId="44" xr:uid="{00000000-0005-0000-0000-00000E000000}"/>
    <cellStyle name="60% - Accent2" xfId="26" builtinId="36" customBuiltin="1"/>
    <cellStyle name="60% - Accent2 2" xfId="53" xr:uid="{00000000-0005-0000-0000-000010000000}"/>
    <cellStyle name="60% - Accent2 3" xfId="45" xr:uid="{00000000-0005-0000-0000-000011000000}"/>
    <cellStyle name="60% - Accent3" xfId="30" builtinId="40" customBuiltin="1"/>
    <cellStyle name="60% - Accent3 2" xfId="54" xr:uid="{00000000-0005-0000-0000-000013000000}"/>
    <cellStyle name="60% - Accent3 3" xfId="46" xr:uid="{00000000-0005-0000-0000-000014000000}"/>
    <cellStyle name="60% - Accent4" xfId="33" builtinId="44" customBuiltin="1"/>
    <cellStyle name="60% - Accent4 2" xfId="55" xr:uid="{00000000-0005-0000-0000-000016000000}"/>
    <cellStyle name="60% - Accent4 3" xfId="47" xr:uid="{00000000-0005-0000-0000-000017000000}"/>
    <cellStyle name="60% - Accent5" xfId="37" builtinId="48" customBuiltin="1"/>
    <cellStyle name="60% - Accent5 2" xfId="56" xr:uid="{00000000-0005-0000-0000-000019000000}"/>
    <cellStyle name="60% - Accent5 3" xfId="48" xr:uid="{00000000-0005-0000-0000-00001A000000}"/>
    <cellStyle name="60% - Accent6" xfId="41" builtinId="52" customBuiltin="1"/>
    <cellStyle name="60% - Accent6 2" xfId="57" xr:uid="{00000000-0005-0000-0000-00001C000000}"/>
    <cellStyle name="60% - Accent6 3" xfId="49" xr:uid="{00000000-0005-0000-0000-00001D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1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3" builtinId="24" customBuiltin="1"/>
    <cellStyle name="Neutral" xfId="4" builtinId="28" customBuiltin="1"/>
    <cellStyle name="Neutral 2" xfId="51" xr:uid="{00000000-0005-0000-0000-000030000000}"/>
    <cellStyle name="Neutral 3" xfId="43" xr:uid="{00000000-0005-0000-0000-000031000000}"/>
    <cellStyle name="Normal" xfId="0" builtinId="0"/>
    <cellStyle name="Note" xfId="16" builtinId="10" customBuiltin="1"/>
    <cellStyle name="Output" xfId="11" builtinId="21" customBuiltin="1"/>
    <cellStyle name="Title" xfId="5" builtinId="15" customBuiltin="1"/>
    <cellStyle name="Title 2" xfId="50" xr:uid="{00000000-0005-0000-0000-000036000000}"/>
    <cellStyle name="Title 3" xfId="42" xr:uid="{00000000-0005-0000-0000-000037000000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H:\Backup_In%20cheol\Ambulation\patient%20data\p245_ic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p245!R181C25" advise="1">
            <x14:values>
              <value>
                <val>330.35405411185485</val>
              </value>
            </x14:values>
          </x14:oleItem>
        </mc:Choice>
        <mc:Fallback>
          <oleItem name="!p245!R181C25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409"/>
  <sheetViews>
    <sheetView topLeftCell="BW1" zoomScale="85" zoomScaleNormal="85" workbookViewId="0">
      <pane ySplit="4" topLeftCell="A62" activePane="bottomLeft" state="frozen"/>
      <selection pane="bottomLeft" activeCell="AX13" sqref="AX13"/>
    </sheetView>
  </sheetViews>
  <sheetFormatPr defaultRowHeight="15" x14ac:dyDescent="0.25"/>
  <cols>
    <col min="1" max="1" width="4.7109375" style="134" bestFit="1" customWidth="1"/>
    <col min="2" max="2" width="4.28515625" style="48" bestFit="1" customWidth="1"/>
    <col min="3" max="3" width="5.5703125" bestFit="1" customWidth="1"/>
    <col min="4" max="4" width="5.42578125" style="12" customWidth="1"/>
    <col min="5" max="5" width="4.140625" style="12" customWidth="1"/>
    <col min="6" max="6" width="4.28515625" style="12" customWidth="1"/>
    <col min="7" max="7" width="5.140625" style="12" customWidth="1"/>
    <col min="8" max="8" width="4.7109375" style="12" customWidth="1"/>
    <col min="9" max="9" width="5.140625" style="12" customWidth="1"/>
    <col min="10" max="10" width="4.7109375" style="12" customWidth="1"/>
    <col min="11" max="11" width="5" style="34" bestFit="1" customWidth="1"/>
    <col min="12" max="12" width="5.5703125" bestFit="1" customWidth="1"/>
    <col min="13" max="13" width="5" style="12" bestFit="1" customWidth="1"/>
    <col min="14" max="14" width="5.28515625" style="12" customWidth="1"/>
    <col min="15" max="15" width="4.5703125" style="12" bestFit="1" customWidth="1"/>
    <col min="16" max="19" width="3.5703125" style="12" customWidth="1"/>
    <col min="20" max="20" width="5" style="34" bestFit="1" customWidth="1"/>
    <col min="21" max="21" width="5.5703125" bestFit="1" customWidth="1"/>
    <col min="22" max="22" width="5.42578125" style="12" customWidth="1"/>
    <col min="23" max="24" width="5" style="12" bestFit="1" customWidth="1"/>
    <col min="25" max="25" width="5.5703125" style="12" customWidth="1"/>
    <col min="26" max="26" width="5.85546875" style="12" customWidth="1"/>
    <col min="27" max="27" width="5.42578125" style="12" customWidth="1"/>
    <col min="28" max="28" width="4.5703125" style="12" customWidth="1"/>
    <col min="29" max="29" width="6.140625" style="34" bestFit="1" customWidth="1"/>
    <col min="30" max="30" width="5" bestFit="1" customWidth="1"/>
    <col min="31" max="32" width="5" style="12" bestFit="1" customWidth="1"/>
    <col min="33" max="34" width="4.5703125" style="12" bestFit="1" customWidth="1"/>
    <col min="35" max="35" width="5" style="12" bestFit="1" customWidth="1"/>
    <col min="36" max="36" width="4.85546875" style="12" customWidth="1"/>
    <col min="37" max="37" width="4.5703125" style="12" bestFit="1" customWidth="1"/>
    <col min="38" max="38" width="5" style="34" bestFit="1" customWidth="1"/>
    <col min="39" max="39" width="6.5703125" customWidth="1"/>
    <col min="40" max="40" width="5.28515625" style="12" customWidth="1"/>
    <col min="41" max="41" width="5.42578125" style="12" customWidth="1"/>
    <col min="42" max="43" width="5" style="12" bestFit="1" customWidth="1"/>
    <col min="44" max="44" width="5" style="12" customWidth="1"/>
    <col min="45" max="45" width="4.5703125" style="12" customWidth="1"/>
    <col min="46" max="46" width="5" style="12" bestFit="1" customWidth="1"/>
    <col min="47" max="47" width="6.140625" style="34" customWidth="1"/>
    <col min="48" max="48" width="5.5703125" bestFit="1" customWidth="1"/>
    <col min="49" max="51" width="4.5703125" style="12" bestFit="1" customWidth="1"/>
    <col min="52" max="52" width="5.5703125" style="12" customWidth="1"/>
    <col min="53" max="55" width="5.140625" style="12" customWidth="1"/>
    <col min="56" max="56" width="6.140625" style="34" customWidth="1"/>
    <col min="57" max="57" width="5.5703125" bestFit="1" customWidth="1"/>
    <col min="58" max="58" width="5.140625" style="12" customWidth="1"/>
    <col min="59" max="60" width="4.5703125" style="12" bestFit="1" customWidth="1"/>
    <col min="61" max="62" width="4.5703125" style="12" customWidth="1"/>
    <col min="63" max="64" width="3.5703125" style="12" customWidth="1"/>
    <col min="65" max="65" width="5" style="34" bestFit="1" customWidth="1"/>
    <col min="66" max="66" width="5.5703125" bestFit="1" customWidth="1"/>
    <col min="67" max="67" width="4.5703125" style="12" bestFit="1" customWidth="1"/>
    <col min="68" max="69" width="4.140625" style="12" customWidth="1"/>
    <col min="70" max="73" width="3.5703125" style="12" customWidth="1"/>
    <col min="74" max="74" width="5" style="34" bestFit="1" customWidth="1"/>
    <col min="75" max="75" width="5.5703125" bestFit="1" customWidth="1"/>
    <col min="76" max="77" width="4.5703125" style="12" bestFit="1" customWidth="1"/>
    <col min="78" max="78" width="4.85546875" style="12" customWidth="1"/>
    <col min="79" max="82" width="3.5703125" style="12" customWidth="1"/>
    <col min="83" max="83" width="5" style="34" bestFit="1" customWidth="1"/>
    <col min="84" max="84" width="4.28515625" customWidth="1"/>
    <col min="85" max="88" width="4.85546875" style="12" customWidth="1"/>
    <col min="89" max="91" width="3.5703125" style="12" customWidth="1"/>
    <col min="92" max="92" width="5.7109375" style="34" customWidth="1"/>
    <col min="93" max="93" width="4.5703125" bestFit="1" customWidth="1"/>
    <col min="94" max="100" width="3.5703125" style="12" customWidth="1"/>
    <col min="101" max="101" width="4.5703125" style="34" bestFit="1" customWidth="1"/>
    <col min="102" max="102" width="5.5703125" bestFit="1" customWidth="1"/>
    <col min="103" max="109" width="3.5703125" style="12" customWidth="1"/>
    <col min="110" max="110" width="4.5703125" style="34" bestFit="1" customWidth="1"/>
    <col min="111" max="111" width="5.5703125" bestFit="1" customWidth="1"/>
    <col min="112" max="112" width="4.5703125" style="12" bestFit="1" customWidth="1"/>
    <col min="113" max="118" width="3.5703125" style="12" customWidth="1"/>
    <col min="119" max="119" width="5" style="34" bestFit="1" customWidth="1"/>
    <col min="120" max="120" width="5.5703125" bestFit="1" customWidth="1"/>
    <col min="121" max="127" width="3.5703125" style="12" customWidth="1"/>
    <col min="128" max="128" width="4.5703125" style="34" bestFit="1" customWidth="1"/>
    <col min="129" max="129" width="5.5703125" bestFit="1" customWidth="1"/>
    <col min="130" max="130" width="4.5703125" style="12" bestFit="1" customWidth="1"/>
    <col min="131" max="136" width="3.5703125" style="12" customWidth="1"/>
    <col min="137" max="137" width="4.5703125" style="34" bestFit="1" customWidth="1"/>
    <col min="138" max="138" width="3.5703125" style="12" customWidth="1"/>
    <col min="139" max="139" width="4" bestFit="1" customWidth="1"/>
    <col min="140" max="140" width="2" bestFit="1" customWidth="1"/>
    <col min="141" max="141" width="7.5703125" bestFit="1" customWidth="1"/>
    <col min="142" max="143" width="10.7109375" bestFit="1" customWidth="1"/>
  </cols>
  <sheetData>
    <row r="1" spans="1:145" s="14" customFormat="1" x14ac:dyDescent="0.25">
      <c r="A1" s="134"/>
      <c r="B1" s="48"/>
      <c r="C1" s="3" t="s">
        <v>13</v>
      </c>
      <c r="D1" s="15"/>
      <c r="E1" s="15"/>
      <c r="F1" s="15"/>
      <c r="G1" s="15"/>
      <c r="H1" s="15"/>
      <c r="I1" s="15"/>
      <c r="J1" s="15"/>
      <c r="K1" s="30"/>
      <c r="L1" s="3"/>
      <c r="M1" s="15"/>
      <c r="N1" s="15"/>
      <c r="O1" s="15"/>
      <c r="P1" s="15"/>
      <c r="Q1" s="15"/>
      <c r="R1" s="15"/>
      <c r="S1" s="15"/>
      <c r="T1" s="30"/>
      <c r="U1" s="3" t="s">
        <v>11</v>
      </c>
      <c r="V1" s="15"/>
      <c r="W1" s="15"/>
      <c r="X1" s="15"/>
      <c r="Y1" s="15"/>
      <c r="Z1" s="15"/>
      <c r="AA1" s="15"/>
      <c r="AB1" s="15"/>
      <c r="AC1" s="30"/>
      <c r="AD1" s="3" t="s">
        <v>14</v>
      </c>
      <c r="AE1" s="15"/>
      <c r="AF1" s="15"/>
      <c r="AG1" s="15"/>
      <c r="AH1" s="15"/>
      <c r="AI1" s="15"/>
      <c r="AJ1" s="15"/>
      <c r="AK1" s="15"/>
      <c r="AL1" s="30"/>
      <c r="AN1" s="15"/>
      <c r="AO1" s="15"/>
      <c r="AP1" s="15"/>
      <c r="AQ1" s="15"/>
      <c r="AR1" s="15"/>
      <c r="AS1" s="15"/>
      <c r="AT1" s="15"/>
      <c r="AU1" s="30"/>
      <c r="AW1" s="15"/>
      <c r="AX1" s="15"/>
      <c r="AY1" s="15"/>
      <c r="AZ1" s="15"/>
      <c r="BA1" s="15"/>
      <c r="BB1" s="15"/>
      <c r="BC1" s="15"/>
      <c r="BD1" s="30"/>
      <c r="BF1" s="15"/>
      <c r="BG1" s="15"/>
      <c r="BH1" s="15"/>
      <c r="BI1" s="15"/>
      <c r="BJ1" s="15"/>
      <c r="BK1" s="15"/>
      <c r="BL1" s="15"/>
      <c r="BM1" s="30"/>
      <c r="BO1" s="15"/>
      <c r="BP1" s="15"/>
      <c r="BQ1" s="15"/>
      <c r="BR1" s="15"/>
      <c r="BS1" s="15"/>
      <c r="BT1" s="15"/>
      <c r="BU1" s="15"/>
      <c r="BV1" s="30"/>
      <c r="BX1" s="15"/>
      <c r="BY1" s="15"/>
      <c r="BZ1" s="15"/>
      <c r="CA1" s="15"/>
      <c r="CB1" s="15"/>
      <c r="CC1" s="15"/>
      <c r="CD1" s="15"/>
      <c r="CE1" s="30"/>
      <c r="CG1" s="15"/>
      <c r="CH1" s="15"/>
      <c r="CI1" s="15"/>
      <c r="CJ1" s="15"/>
      <c r="CK1" s="15"/>
      <c r="CL1" s="15"/>
      <c r="CM1" s="15"/>
      <c r="CN1" s="30"/>
      <c r="CP1" s="15"/>
      <c r="CQ1" s="15"/>
      <c r="CR1" s="15"/>
      <c r="CS1" s="15"/>
      <c r="CT1" s="15"/>
      <c r="CU1" s="15"/>
      <c r="CV1" s="15"/>
      <c r="CW1" s="30"/>
      <c r="CY1" s="15"/>
      <c r="CZ1" s="15"/>
      <c r="DA1" s="15"/>
      <c r="DB1" s="15"/>
      <c r="DC1" s="15"/>
      <c r="DD1" s="15"/>
      <c r="DE1" s="15"/>
      <c r="DF1" s="30"/>
      <c r="DH1" s="15"/>
      <c r="DI1" s="15"/>
      <c r="DJ1" s="15"/>
      <c r="DK1" s="15"/>
      <c r="DL1" s="15"/>
      <c r="DM1" s="15"/>
      <c r="DN1" s="15"/>
      <c r="DO1" s="30"/>
      <c r="DQ1" s="15"/>
      <c r="DR1" s="15"/>
      <c r="DS1" s="15"/>
      <c r="DT1" s="15"/>
      <c r="DU1" s="15"/>
      <c r="DV1" s="15"/>
      <c r="DW1" s="15"/>
      <c r="DX1" s="30"/>
      <c r="DZ1" s="15"/>
      <c r="EA1" s="15"/>
      <c r="EB1" s="15"/>
      <c r="EC1" s="15"/>
      <c r="ED1" s="15"/>
      <c r="EE1" s="15"/>
      <c r="EF1" s="15"/>
      <c r="EG1" s="30"/>
      <c r="EH1" s="15"/>
      <c r="EK1" s="4"/>
      <c r="EL1" s="1"/>
      <c r="EM1" s="1"/>
    </row>
    <row r="2" spans="1:145" s="14" customFormat="1" x14ac:dyDescent="0.25">
      <c r="A2" s="134"/>
      <c r="B2" s="48"/>
      <c r="C2" s="3" t="s">
        <v>4</v>
      </c>
      <c r="D2" s="15"/>
      <c r="E2" s="15"/>
      <c r="F2" s="15"/>
      <c r="G2" s="15"/>
      <c r="H2" s="15"/>
      <c r="I2" s="15"/>
      <c r="J2" s="15"/>
      <c r="K2" s="30"/>
      <c r="L2" s="3" t="s">
        <v>5</v>
      </c>
      <c r="M2" s="15"/>
      <c r="N2" s="15"/>
      <c r="O2" s="15"/>
      <c r="P2" s="15"/>
      <c r="Q2" s="15"/>
      <c r="R2" s="15"/>
      <c r="S2" s="15"/>
      <c r="T2" s="30"/>
      <c r="U2" s="3" t="s">
        <v>6</v>
      </c>
      <c r="V2" s="15"/>
      <c r="W2" s="15"/>
      <c r="X2" s="15"/>
      <c r="Y2" s="15"/>
      <c r="Z2" s="15"/>
      <c r="AA2" s="15"/>
      <c r="AB2" s="15"/>
      <c r="AC2" s="30"/>
      <c r="AD2" s="3" t="s">
        <v>7</v>
      </c>
      <c r="AE2" s="15"/>
      <c r="AF2" s="15"/>
      <c r="AG2" s="15"/>
      <c r="AH2" s="15"/>
      <c r="AI2" s="15"/>
      <c r="AJ2" s="15"/>
      <c r="AK2" s="15"/>
      <c r="AL2" s="30"/>
      <c r="AM2" s="3" t="s">
        <v>8</v>
      </c>
      <c r="AN2" s="15"/>
      <c r="AO2" s="15"/>
      <c r="AP2" s="15"/>
      <c r="AQ2" s="15"/>
      <c r="AR2" s="15"/>
      <c r="AS2" s="15"/>
      <c r="AT2" s="15"/>
      <c r="AU2" s="30"/>
      <c r="AV2" s="3" t="s">
        <v>4</v>
      </c>
      <c r="AW2" s="15"/>
      <c r="AX2" s="15"/>
      <c r="AY2" s="15"/>
      <c r="AZ2" s="15"/>
      <c r="BA2" s="15"/>
      <c r="BB2" s="15"/>
      <c r="BC2" s="15"/>
      <c r="BD2" s="30"/>
      <c r="BE2" s="3" t="s">
        <v>9</v>
      </c>
      <c r="BF2" s="15"/>
      <c r="BG2" s="15"/>
      <c r="BH2" s="15"/>
      <c r="BI2" s="15"/>
      <c r="BJ2" s="15"/>
      <c r="BK2" s="15"/>
      <c r="BL2" s="15"/>
      <c r="BM2" s="30"/>
      <c r="BN2" s="3" t="s">
        <v>10</v>
      </c>
      <c r="BO2" s="15"/>
      <c r="BP2" s="15"/>
      <c r="BQ2" s="15"/>
      <c r="BR2" s="15"/>
      <c r="BS2" s="15"/>
      <c r="BT2" s="15"/>
      <c r="BU2" s="15"/>
      <c r="BV2" s="30"/>
      <c r="BW2" s="3" t="s">
        <v>11</v>
      </c>
      <c r="BX2" s="15"/>
      <c r="BY2" s="15"/>
      <c r="BZ2" s="15"/>
      <c r="CA2" s="15"/>
      <c r="CB2" s="15"/>
      <c r="CC2" s="15"/>
      <c r="CD2" s="15"/>
      <c r="CE2" s="30"/>
      <c r="CF2" s="3" t="s">
        <v>12</v>
      </c>
      <c r="CG2" s="15"/>
      <c r="CH2" s="15"/>
      <c r="CI2" s="15"/>
      <c r="CJ2" s="15"/>
      <c r="CK2" s="15"/>
      <c r="CL2" s="15"/>
      <c r="CM2" s="15"/>
      <c r="CN2" s="30"/>
      <c r="CO2" s="3"/>
      <c r="CP2" s="15"/>
      <c r="CQ2" s="15"/>
      <c r="CR2" s="15"/>
      <c r="CS2" s="15"/>
      <c r="CT2" s="15"/>
      <c r="CU2" s="15"/>
      <c r="CV2" s="15"/>
      <c r="CW2" s="30"/>
      <c r="CX2" s="3"/>
      <c r="CY2" s="15"/>
      <c r="CZ2" s="15"/>
      <c r="DA2" s="15"/>
      <c r="DB2" s="15"/>
      <c r="DC2" s="15"/>
      <c r="DD2" s="15"/>
      <c r="DE2" s="15"/>
      <c r="DF2" s="30"/>
      <c r="DG2" s="3"/>
      <c r="DH2" s="15"/>
      <c r="DI2" s="15"/>
      <c r="DJ2" s="15"/>
      <c r="DK2" s="15"/>
      <c r="DL2" s="15"/>
      <c r="DM2" s="15"/>
      <c r="DN2" s="15"/>
      <c r="DO2" s="30"/>
      <c r="DP2" s="3"/>
      <c r="DQ2" s="15"/>
      <c r="DR2" s="15"/>
      <c r="DS2" s="15"/>
      <c r="DT2" s="15"/>
      <c r="DU2" s="15"/>
      <c r="DV2" s="15"/>
      <c r="DW2" s="15"/>
      <c r="DX2" s="30"/>
      <c r="DY2" s="3"/>
      <c r="DZ2" s="15"/>
      <c r="EA2" s="15"/>
      <c r="EB2" s="15"/>
      <c r="EC2" s="15"/>
      <c r="ED2" s="15"/>
      <c r="EE2" s="15"/>
      <c r="EF2" s="15"/>
      <c r="EG2" s="30"/>
      <c r="EH2" s="15"/>
      <c r="EI2" s="3"/>
      <c r="EJ2" s="3"/>
      <c r="EK2" s="4"/>
      <c r="EL2" s="1"/>
      <c r="EM2" s="1"/>
    </row>
    <row r="3" spans="1:145" s="14" customFormat="1" x14ac:dyDescent="0.25">
      <c r="A3" s="134"/>
      <c r="B3" s="48"/>
      <c r="C3" s="3" t="s">
        <v>2</v>
      </c>
      <c r="D3" s="15"/>
      <c r="E3" s="15"/>
      <c r="F3" s="15"/>
      <c r="G3" s="15"/>
      <c r="H3" s="15"/>
      <c r="I3" s="15"/>
      <c r="J3" s="15"/>
      <c r="K3" s="30"/>
      <c r="L3" s="3">
        <v>1</v>
      </c>
      <c r="M3" s="15"/>
      <c r="N3" s="15"/>
      <c r="O3" s="15"/>
      <c r="P3" s="15"/>
      <c r="Q3" s="15"/>
      <c r="R3" s="15"/>
      <c r="S3" s="15"/>
      <c r="T3" s="30"/>
      <c r="U3" s="3">
        <v>2</v>
      </c>
      <c r="V3" s="15"/>
      <c r="W3" s="15"/>
      <c r="X3" s="15"/>
      <c r="Y3" s="15"/>
      <c r="Z3" s="15"/>
      <c r="AA3" s="15"/>
      <c r="AB3" s="15"/>
      <c r="AC3" s="30"/>
      <c r="AD3" s="3">
        <v>3</v>
      </c>
      <c r="AE3" s="15"/>
      <c r="AF3" s="15"/>
      <c r="AG3" s="15"/>
      <c r="AH3" s="15"/>
      <c r="AI3" s="15"/>
      <c r="AJ3" s="15"/>
      <c r="AK3" s="15"/>
      <c r="AL3" s="30"/>
      <c r="AM3" s="3">
        <v>4</v>
      </c>
      <c r="AN3" s="15"/>
      <c r="AO3" s="15"/>
      <c r="AP3" s="15"/>
      <c r="AQ3" s="15"/>
      <c r="AR3" s="15"/>
      <c r="AS3" s="15"/>
      <c r="AT3" s="15"/>
      <c r="AU3" s="30"/>
      <c r="AV3" s="3">
        <v>5</v>
      </c>
      <c r="AW3" s="15"/>
      <c r="AX3" s="15"/>
      <c r="AY3" s="15"/>
      <c r="AZ3" s="15"/>
      <c r="BA3" s="15"/>
      <c r="BB3" s="15"/>
      <c r="BC3" s="15"/>
      <c r="BD3" s="30"/>
      <c r="BE3" s="3">
        <v>6</v>
      </c>
      <c r="BF3" s="15"/>
      <c r="BG3" s="15"/>
      <c r="BH3" s="15"/>
      <c r="BI3" s="15"/>
      <c r="BJ3" s="15"/>
      <c r="BK3" s="15"/>
      <c r="BL3" s="15"/>
      <c r="BM3" s="30"/>
      <c r="BN3" s="3">
        <v>7</v>
      </c>
      <c r="BO3" s="15"/>
      <c r="BP3" s="15"/>
      <c r="BQ3" s="15"/>
      <c r="BR3" s="15"/>
      <c r="BS3" s="15"/>
      <c r="BT3" s="15"/>
      <c r="BU3" s="15"/>
      <c r="BV3" s="30"/>
      <c r="BW3" s="3">
        <v>8</v>
      </c>
      <c r="BX3" s="15"/>
      <c r="BY3" s="15"/>
      <c r="BZ3" s="15"/>
      <c r="CA3" s="15"/>
      <c r="CB3" s="15"/>
      <c r="CC3" s="15"/>
      <c r="CD3" s="15"/>
      <c r="CE3" s="30"/>
      <c r="CF3" s="3">
        <v>9</v>
      </c>
      <c r="CG3" s="15"/>
      <c r="CH3" s="15"/>
      <c r="CI3" s="15"/>
      <c r="CJ3" s="15"/>
      <c r="CK3" s="15"/>
      <c r="CL3" s="15"/>
      <c r="CM3" s="15"/>
      <c r="CN3" s="30"/>
      <c r="CO3" s="3">
        <v>10</v>
      </c>
      <c r="CP3" s="15"/>
      <c r="CQ3" s="15"/>
      <c r="CR3" s="15"/>
      <c r="CS3" s="15"/>
      <c r="CT3" s="15"/>
      <c r="CU3" s="15"/>
      <c r="CV3" s="15"/>
      <c r="CW3" s="30"/>
      <c r="CX3" s="3">
        <v>11</v>
      </c>
      <c r="CY3" s="15"/>
      <c r="CZ3" s="15"/>
      <c r="DA3" s="15"/>
      <c r="DB3" s="15"/>
      <c r="DC3" s="15"/>
      <c r="DD3" s="15"/>
      <c r="DE3" s="15"/>
      <c r="DF3" s="30"/>
      <c r="DG3" s="3">
        <v>12</v>
      </c>
      <c r="DH3" s="15"/>
      <c r="DI3" s="15"/>
      <c r="DJ3" s="15"/>
      <c r="DK3" s="15"/>
      <c r="DL3" s="15"/>
      <c r="DM3" s="15"/>
      <c r="DN3" s="15"/>
      <c r="DO3" s="30"/>
      <c r="DP3" s="3">
        <v>13</v>
      </c>
      <c r="DQ3" s="15"/>
      <c r="DR3" s="15"/>
      <c r="DS3" s="15"/>
      <c r="DT3" s="15"/>
      <c r="DU3" s="15"/>
      <c r="DV3" s="15"/>
      <c r="DW3" s="15"/>
      <c r="DX3" s="30"/>
      <c r="DY3" s="3">
        <v>14</v>
      </c>
      <c r="DZ3" s="15"/>
      <c r="EA3" s="15"/>
      <c r="EB3" s="15"/>
      <c r="EC3" s="15"/>
      <c r="ED3" s="15"/>
      <c r="EE3" s="15"/>
      <c r="EF3" s="15"/>
      <c r="EG3" s="30"/>
      <c r="EH3" s="15"/>
      <c r="EI3" s="3"/>
      <c r="EJ3" s="3"/>
      <c r="EK3" s="4"/>
      <c r="EL3" s="1"/>
      <c r="EM3" s="1"/>
    </row>
    <row r="4" spans="1:145" ht="45" x14ac:dyDescent="0.25">
      <c r="B4" s="49" t="s">
        <v>16</v>
      </c>
      <c r="C4" s="16">
        <v>1</v>
      </c>
      <c r="D4" s="20"/>
      <c r="E4" s="20"/>
      <c r="F4" s="20"/>
      <c r="G4" s="20"/>
      <c r="H4" s="20"/>
      <c r="I4" s="20"/>
      <c r="J4" s="20"/>
      <c r="K4" s="31"/>
      <c r="L4" s="16">
        <v>2</v>
      </c>
      <c r="M4" s="20"/>
      <c r="N4" s="20"/>
      <c r="O4" s="20"/>
      <c r="P4" s="20"/>
      <c r="Q4" s="20"/>
      <c r="R4" s="20"/>
      <c r="S4" s="20"/>
      <c r="T4" s="31"/>
      <c r="U4" s="16">
        <v>3</v>
      </c>
      <c r="V4" s="20"/>
      <c r="W4" s="20"/>
      <c r="X4" s="20"/>
      <c r="Y4" s="20"/>
      <c r="Z4" s="20"/>
      <c r="AA4" s="20"/>
      <c r="AB4" s="20"/>
      <c r="AC4" s="31"/>
      <c r="AD4" s="16">
        <v>4</v>
      </c>
      <c r="AE4" s="20"/>
      <c r="AF4" s="20"/>
      <c r="AG4" s="20"/>
      <c r="AH4" s="20"/>
      <c r="AI4" s="20"/>
      <c r="AJ4" s="20"/>
      <c r="AK4" s="20"/>
      <c r="AL4" s="31"/>
      <c r="AM4" s="16">
        <v>5</v>
      </c>
      <c r="AN4" s="20"/>
      <c r="AO4" s="20"/>
      <c r="AP4" s="20"/>
      <c r="AQ4" s="20"/>
      <c r="AR4" s="20"/>
      <c r="AS4" s="20"/>
      <c r="AT4" s="20"/>
      <c r="AU4" s="31"/>
      <c r="AV4" s="16">
        <v>6</v>
      </c>
      <c r="AW4" s="20"/>
      <c r="AX4" s="20"/>
      <c r="AY4" s="20"/>
      <c r="AZ4" s="20"/>
      <c r="BA4" s="20"/>
      <c r="BB4" s="20"/>
      <c r="BC4" s="20"/>
      <c r="BD4" s="31"/>
      <c r="BE4" s="16">
        <v>7</v>
      </c>
      <c r="BF4" s="20"/>
      <c r="BG4" s="20"/>
      <c r="BH4" s="20"/>
      <c r="BI4" s="20"/>
      <c r="BJ4" s="20"/>
      <c r="BK4" s="20"/>
      <c r="BL4" s="20"/>
      <c r="BM4" s="31"/>
      <c r="BN4" s="16">
        <v>8</v>
      </c>
      <c r="BO4" s="20"/>
      <c r="BP4" s="20"/>
      <c r="BQ4" s="20"/>
      <c r="BR4" s="20"/>
      <c r="BS4" s="20"/>
      <c r="BT4" s="20"/>
      <c r="BU4" s="20"/>
      <c r="BV4" s="31"/>
      <c r="BW4" s="16">
        <v>9</v>
      </c>
      <c r="BX4" s="20"/>
      <c r="BY4" s="20"/>
      <c r="BZ4" s="20"/>
      <c r="CA4" s="20"/>
      <c r="CB4" s="20"/>
      <c r="CC4" s="20"/>
      <c r="CD4" s="20"/>
      <c r="CE4" s="31"/>
      <c r="CF4" s="16">
        <v>10</v>
      </c>
      <c r="CG4" s="20"/>
      <c r="CH4" s="20"/>
      <c r="CI4" s="20"/>
      <c r="CJ4" s="20"/>
      <c r="CK4" s="20"/>
      <c r="CL4" s="20"/>
      <c r="CM4" s="20"/>
      <c r="CN4" s="31"/>
      <c r="CO4" s="16">
        <v>11</v>
      </c>
      <c r="CP4" s="20"/>
      <c r="CQ4" s="20"/>
      <c r="CR4" s="20"/>
      <c r="CS4" s="20"/>
      <c r="CT4" s="20"/>
      <c r="CU4" s="20"/>
      <c r="CV4" s="20"/>
      <c r="CW4" s="31"/>
      <c r="CX4" s="16">
        <v>12</v>
      </c>
      <c r="CY4" s="20"/>
      <c r="CZ4" s="20"/>
      <c r="DA4" s="20"/>
      <c r="DB4" s="20"/>
      <c r="DC4" s="20"/>
      <c r="DD4" s="20"/>
      <c r="DE4" s="20"/>
      <c r="DF4" s="31"/>
      <c r="DG4" s="16">
        <v>13</v>
      </c>
      <c r="DH4" s="20"/>
      <c r="DI4" s="20"/>
      <c r="DJ4" s="20"/>
      <c r="DK4" s="20"/>
      <c r="DL4" s="20"/>
      <c r="DM4" s="20"/>
      <c r="DN4" s="20"/>
      <c r="DO4" s="31"/>
      <c r="DP4" s="16">
        <v>14</v>
      </c>
      <c r="DQ4" s="20"/>
      <c r="DR4" s="20"/>
      <c r="DS4" s="20"/>
      <c r="DT4" s="20"/>
      <c r="DU4" s="20"/>
      <c r="DV4" s="20"/>
      <c r="DW4" s="20"/>
      <c r="DX4" s="31"/>
      <c r="DY4" s="16">
        <v>15</v>
      </c>
      <c r="DZ4" s="20"/>
      <c r="EA4" s="20"/>
      <c r="EB4" s="20"/>
      <c r="EC4" s="20"/>
      <c r="ED4" s="20"/>
      <c r="EE4" s="20"/>
      <c r="EF4" s="20"/>
      <c r="EG4" s="31"/>
      <c r="EH4" s="20"/>
      <c r="EI4" s="16"/>
      <c r="EJ4" s="16"/>
      <c r="EK4" s="5" t="s">
        <v>0</v>
      </c>
      <c r="EL4" s="21" t="s">
        <v>15</v>
      </c>
      <c r="EM4" s="2" t="s">
        <v>1</v>
      </c>
    </row>
    <row r="5" spans="1:145" s="43" customFormat="1" x14ac:dyDescent="0.25">
      <c r="A5" s="152">
        <v>1</v>
      </c>
      <c r="B5" s="52">
        <v>58</v>
      </c>
      <c r="C5" s="36">
        <v>0</v>
      </c>
      <c r="D5" s="37"/>
      <c r="E5" s="37"/>
      <c r="F5" s="37"/>
      <c r="G5" s="37"/>
      <c r="H5" s="37"/>
      <c r="I5" s="37"/>
      <c r="J5" s="37"/>
      <c r="K5" s="38"/>
      <c r="L5" s="36">
        <v>0</v>
      </c>
      <c r="M5" s="37"/>
      <c r="N5" s="37"/>
      <c r="O5" s="37"/>
      <c r="P5" s="37"/>
      <c r="Q5" s="37"/>
      <c r="R5" s="37"/>
      <c r="S5" s="37"/>
      <c r="T5" s="38"/>
      <c r="U5" s="36">
        <v>0</v>
      </c>
      <c r="V5" s="37"/>
      <c r="W5" s="37"/>
      <c r="X5" s="37"/>
      <c r="Y5" s="37"/>
      <c r="Z5" s="37"/>
      <c r="AA5" s="37"/>
      <c r="AB5" s="37"/>
      <c r="AC5" s="38"/>
      <c r="AD5" s="36">
        <v>2</v>
      </c>
      <c r="AE5" s="37"/>
      <c r="AF5" s="37"/>
      <c r="AG5" s="37"/>
      <c r="AH5" s="37"/>
      <c r="AI5" s="37"/>
      <c r="AJ5" s="37"/>
      <c r="AK5" s="37"/>
      <c r="AL5" s="38"/>
      <c r="AM5" s="36">
        <v>2</v>
      </c>
      <c r="AN5" s="37"/>
      <c r="AO5" s="37"/>
      <c r="AP5" s="37"/>
      <c r="AQ5" s="37"/>
      <c r="AR5" s="37"/>
      <c r="AS5" s="37"/>
      <c r="AT5" s="37"/>
      <c r="AU5" s="38"/>
      <c r="AV5" s="36">
        <v>1</v>
      </c>
      <c r="AW5" s="37"/>
      <c r="AX5" s="37"/>
      <c r="AY5" s="37"/>
      <c r="AZ5" s="37"/>
      <c r="BA5" s="37"/>
      <c r="BB5" s="37"/>
      <c r="BC5" s="37"/>
      <c r="BD5" s="38"/>
      <c r="BE5" s="36"/>
      <c r="BF5" s="37"/>
      <c r="BG5" s="37"/>
      <c r="BH5" s="37"/>
      <c r="BI5" s="37"/>
      <c r="BJ5" s="37"/>
      <c r="BK5" s="37"/>
      <c r="BL5" s="37"/>
      <c r="BM5" s="38"/>
      <c r="BN5" s="36"/>
      <c r="BO5" s="37"/>
      <c r="BP5" s="37"/>
      <c r="BQ5" s="37"/>
      <c r="BR5" s="37"/>
      <c r="BS5" s="37"/>
      <c r="BT5" s="37"/>
      <c r="BU5" s="37"/>
      <c r="BV5" s="38"/>
      <c r="BW5" s="36"/>
      <c r="BX5" s="37"/>
      <c r="BY5" s="37"/>
      <c r="BZ5" s="37"/>
      <c r="CA5" s="37"/>
      <c r="CB5" s="37"/>
      <c r="CC5" s="37"/>
      <c r="CD5" s="37"/>
      <c r="CE5" s="38"/>
      <c r="CF5" s="36"/>
      <c r="CG5" s="37"/>
      <c r="CH5" s="37"/>
      <c r="CI5" s="37"/>
      <c r="CJ5" s="37"/>
      <c r="CK5" s="37"/>
      <c r="CL5" s="37"/>
      <c r="CM5" s="37"/>
      <c r="CN5" s="38"/>
      <c r="CO5" s="36"/>
      <c r="CP5" s="37"/>
      <c r="CQ5" s="37"/>
      <c r="CR5" s="37"/>
      <c r="CS5" s="37"/>
      <c r="CT5" s="37"/>
      <c r="CU5" s="37"/>
      <c r="CV5" s="37"/>
      <c r="CW5" s="38"/>
      <c r="CX5" s="36"/>
      <c r="CY5" s="37"/>
      <c r="CZ5" s="37"/>
      <c r="DA5" s="37"/>
      <c r="DB5" s="37"/>
      <c r="DC5" s="37"/>
      <c r="DD5" s="37"/>
      <c r="DE5" s="37"/>
      <c r="DF5" s="38"/>
      <c r="DG5" s="36"/>
      <c r="DH5" s="37"/>
      <c r="DI5" s="37"/>
      <c r="DJ5" s="37"/>
      <c r="DK5" s="37"/>
      <c r="DL5" s="37"/>
      <c r="DM5" s="37"/>
      <c r="DN5" s="37"/>
      <c r="DO5" s="38"/>
      <c r="DP5" s="36"/>
      <c r="DQ5" s="37"/>
      <c r="DR5" s="37"/>
      <c r="DS5" s="37"/>
      <c r="DT5" s="37"/>
      <c r="DU5" s="37"/>
      <c r="DV5" s="37"/>
      <c r="DW5" s="37"/>
      <c r="DX5" s="38"/>
      <c r="DY5" s="36"/>
      <c r="DZ5" s="37"/>
      <c r="EA5" s="37"/>
      <c r="EB5" s="37"/>
      <c r="EC5" s="37"/>
      <c r="ED5" s="37"/>
      <c r="EE5" s="37"/>
      <c r="EF5" s="37"/>
      <c r="EG5" s="38"/>
      <c r="EH5" s="37"/>
      <c r="EI5" s="39">
        <v>58</v>
      </c>
      <c r="EJ5" s="40"/>
      <c r="EK5" s="41">
        <v>20</v>
      </c>
      <c r="EL5" s="42">
        <v>42614</v>
      </c>
      <c r="EM5" s="42">
        <v>42619</v>
      </c>
      <c r="EO5" s="43">
        <f>EM5-EL5</f>
        <v>5</v>
      </c>
    </row>
    <row r="6" spans="1:145" s="11" customFormat="1" x14ac:dyDescent="0.25">
      <c r="A6" s="153"/>
      <c r="B6" s="50"/>
      <c r="C6" s="22"/>
      <c r="D6" s="23"/>
      <c r="E6" s="23"/>
      <c r="F6" s="23"/>
      <c r="G6" s="23"/>
      <c r="H6" s="23"/>
      <c r="I6" s="23"/>
      <c r="J6" s="23"/>
      <c r="K6" s="32"/>
      <c r="L6" s="22"/>
      <c r="M6" s="23"/>
      <c r="N6" s="23"/>
      <c r="O6" s="23"/>
      <c r="P6" s="23"/>
      <c r="Q6" s="23"/>
      <c r="R6" s="23"/>
      <c r="S6" s="23"/>
      <c r="T6" s="32"/>
      <c r="U6" s="22"/>
      <c r="V6" s="23"/>
      <c r="W6" s="23"/>
      <c r="X6" s="23"/>
      <c r="Y6" s="23"/>
      <c r="Z6" s="23"/>
      <c r="AA6" s="23"/>
      <c r="AB6" s="23"/>
      <c r="AC6" s="32"/>
      <c r="AD6" s="11">
        <v>160.18</v>
      </c>
      <c r="AE6" s="11">
        <v>416.31</v>
      </c>
      <c r="AF6" s="23"/>
      <c r="AG6" s="23"/>
      <c r="AH6" s="23"/>
      <c r="AI6" s="23"/>
      <c r="AJ6" s="23"/>
      <c r="AK6" s="23"/>
      <c r="AL6" s="32">
        <f>SUM(AD6:AK6)</f>
        <v>576.49</v>
      </c>
      <c r="AM6" s="22">
        <v>416.32</v>
      </c>
      <c r="AN6" s="23">
        <v>554.20000000000005</v>
      </c>
      <c r="AO6" s="23"/>
      <c r="AP6" s="23"/>
      <c r="AQ6" s="23"/>
      <c r="AR6" s="23"/>
      <c r="AS6" s="23"/>
      <c r="AT6" s="23"/>
      <c r="AU6" s="32">
        <f>SUM(AM6:AT6)</f>
        <v>970.52</v>
      </c>
      <c r="AV6" s="22">
        <v>1064</v>
      </c>
      <c r="AW6" s="23"/>
      <c r="AX6" s="23"/>
      <c r="AY6" s="23"/>
      <c r="AZ6" s="23"/>
      <c r="BA6" s="23"/>
      <c r="BB6" s="23"/>
      <c r="BC6" s="23"/>
      <c r="BD6" s="32">
        <f>SUM(AV6:BA6)</f>
        <v>1064</v>
      </c>
      <c r="BE6" s="22"/>
      <c r="BF6" s="23"/>
      <c r="BG6" s="23"/>
      <c r="BH6" s="23"/>
      <c r="BI6" s="23"/>
      <c r="BJ6" s="23"/>
      <c r="BK6" s="23"/>
      <c r="BL6" s="23"/>
      <c r="BM6" s="32"/>
      <c r="BN6" s="22"/>
      <c r="BO6" s="23"/>
      <c r="BP6" s="23"/>
      <c r="BQ6" s="23"/>
      <c r="BR6" s="23"/>
      <c r="BS6" s="23"/>
      <c r="BT6" s="23"/>
      <c r="BU6" s="23"/>
      <c r="BV6" s="32"/>
      <c r="BW6" s="22"/>
      <c r="BX6" s="23"/>
      <c r="BY6" s="23"/>
      <c r="BZ6" s="23"/>
      <c r="CA6" s="23"/>
      <c r="CB6" s="23"/>
      <c r="CC6" s="23"/>
      <c r="CD6" s="23"/>
      <c r="CE6" s="32"/>
      <c r="CF6" s="22"/>
      <c r="CG6" s="23"/>
      <c r="CH6" s="23"/>
      <c r="CI6" s="23"/>
      <c r="CJ6" s="23"/>
      <c r="CK6" s="23"/>
      <c r="CL6" s="23"/>
      <c r="CM6" s="23"/>
      <c r="CN6" s="32"/>
      <c r="CO6" s="22"/>
      <c r="CP6" s="23"/>
      <c r="CQ6" s="23"/>
      <c r="CR6" s="23"/>
      <c r="CS6" s="23"/>
      <c r="CT6" s="23"/>
      <c r="CU6" s="23"/>
      <c r="CV6" s="23"/>
      <c r="CW6" s="32"/>
      <c r="CX6" s="22"/>
      <c r="CY6" s="23"/>
      <c r="CZ6" s="23"/>
      <c r="DA6" s="23"/>
      <c r="DB6" s="23"/>
      <c r="DC6" s="23"/>
      <c r="DD6" s="23"/>
      <c r="DE6" s="23"/>
      <c r="DF6" s="32"/>
      <c r="DG6" s="22"/>
      <c r="DH6" s="23"/>
      <c r="DI6" s="23"/>
      <c r="DJ6" s="23"/>
      <c r="DK6" s="23"/>
      <c r="DL6" s="23"/>
      <c r="DM6" s="23"/>
      <c r="DN6" s="23"/>
      <c r="DO6" s="32"/>
      <c r="DP6" s="22"/>
      <c r="DQ6" s="23"/>
      <c r="DR6" s="23"/>
      <c r="DS6" s="23"/>
      <c r="DT6" s="23"/>
      <c r="DU6" s="23"/>
      <c r="DV6" s="23"/>
      <c r="DW6" s="23"/>
      <c r="DX6" s="32"/>
      <c r="DY6" s="22"/>
      <c r="DZ6" s="23"/>
      <c r="EA6" s="23"/>
      <c r="EB6" s="23"/>
      <c r="EC6" s="23"/>
      <c r="ED6" s="23"/>
      <c r="EE6" s="23"/>
      <c r="EF6" s="23"/>
      <c r="EG6" s="32"/>
      <c r="EH6" s="23"/>
      <c r="EI6" s="24"/>
      <c r="EJ6" s="19"/>
      <c r="EK6" s="25"/>
      <c r="EO6" s="43">
        <f t="shared" ref="EO6:EO69" si="0">EM6-EL6</f>
        <v>0</v>
      </c>
    </row>
    <row r="7" spans="1:145" s="11" customFormat="1" x14ac:dyDescent="0.25">
      <c r="A7" s="153"/>
      <c r="B7" s="50"/>
      <c r="C7" s="22"/>
      <c r="D7" s="23"/>
      <c r="E7" s="23"/>
      <c r="F7" s="23"/>
      <c r="G7" s="23"/>
      <c r="H7" s="23"/>
      <c r="I7" s="23"/>
      <c r="J7" s="23"/>
      <c r="K7" s="32"/>
      <c r="L7" s="22"/>
      <c r="M7" s="23"/>
      <c r="N7" s="23"/>
      <c r="O7" s="23"/>
      <c r="P7" s="23"/>
      <c r="Q7" s="23"/>
      <c r="R7" s="23"/>
      <c r="S7" s="23"/>
      <c r="T7" s="32"/>
      <c r="U7" s="22"/>
      <c r="V7" s="23"/>
      <c r="W7" s="23"/>
      <c r="X7" s="23"/>
      <c r="Y7" s="23"/>
      <c r="Z7" s="23"/>
      <c r="AA7" s="23"/>
      <c r="AB7" s="23"/>
      <c r="AC7" s="32"/>
      <c r="AD7" s="11">
        <v>449</v>
      </c>
      <c r="AE7" s="11">
        <v>730</v>
      </c>
      <c r="AF7" s="23"/>
      <c r="AG7" s="23"/>
      <c r="AH7" s="23"/>
      <c r="AI7" s="23"/>
      <c r="AJ7" s="23"/>
      <c r="AK7" s="23"/>
      <c r="AL7" s="32">
        <f>SUM(AD7:AK7)</f>
        <v>1179</v>
      </c>
      <c r="AM7" s="22">
        <v>581</v>
      </c>
      <c r="AN7" s="23">
        <v>527</v>
      </c>
      <c r="AO7" s="23"/>
      <c r="AP7" s="23"/>
      <c r="AQ7" s="23"/>
      <c r="AR7" s="23"/>
      <c r="AS7" s="23"/>
      <c r="AT7" s="23"/>
      <c r="AU7" s="32">
        <f>SUM(AM7:AT7)</f>
        <v>1108</v>
      </c>
      <c r="AV7" s="22">
        <v>846</v>
      </c>
      <c r="AW7" s="23"/>
      <c r="AX7" s="23"/>
      <c r="AY7" s="23"/>
      <c r="AZ7" s="23"/>
      <c r="BA7" s="23"/>
      <c r="BB7" s="23"/>
      <c r="BC7" s="23"/>
      <c r="BD7" s="32">
        <f>SUM(AV7:BA7)</f>
        <v>846</v>
      </c>
      <c r="BE7" s="22"/>
      <c r="BF7" s="23"/>
      <c r="BG7" s="23"/>
      <c r="BH7" s="23"/>
      <c r="BI7" s="23"/>
      <c r="BJ7" s="23"/>
      <c r="BK7" s="23"/>
      <c r="BL7" s="23"/>
      <c r="BM7" s="32"/>
      <c r="BN7" s="22"/>
      <c r="BO7" s="23"/>
      <c r="BP7" s="23"/>
      <c r="BQ7" s="23"/>
      <c r="BR7" s="23"/>
      <c r="BS7" s="23"/>
      <c r="BT7" s="23"/>
      <c r="BU7" s="23"/>
      <c r="BV7" s="32"/>
      <c r="BW7" s="22"/>
      <c r="BX7" s="23"/>
      <c r="BY7" s="23"/>
      <c r="BZ7" s="23"/>
      <c r="CA7" s="23"/>
      <c r="CB7" s="23"/>
      <c r="CC7" s="23"/>
      <c r="CD7" s="23"/>
      <c r="CE7" s="32"/>
      <c r="CF7" s="22"/>
      <c r="CG7" s="23"/>
      <c r="CH7" s="23"/>
      <c r="CI7" s="23"/>
      <c r="CJ7" s="23"/>
      <c r="CK7" s="23"/>
      <c r="CL7" s="23"/>
      <c r="CM7" s="23"/>
      <c r="CN7" s="32"/>
      <c r="CO7" s="22"/>
      <c r="CP7" s="23"/>
      <c r="CQ7" s="23"/>
      <c r="CR7" s="23"/>
      <c r="CS7" s="23"/>
      <c r="CT7" s="23"/>
      <c r="CU7" s="23"/>
      <c r="CV7" s="23"/>
      <c r="CW7" s="32"/>
      <c r="CX7" s="22"/>
      <c r="CY7" s="23"/>
      <c r="CZ7" s="23"/>
      <c r="DA7" s="23"/>
      <c r="DB7" s="23"/>
      <c r="DC7" s="23"/>
      <c r="DD7" s="23"/>
      <c r="DE7" s="23"/>
      <c r="DF7" s="32"/>
      <c r="DG7" s="22"/>
      <c r="DH7" s="23"/>
      <c r="DI7" s="23"/>
      <c r="DJ7" s="23"/>
      <c r="DK7" s="23"/>
      <c r="DL7" s="23"/>
      <c r="DM7" s="23"/>
      <c r="DN7" s="23"/>
      <c r="DO7" s="32"/>
      <c r="DP7" s="22"/>
      <c r="DQ7" s="23"/>
      <c r="DR7" s="23"/>
      <c r="DS7" s="23"/>
      <c r="DT7" s="23"/>
      <c r="DU7" s="23"/>
      <c r="DV7" s="23"/>
      <c r="DW7" s="23"/>
      <c r="DX7" s="32"/>
      <c r="DY7" s="22"/>
      <c r="DZ7" s="23"/>
      <c r="EA7" s="23"/>
      <c r="EB7" s="23"/>
      <c r="EC7" s="23"/>
      <c r="ED7" s="23"/>
      <c r="EE7" s="23"/>
      <c r="EF7" s="23"/>
      <c r="EG7" s="32"/>
      <c r="EH7" s="23"/>
      <c r="EI7" s="24"/>
      <c r="EJ7" s="19"/>
      <c r="EK7" s="25"/>
      <c r="EO7" s="43">
        <f t="shared" si="0"/>
        <v>0</v>
      </c>
    </row>
    <row r="8" spans="1:145" s="27" customFormat="1" x14ac:dyDescent="0.25">
      <c r="A8" s="154"/>
      <c r="B8" s="51"/>
      <c r="C8" s="18"/>
      <c r="D8" s="26"/>
      <c r="E8" s="26"/>
      <c r="F8" s="26"/>
      <c r="G8" s="26"/>
      <c r="H8" s="26"/>
      <c r="I8" s="26"/>
      <c r="J8" s="26"/>
      <c r="K8" s="33"/>
      <c r="L8" s="18"/>
      <c r="M8" s="26"/>
      <c r="N8" s="26"/>
      <c r="O8" s="26"/>
      <c r="P8" s="26"/>
      <c r="Q8" s="26"/>
      <c r="R8" s="26"/>
      <c r="S8" s="26"/>
      <c r="T8" s="35"/>
      <c r="U8" s="18"/>
      <c r="V8" s="26"/>
      <c r="W8" s="26"/>
      <c r="X8" s="26"/>
      <c r="Y8" s="26"/>
      <c r="Z8" s="26"/>
      <c r="AA8" s="26"/>
      <c r="AB8" s="26"/>
      <c r="AC8" s="35"/>
      <c r="AD8" s="27">
        <v>0.24323671910913139</v>
      </c>
      <c r="AE8" s="27">
        <v>0.38883125884931508</v>
      </c>
      <c r="AL8" s="35">
        <f t="shared" ref="AL8" si="1">AL6/AL7*0.0113636*60</f>
        <v>0.33338431368956745</v>
      </c>
      <c r="AM8" s="18">
        <v>0.48856047697074007</v>
      </c>
      <c r="AN8" s="26">
        <v>0.7170065032258065</v>
      </c>
      <c r="AO8" s="26"/>
      <c r="AP8" s="26"/>
      <c r="AQ8" s="26"/>
      <c r="AR8" s="26"/>
      <c r="AS8" s="26"/>
      <c r="AT8" s="26"/>
      <c r="AU8" s="35">
        <f t="shared" ref="AU8" si="2">AU6/AU7*0.0113636*60</f>
        <v>0.59721666454873645</v>
      </c>
      <c r="AV8" s="18">
        <v>0.85750853900709223</v>
      </c>
      <c r="AW8" s="26"/>
      <c r="AX8" s="26"/>
      <c r="AY8" s="26"/>
      <c r="AZ8" s="26"/>
      <c r="BA8" s="26"/>
      <c r="BB8" s="26"/>
      <c r="BC8" s="26"/>
      <c r="BD8" s="35">
        <f t="shared" ref="BD8" si="3">BD6/BD7*0.0113636*60</f>
        <v>0.85750853900709223</v>
      </c>
      <c r="BE8" s="18"/>
      <c r="BF8" s="26"/>
      <c r="BG8" s="26"/>
      <c r="BH8" s="26"/>
      <c r="BI8" s="26"/>
      <c r="BJ8" s="26"/>
      <c r="BK8" s="26"/>
      <c r="BL8" s="26"/>
      <c r="BM8" s="33"/>
      <c r="BN8" s="18"/>
      <c r="BO8" s="26"/>
      <c r="BP8" s="26"/>
      <c r="BQ8" s="26"/>
      <c r="BR8" s="26"/>
      <c r="BS8" s="26"/>
      <c r="BT8" s="26"/>
      <c r="BU8" s="26"/>
      <c r="BV8" s="33"/>
      <c r="BW8" s="18"/>
      <c r="BX8" s="26"/>
      <c r="BY8" s="26"/>
      <c r="BZ8" s="26"/>
      <c r="CA8" s="26"/>
      <c r="CB8" s="26"/>
      <c r="CC8" s="26"/>
      <c r="CD8" s="26"/>
      <c r="CE8" s="33"/>
      <c r="CF8" s="18"/>
      <c r="CG8" s="26"/>
      <c r="CH8" s="26"/>
      <c r="CI8" s="26"/>
      <c r="CJ8" s="26"/>
      <c r="CK8" s="26"/>
      <c r="CL8" s="26"/>
      <c r="CM8" s="26"/>
      <c r="CN8" s="33"/>
      <c r="CO8" s="18"/>
      <c r="CP8" s="26"/>
      <c r="CQ8" s="26"/>
      <c r="CR8" s="26"/>
      <c r="CS8" s="26"/>
      <c r="CT8" s="26"/>
      <c r="CU8" s="26"/>
      <c r="CV8" s="26"/>
      <c r="CW8" s="33"/>
      <c r="CX8" s="18"/>
      <c r="CY8" s="26"/>
      <c r="CZ8" s="26"/>
      <c r="DA8" s="26"/>
      <c r="DB8" s="26"/>
      <c r="DC8" s="26"/>
      <c r="DD8" s="26"/>
      <c r="DE8" s="26"/>
      <c r="DF8" s="33"/>
      <c r="DG8" s="18"/>
      <c r="DH8" s="26"/>
      <c r="DI8" s="26"/>
      <c r="DJ8" s="26"/>
      <c r="DK8" s="26"/>
      <c r="DL8" s="26"/>
      <c r="DM8" s="26"/>
      <c r="DN8" s="26"/>
      <c r="DO8" s="33"/>
      <c r="DP8" s="18"/>
      <c r="DQ8" s="26"/>
      <c r="DR8" s="26"/>
      <c r="DS8" s="26"/>
      <c r="DT8" s="26"/>
      <c r="DU8" s="26"/>
      <c r="DV8" s="26"/>
      <c r="DW8" s="26"/>
      <c r="DX8" s="33"/>
      <c r="DY8" s="18"/>
      <c r="DZ8" s="26"/>
      <c r="EA8" s="26"/>
      <c r="EB8" s="26"/>
      <c r="EC8" s="26"/>
      <c r="ED8" s="26"/>
      <c r="EE8" s="26"/>
      <c r="EF8" s="26"/>
      <c r="EG8" s="33"/>
      <c r="EH8" s="26"/>
      <c r="EI8" s="28"/>
      <c r="EJ8" s="17"/>
      <c r="EK8" s="29"/>
      <c r="EO8" s="43">
        <f t="shared" si="0"/>
        <v>0</v>
      </c>
    </row>
    <row r="9" spans="1:145" s="43" customFormat="1" x14ac:dyDescent="0.25">
      <c r="A9" s="152">
        <v>2</v>
      </c>
      <c r="B9" s="52">
        <v>59</v>
      </c>
      <c r="C9" s="36">
        <v>1</v>
      </c>
      <c r="D9" s="37"/>
      <c r="E9" s="37"/>
      <c r="F9" s="37"/>
      <c r="G9" s="37"/>
      <c r="H9" s="37"/>
      <c r="I9" s="37"/>
      <c r="J9" s="37"/>
      <c r="K9" s="38"/>
      <c r="L9" s="36">
        <v>3</v>
      </c>
      <c r="M9" s="37"/>
      <c r="N9" s="37"/>
      <c r="O9" s="37"/>
      <c r="P9" s="37"/>
      <c r="Q9" s="37"/>
      <c r="R9" s="37"/>
      <c r="S9" s="37"/>
      <c r="T9" s="38"/>
      <c r="U9" s="36">
        <v>4</v>
      </c>
      <c r="V9" s="37"/>
      <c r="W9" s="37"/>
      <c r="X9" s="37"/>
      <c r="Y9" s="37"/>
      <c r="Z9" s="37"/>
      <c r="AA9" s="37"/>
      <c r="AB9" s="37"/>
      <c r="AC9" s="38"/>
      <c r="AD9" s="36">
        <v>3</v>
      </c>
      <c r="AE9" s="37"/>
      <c r="AF9" s="37"/>
      <c r="AG9" s="37"/>
      <c r="AH9" s="37"/>
      <c r="AI9" s="37"/>
      <c r="AJ9" s="37"/>
      <c r="AK9" s="37"/>
      <c r="AL9" s="38"/>
      <c r="AM9" s="36">
        <v>1</v>
      </c>
      <c r="AN9" s="37"/>
      <c r="AO9" s="37"/>
      <c r="AP9" s="37"/>
      <c r="AQ9" s="37"/>
      <c r="AR9" s="37"/>
      <c r="AS9" s="37"/>
      <c r="AT9" s="37"/>
      <c r="AU9" s="38"/>
      <c r="AV9" s="36"/>
      <c r="AW9" s="37"/>
      <c r="AX9" s="37"/>
      <c r="AY9" s="37"/>
      <c r="AZ9" s="37"/>
      <c r="BA9" s="37"/>
      <c r="BB9" s="37"/>
      <c r="BC9" s="37"/>
      <c r="BD9" s="38"/>
      <c r="BE9" s="36"/>
      <c r="BF9" s="37"/>
      <c r="BG9" s="37"/>
      <c r="BH9" s="37"/>
      <c r="BI9" s="37"/>
      <c r="BJ9" s="37"/>
      <c r="BK9" s="37"/>
      <c r="BL9" s="37"/>
      <c r="BM9" s="38"/>
      <c r="BN9" s="36"/>
      <c r="BO9" s="37"/>
      <c r="BP9" s="37"/>
      <c r="BQ9" s="37"/>
      <c r="BR9" s="37"/>
      <c r="BS9" s="37"/>
      <c r="BT9" s="37"/>
      <c r="BU9" s="37"/>
      <c r="BV9" s="38"/>
      <c r="BW9" s="36"/>
      <c r="BX9" s="37"/>
      <c r="BY9" s="37"/>
      <c r="BZ9" s="37"/>
      <c r="CA9" s="37"/>
      <c r="CB9" s="37"/>
      <c r="CC9" s="37"/>
      <c r="CD9" s="37"/>
      <c r="CE9" s="38"/>
      <c r="CF9" s="36"/>
      <c r="CG9" s="37"/>
      <c r="CH9" s="37"/>
      <c r="CI9" s="37"/>
      <c r="CJ9" s="37"/>
      <c r="CK9" s="37"/>
      <c r="CL9" s="37"/>
      <c r="CM9" s="37"/>
      <c r="CN9" s="38"/>
      <c r="CO9" s="36"/>
      <c r="CP9" s="37"/>
      <c r="CQ9" s="37"/>
      <c r="CR9" s="37"/>
      <c r="CS9" s="37"/>
      <c r="CT9" s="37"/>
      <c r="CU9" s="37"/>
      <c r="CV9" s="37"/>
      <c r="CW9" s="38"/>
      <c r="CX9" s="36"/>
      <c r="CY9" s="37"/>
      <c r="CZ9" s="37"/>
      <c r="DA9" s="37"/>
      <c r="DB9" s="37"/>
      <c r="DC9" s="37"/>
      <c r="DD9" s="37"/>
      <c r="DE9" s="37"/>
      <c r="DF9" s="38"/>
      <c r="DG9" s="36"/>
      <c r="DH9" s="37"/>
      <c r="DI9" s="37"/>
      <c r="DJ9" s="37"/>
      <c r="DK9" s="37"/>
      <c r="DL9" s="37"/>
      <c r="DM9" s="37"/>
      <c r="DN9" s="37"/>
      <c r="DO9" s="38"/>
      <c r="DP9" s="36"/>
      <c r="DQ9" s="37"/>
      <c r="DR9" s="37"/>
      <c r="DS9" s="37"/>
      <c r="DT9" s="37"/>
      <c r="DU9" s="37"/>
      <c r="DV9" s="37"/>
      <c r="DW9" s="37"/>
      <c r="DX9" s="38"/>
      <c r="DY9" s="36"/>
      <c r="DZ9" s="37"/>
      <c r="EA9" s="37"/>
      <c r="EB9" s="37"/>
      <c r="EC9" s="37"/>
      <c r="ED9" s="37"/>
      <c r="EE9" s="37"/>
      <c r="EF9" s="37"/>
      <c r="EG9" s="38"/>
      <c r="EH9" s="37"/>
      <c r="EI9" s="39">
        <v>59</v>
      </c>
      <c r="EJ9" s="40"/>
      <c r="EK9" s="41">
        <v>22</v>
      </c>
      <c r="EL9" s="42">
        <v>42613</v>
      </c>
      <c r="EM9" s="42">
        <v>42617</v>
      </c>
      <c r="EO9" s="43">
        <f t="shared" si="0"/>
        <v>4</v>
      </c>
    </row>
    <row r="10" spans="1:145" s="11" customFormat="1" x14ac:dyDescent="0.25">
      <c r="A10" s="153"/>
      <c r="B10" s="50"/>
      <c r="C10" s="22">
        <v>486.96</v>
      </c>
      <c r="D10" s="23"/>
      <c r="E10" s="23"/>
      <c r="F10" s="23"/>
      <c r="G10" s="23"/>
      <c r="H10" s="23"/>
      <c r="I10" s="23"/>
      <c r="J10" s="23"/>
      <c r="K10" s="32">
        <f>SUM(C10:H10)</f>
        <v>486.96</v>
      </c>
      <c r="L10" s="22">
        <v>486.96</v>
      </c>
      <c r="M10" s="23">
        <v>516.96</v>
      </c>
      <c r="N10" s="23">
        <v>486.96000000000004</v>
      </c>
      <c r="O10" s="23"/>
      <c r="P10" s="23"/>
      <c r="Q10" s="23"/>
      <c r="R10" s="23"/>
      <c r="S10" s="23"/>
      <c r="T10" s="32">
        <f>SUM(L10:Q10)</f>
        <v>1490.88</v>
      </c>
      <c r="U10" s="22">
        <v>486.96</v>
      </c>
      <c r="V10" s="23">
        <v>486.96</v>
      </c>
      <c r="W10" s="23">
        <v>486.96</v>
      </c>
      <c r="X10" s="23">
        <v>486.96</v>
      </c>
      <c r="Y10" s="23"/>
      <c r="Z10" s="23"/>
      <c r="AA10" s="23"/>
      <c r="AB10" s="23"/>
      <c r="AC10" s="32">
        <f>SUM(U10:Z10)</f>
        <v>1947.84</v>
      </c>
      <c r="AD10" s="11">
        <v>909.02</v>
      </c>
      <c r="AE10" s="11">
        <v>486.96</v>
      </c>
      <c r="AF10" s="23">
        <v>908.92</v>
      </c>
      <c r="AG10" s="23"/>
      <c r="AH10" s="23"/>
      <c r="AI10" s="23"/>
      <c r="AJ10" s="23"/>
      <c r="AK10" s="23"/>
      <c r="AL10" s="32">
        <f>SUM(AD10:AK10)</f>
        <v>2304.9</v>
      </c>
      <c r="AM10" s="22">
        <v>604.88000000000011</v>
      </c>
      <c r="AN10" s="23"/>
      <c r="AO10" s="23"/>
      <c r="AP10" s="23"/>
      <c r="AQ10" s="23"/>
      <c r="AR10" s="23"/>
      <c r="AS10" s="23"/>
      <c r="AT10" s="23"/>
      <c r="AU10" s="32">
        <f>SUM(AM10:AT10)</f>
        <v>604.88000000000011</v>
      </c>
      <c r="AV10" s="22"/>
      <c r="AW10" s="23"/>
      <c r="AX10" s="23"/>
      <c r="AY10" s="23"/>
      <c r="AZ10" s="23"/>
      <c r="BA10" s="23"/>
      <c r="BB10" s="23"/>
      <c r="BC10" s="23"/>
      <c r="BD10" s="32"/>
      <c r="BE10" s="22"/>
      <c r="BF10" s="23"/>
      <c r="BG10" s="23"/>
      <c r="BH10" s="23"/>
      <c r="BI10" s="23"/>
      <c r="BJ10" s="23"/>
      <c r="BK10" s="23"/>
      <c r="BL10" s="23"/>
      <c r="BM10" s="32"/>
      <c r="BN10" s="22"/>
      <c r="BO10" s="23"/>
      <c r="BP10" s="23"/>
      <c r="BQ10" s="23"/>
      <c r="BR10" s="23"/>
      <c r="BS10" s="23"/>
      <c r="BT10" s="23"/>
      <c r="BU10" s="23"/>
      <c r="BV10" s="32"/>
      <c r="BW10" s="22"/>
      <c r="BX10" s="23"/>
      <c r="BY10" s="23"/>
      <c r="BZ10" s="23"/>
      <c r="CA10" s="23"/>
      <c r="CB10" s="23"/>
      <c r="CC10" s="23"/>
      <c r="CD10" s="23"/>
      <c r="CE10" s="32"/>
      <c r="CF10" s="22"/>
      <c r="CG10" s="23"/>
      <c r="CH10" s="23"/>
      <c r="CI10" s="23"/>
      <c r="CJ10" s="23"/>
      <c r="CK10" s="23"/>
      <c r="CL10" s="23"/>
      <c r="CM10" s="23"/>
      <c r="CN10" s="32"/>
      <c r="CO10" s="22"/>
      <c r="CP10" s="23"/>
      <c r="CQ10" s="23"/>
      <c r="CR10" s="23"/>
      <c r="CS10" s="23"/>
      <c r="CT10" s="23"/>
      <c r="CU10" s="23"/>
      <c r="CV10" s="23"/>
      <c r="CW10" s="32"/>
      <c r="CX10" s="22"/>
      <c r="CY10" s="23"/>
      <c r="CZ10" s="23"/>
      <c r="DA10" s="23"/>
      <c r="DB10" s="23"/>
      <c r="DC10" s="23"/>
      <c r="DD10" s="23"/>
      <c r="DE10" s="23"/>
      <c r="DF10" s="32"/>
      <c r="DG10" s="22"/>
      <c r="DH10" s="23"/>
      <c r="DI10" s="23"/>
      <c r="DJ10" s="23"/>
      <c r="DK10" s="23"/>
      <c r="DL10" s="23"/>
      <c r="DM10" s="23"/>
      <c r="DN10" s="23"/>
      <c r="DO10" s="32"/>
      <c r="DP10" s="22"/>
      <c r="DQ10" s="23"/>
      <c r="DR10" s="23"/>
      <c r="DS10" s="23"/>
      <c r="DT10" s="23"/>
      <c r="DU10" s="23"/>
      <c r="DV10" s="23"/>
      <c r="DW10" s="23"/>
      <c r="DX10" s="32"/>
      <c r="DY10" s="22"/>
      <c r="DZ10" s="23"/>
      <c r="EA10" s="23"/>
      <c r="EB10" s="23"/>
      <c r="EC10" s="23"/>
      <c r="ED10" s="23"/>
      <c r="EE10" s="23"/>
      <c r="EF10" s="23"/>
      <c r="EG10" s="32"/>
      <c r="EH10" s="23"/>
      <c r="EI10" s="24"/>
      <c r="EJ10" s="19"/>
      <c r="EK10" s="25"/>
      <c r="EO10" s="43">
        <f t="shared" si="0"/>
        <v>0</v>
      </c>
    </row>
    <row r="11" spans="1:145" s="11" customFormat="1" x14ac:dyDescent="0.25">
      <c r="A11" s="153"/>
      <c r="B11" s="50"/>
      <c r="C11" s="22">
        <v>445.27895138101047</v>
      </c>
      <c r="D11" s="23"/>
      <c r="E11" s="23"/>
      <c r="F11" s="23"/>
      <c r="G11" s="23"/>
      <c r="H11" s="23"/>
      <c r="I11" s="23"/>
      <c r="J11" s="23"/>
      <c r="K11" s="32">
        <f>SUM(C11:H11)</f>
        <v>445.27895138101047</v>
      </c>
      <c r="L11" s="22">
        <v>429.52909829718652</v>
      </c>
      <c r="M11" s="23">
        <v>379.51443421707279</v>
      </c>
      <c r="N11" s="23">
        <v>390.12452277374945</v>
      </c>
      <c r="O11" s="23"/>
      <c r="P11" s="23"/>
      <c r="Q11" s="23"/>
      <c r="R11" s="23"/>
      <c r="S11" s="23"/>
      <c r="T11" s="32">
        <f>SUM(L11:Q11)</f>
        <v>1199.1680552880089</v>
      </c>
      <c r="U11" s="22">
        <v>577.33607853042508</v>
      </c>
      <c r="V11" s="23">
        <v>398.48901889608396</v>
      </c>
      <c r="W11" s="23">
        <v>359.16845104477221</v>
      </c>
      <c r="X11" s="23">
        <v>437.18710498191069</v>
      </c>
      <c r="Y11" s="23"/>
      <c r="Z11" s="23"/>
      <c r="AA11" s="23"/>
      <c r="AB11" s="23"/>
      <c r="AC11" s="32">
        <f>SUM(U11:Z11)</f>
        <v>1772.180653453192</v>
      </c>
      <c r="AD11" s="11">
        <v>634.16762748564759</v>
      </c>
      <c r="AE11" s="11">
        <v>435.6101525259815</v>
      </c>
      <c r="AF11" s="23">
        <v>679.74909349400173</v>
      </c>
      <c r="AG11" s="23"/>
      <c r="AH11" s="23"/>
      <c r="AI11" s="23"/>
      <c r="AJ11" s="23"/>
      <c r="AK11" s="23"/>
      <c r="AL11" s="32">
        <f>SUM(AD11:AK11)</f>
        <v>1749.5268735056309</v>
      </c>
      <c r="AM11" s="22">
        <v>459.42472060091313</v>
      </c>
      <c r="AN11" s="23"/>
      <c r="AO11" s="23"/>
      <c r="AP11" s="23"/>
      <c r="AQ11" s="23"/>
      <c r="AR11" s="23"/>
      <c r="AS11" s="23"/>
      <c r="AT11" s="23"/>
      <c r="AU11" s="32">
        <f>SUM(AM11:AT11)</f>
        <v>459.42472060091313</v>
      </c>
      <c r="AV11" s="22"/>
      <c r="AW11" s="23"/>
      <c r="AX11" s="23"/>
      <c r="AY11" s="23"/>
      <c r="AZ11" s="23"/>
      <c r="BA11" s="23"/>
      <c r="BB11" s="23"/>
      <c r="BC11" s="23"/>
      <c r="BD11" s="32"/>
      <c r="BE11" s="22"/>
      <c r="BF11" s="23"/>
      <c r="BG11" s="23"/>
      <c r="BH11" s="23"/>
      <c r="BI11" s="23"/>
      <c r="BJ11" s="23"/>
      <c r="BK11" s="23"/>
      <c r="BL11" s="23"/>
      <c r="BM11" s="32"/>
      <c r="BN11" s="22"/>
      <c r="BO11" s="23"/>
      <c r="BP11" s="23"/>
      <c r="BQ11" s="23"/>
      <c r="BR11" s="23"/>
      <c r="BS11" s="23"/>
      <c r="BT11" s="23"/>
      <c r="BU11" s="23"/>
      <c r="BV11" s="32"/>
      <c r="BW11" s="22"/>
      <c r="BX11" s="23"/>
      <c r="BY11" s="23"/>
      <c r="BZ11" s="23"/>
      <c r="CA11" s="23"/>
      <c r="CB11" s="23"/>
      <c r="CC11" s="23"/>
      <c r="CD11" s="23"/>
      <c r="CE11" s="32"/>
      <c r="CF11" s="22"/>
      <c r="CG11" s="23"/>
      <c r="CH11" s="23"/>
      <c r="CI11" s="23"/>
      <c r="CJ11" s="23"/>
      <c r="CK11" s="23"/>
      <c r="CL11" s="23"/>
      <c r="CM11" s="23"/>
      <c r="CN11" s="32"/>
      <c r="CO11" s="22"/>
      <c r="CP11" s="23"/>
      <c r="CQ11" s="23"/>
      <c r="CR11" s="23"/>
      <c r="CS11" s="23"/>
      <c r="CT11" s="23"/>
      <c r="CU11" s="23"/>
      <c r="CV11" s="23"/>
      <c r="CW11" s="32"/>
      <c r="CX11" s="22"/>
      <c r="CY11" s="23"/>
      <c r="CZ11" s="23"/>
      <c r="DA11" s="23"/>
      <c r="DB11" s="23"/>
      <c r="DC11" s="23"/>
      <c r="DD11" s="23"/>
      <c r="DE11" s="23"/>
      <c r="DF11" s="32"/>
      <c r="DG11" s="22"/>
      <c r="DH11" s="23"/>
      <c r="DI11" s="23"/>
      <c r="DJ11" s="23"/>
      <c r="DK11" s="23"/>
      <c r="DL11" s="23"/>
      <c r="DM11" s="23"/>
      <c r="DN11" s="23"/>
      <c r="DO11" s="32"/>
      <c r="DP11" s="22"/>
      <c r="DQ11" s="23"/>
      <c r="DR11" s="23"/>
      <c r="DS11" s="23"/>
      <c r="DT11" s="23"/>
      <c r="DU11" s="23"/>
      <c r="DV11" s="23"/>
      <c r="DW11" s="23"/>
      <c r="DX11" s="32"/>
      <c r="DY11" s="22"/>
      <c r="DZ11" s="23"/>
      <c r="EA11" s="23"/>
      <c r="EB11" s="23"/>
      <c r="EC11" s="23"/>
      <c r="ED11" s="23"/>
      <c r="EE11" s="23"/>
      <c r="EF11" s="23"/>
      <c r="EG11" s="32"/>
      <c r="EH11" s="23"/>
      <c r="EI11" s="24"/>
      <c r="EJ11" s="19"/>
      <c r="EK11" s="25"/>
      <c r="EO11" s="43">
        <f t="shared" si="0"/>
        <v>0</v>
      </c>
    </row>
    <row r="12" spans="1:145" s="27" customFormat="1" x14ac:dyDescent="0.25">
      <c r="A12" s="154"/>
      <c r="B12" s="51"/>
      <c r="C12" s="18">
        <v>0.7456384774763446</v>
      </c>
      <c r="D12" s="26"/>
      <c r="E12" s="26"/>
      <c r="F12" s="26"/>
      <c r="G12" s="26"/>
      <c r="H12" s="26"/>
      <c r="I12" s="26"/>
      <c r="J12" s="26"/>
      <c r="K12" s="35">
        <f t="shared" ref="K12" si="4">K10/K11*0.0113636*60</f>
        <v>0.7456384774763446</v>
      </c>
      <c r="L12" s="18">
        <v>0.77297934104171195</v>
      </c>
      <c r="M12" s="26">
        <v>0.92874359334221024</v>
      </c>
      <c r="N12" s="26">
        <v>0.85105421468865594</v>
      </c>
      <c r="O12" s="26"/>
      <c r="P12" s="26"/>
      <c r="Q12" s="26"/>
      <c r="R12" s="26"/>
      <c r="S12" s="26"/>
      <c r="T12" s="35">
        <f t="shared" ref="T12" si="5">T10/T11*0.0113636*60</f>
        <v>0.84767588128910065</v>
      </c>
      <c r="U12" s="18">
        <v>0.5750846546869719</v>
      </c>
      <c r="V12" s="26">
        <v>0.83319013477403192</v>
      </c>
      <c r="W12" s="26">
        <v>0.92440502052506923</v>
      </c>
      <c r="X12" s="26">
        <v>0.75943941524473302</v>
      </c>
      <c r="Y12" s="26"/>
      <c r="Z12" s="26"/>
      <c r="AA12" s="26"/>
      <c r="AB12" s="26"/>
      <c r="AC12" s="35">
        <f t="shared" ref="AC12" si="6">AC10/AC11*0.0113636*60</f>
        <v>0.74939790977414467</v>
      </c>
      <c r="AD12" s="27">
        <v>0.97731948692702209</v>
      </c>
      <c r="AE12" s="27">
        <v>0.76218866212076442</v>
      </c>
      <c r="AF12" s="27">
        <v>0.91168374426889698</v>
      </c>
      <c r="AL12" s="35">
        <f t="shared" ref="AL12" si="7">AL10/AL11*0.0113636*60</f>
        <v>0.89825296324317483</v>
      </c>
      <c r="AM12" s="18">
        <v>0.89768104237092805</v>
      </c>
      <c r="AN12" s="26"/>
      <c r="AO12" s="26"/>
      <c r="AP12" s="26"/>
      <c r="AQ12" s="26"/>
      <c r="AR12" s="26"/>
      <c r="AS12" s="26"/>
      <c r="AT12" s="26"/>
      <c r="AU12" s="35">
        <f t="shared" ref="AU12" si="8">AU10/AU11*0.0113636*60</f>
        <v>0.89768104237092805</v>
      </c>
      <c r="AV12" s="18"/>
      <c r="AW12" s="26"/>
      <c r="AX12" s="26"/>
      <c r="AY12" s="26"/>
      <c r="AZ12" s="26"/>
      <c r="BA12" s="26"/>
      <c r="BB12" s="26"/>
      <c r="BC12" s="26"/>
      <c r="BD12" s="35"/>
      <c r="BE12" s="18"/>
      <c r="BF12" s="26"/>
      <c r="BG12" s="26"/>
      <c r="BH12" s="26"/>
      <c r="BI12" s="26"/>
      <c r="BJ12" s="26"/>
      <c r="BK12" s="26"/>
      <c r="BL12" s="26"/>
      <c r="BM12" s="33"/>
      <c r="BN12" s="18"/>
      <c r="BO12" s="26"/>
      <c r="BP12" s="26"/>
      <c r="BQ12" s="26"/>
      <c r="BR12" s="26"/>
      <c r="BS12" s="26"/>
      <c r="BT12" s="26"/>
      <c r="BU12" s="26"/>
      <c r="BV12" s="33"/>
      <c r="BW12" s="18"/>
      <c r="BX12" s="26"/>
      <c r="BY12" s="26"/>
      <c r="BZ12" s="26"/>
      <c r="CA12" s="26"/>
      <c r="CB12" s="26"/>
      <c r="CC12" s="26"/>
      <c r="CD12" s="26"/>
      <c r="CE12" s="33"/>
      <c r="CF12" s="18"/>
      <c r="CG12" s="26"/>
      <c r="CH12" s="26"/>
      <c r="CI12" s="26"/>
      <c r="CJ12" s="26"/>
      <c r="CK12" s="26"/>
      <c r="CL12" s="26"/>
      <c r="CM12" s="26"/>
      <c r="CN12" s="33"/>
      <c r="CO12" s="18"/>
      <c r="CP12" s="26"/>
      <c r="CQ12" s="26"/>
      <c r="CR12" s="26"/>
      <c r="CS12" s="26"/>
      <c r="CT12" s="26"/>
      <c r="CU12" s="26"/>
      <c r="CV12" s="26"/>
      <c r="CW12" s="33"/>
      <c r="CX12" s="18"/>
      <c r="CY12" s="26"/>
      <c r="CZ12" s="26"/>
      <c r="DA12" s="26"/>
      <c r="DB12" s="26"/>
      <c r="DC12" s="26"/>
      <c r="DD12" s="26"/>
      <c r="DE12" s="26"/>
      <c r="DF12" s="33"/>
      <c r="DG12" s="18"/>
      <c r="DH12" s="26"/>
      <c r="DI12" s="26"/>
      <c r="DJ12" s="26"/>
      <c r="DK12" s="26"/>
      <c r="DL12" s="26"/>
      <c r="DM12" s="26"/>
      <c r="DN12" s="26"/>
      <c r="DO12" s="33"/>
      <c r="DP12" s="18"/>
      <c r="DQ12" s="26"/>
      <c r="DR12" s="26"/>
      <c r="DS12" s="26"/>
      <c r="DT12" s="26"/>
      <c r="DU12" s="26"/>
      <c r="DV12" s="26"/>
      <c r="DW12" s="26"/>
      <c r="DX12" s="33"/>
      <c r="DY12" s="18"/>
      <c r="DZ12" s="26"/>
      <c r="EA12" s="26"/>
      <c r="EB12" s="26"/>
      <c r="EC12" s="26"/>
      <c r="ED12" s="26"/>
      <c r="EE12" s="26"/>
      <c r="EF12" s="26"/>
      <c r="EG12" s="33"/>
      <c r="EH12" s="26"/>
      <c r="EI12" s="28"/>
      <c r="EJ12" s="17"/>
      <c r="EK12" s="29"/>
      <c r="EO12" s="43">
        <f t="shared" si="0"/>
        <v>0</v>
      </c>
    </row>
    <row r="13" spans="1:145" s="43" customFormat="1" x14ac:dyDescent="0.25">
      <c r="A13" s="152">
        <v>3</v>
      </c>
      <c r="B13" s="53">
        <v>60</v>
      </c>
      <c r="C13" s="36">
        <v>0</v>
      </c>
      <c r="D13" s="37"/>
      <c r="E13" s="37"/>
      <c r="F13" s="37"/>
      <c r="G13" s="37"/>
      <c r="H13" s="37"/>
      <c r="I13" s="37"/>
      <c r="J13" s="37"/>
      <c r="K13" s="38"/>
      <c r="L13" s="36">
        <v>0</v>
      </c>
      <c r="M13" s="37"/>
      <c r="N13" s="37"/>
      <c r="O13" s="37"/>
      <c r="P13" s="37"/>
      <c r="Q13" s="37"/>
      <c r="R13" s="37"/>
      <c r="S13" s="37"/>
      <c r="T13" s="38"/>
      <c r="U13" s="36">
        <v>0</v>
      </c>
      <c r="V13" s="37"/>
      <c r="W13" s="37"/>
      <c r="X13" s="37"/>
      <c r="Y13" s="37"/>
      <c r="Z13" s="37"/>
      <c r="AA13" s="37"/>
      <c r="AB13" s="37"/>
      <c r="AC13" s="38"/>
      <c r="AD13" s="36">
        <v>0</v>
      </c>
      <c r="AE13" s="37"/>
      <c r="AF13" s="37"/>
      <c r="AG13" s="37"/>
      <c r="AH13" s="37"/>
      <c r="AI13" s="37"/>
      <c r="AJ13" s="37"/>
      <c r="AK13" s="37"/>
      <c r="AL13" s="38"/>
      <c r="AM13" s="36">
        <v>0</v>
      </c>
      <c r="AN13" s="37"/>
      <c r="AO13" s="37"/>
      <c r="AP13" s="37"/>
      <c r="AQ13" s="37"/>
      <c r="AR13" s="37"/>
      <c r="AS13" s="37"/>
      <c r="AT13" s="37"/>
      <c r="AU13" s="38"/>
      <c r="AV13" s="36">
        <v>0</v>
      </c>
      <c r="AW13" s="37"/>
      <c r="AX13" s="37"/>
      <c r="AY13" s="37"/>
      <c r="AZ13" s="37"/>
      <c r="BA13" s="37"/>
      <c r="BB13" s="37"/>
      <c r="BC13" s="37"/>
      <c r="BD13" s="38"/>
      <c r="BE13" s="36">
        <v>0</v>
      </c>
      <c r="BF13" s="37"/>
      <c r="BG13" s="37"/>
      <c r="BH13" s="37"/>
      <c r="BI13" s="37"/>
      <c r="BJ13" s="37"/>
      <c r="BK13" s="37"/>
      <c r="BL13" s="37"/>
      <c r="BM13" s="38"/>
      <c r="BN13" s="36">
        <v>0</v>
      </c>
      <c r="BO13" s="37"/>
      <c r="BP13" s="37"/>
      <c r="BQ13" s="37"/>
      <c r="BR13" s="37"/>
      <c r="BS13" s="37"/>
      <c r="BT13" s="37"/>
      <c r="BU13" s="37"/>
      <c r="BV13" s="38"/>
      <c r="BW13" s="36">
        <v>2</v>
      </c>
      <c r="BX13" s="37"/>
      <c r="BY13" s="37"/>
      <c r="BZ13" s="37"/>
      <c r="CA13" s="37"/>
      <c r="CB13" s="37"/>
      <c r="CC13" s="37"/>
      <c r="CD13" s="37"/>
      <c r="CE13" s="38"/>
      <c r="CF13" s="36">
        <v>0</v>
      </c>
      <c r="CG13" s="37"/>
      <c r="CH13" s="37"/>
      <c r="CI13" s="37"/>
      <c r="CJ13" s="37"/>
      <c r="CK13" s="37"/>
      <c r="CL13" s="37"/>
      <c r="CM13" s="37"/>
      <c r="CN13" s="38"/>
      <c r="CO13" s="44"/>
      <c r="CP13" s="37"/>
      <c r="CQ13" s="37"/>
      <c r="CR13" s="37"/>
      <c r="CS13" s="37"/>
      <c r="CT13" s="37"/>
      <c r="CU13" s="37"/>
      <c r="CV13" s="37"/>
      <c r="CW13" s="38"/>
      <c r="CX13" s="44"/>
      <c r="CY13" s="37"/>
      <c r="CZ13" s="37"/>
      <c r="DA13" s="37"/>
      <c r="DB13" s="37"/>
      <c r="DC13" s="37"/>
      <c r="DD13" s="37"/>
      <c r="DE13" s="37"/>
      <c r="DF13" s="38"/>
      <c r="DG13" s="44"/>
      <c r="DH13" s="37"/>
      <c r="DI13" s="37"/>
      <c r="DJ13" s="37"/>
      <c r="DK13" s="37"/>
      <c r="DL13" s="37"/>
      <c r="DM13" s="37"/>
      <c r="DN13" s="37"/>
      <c r="DO13" s="38"/>
      <c r="DP13" s="44"/>
      <c r="DQ13" s="37"/>
      <c r="DR13" s="37"/>
      <c r="DS13" s="37"/>
      <c r="DT13" s="37"/>
      <c r="DU13" s="37"/>
      <c r="DV13" s="37"/>
      <c r="DW13" s="37"/>
      <c r="DX13" s="38"/>
      <c r="DY13" s="44"/>
      <c r="DZ13" s="37"/>
      <c r="EA13" s="37"/>
      <c r="EB13" s="37"/>
      <c r="EC13" s="37"/>
      <c r="ED13" s="37"/>
      <c r="EE13" s="37"/>
      <c r="EF13" s="37"/>
      <c r="EG13" s="38"/>
      <c r="EH13" s="37"/>
      <c r="EI13" s="45">
        <v>60</v>
      </c>
      <c r="EJ13" s="40"/>
      <c r="EK13" s="46">
        <v>28</v>
      </c>
      <c r="EL13" s="47">
        <v>42613</v>
      </c>
      <c r="EM13" s="47">
        <v>42622</v>
      </c>
      <c r="EO13" s="43">
        <f t="shared" si="0"/>
        <v>9</v>
      </c>
    </row>
    <row r="14" spans="1:145" s="11" customFormat="1" x14ac:dyDescent="0.25">
      <c r="A14" s="153"/>
      <c r="B14" s="50"/>
      <c r="C14" s="22"/>
      <c r="D14" s="23"/>
      <c r="E14" s="23"/>
      <c r="F14" s="23"/>
      <c r="G14" s="23"/>
      <c r="H14" s="23"/>
      <c r="I14" s="23"/>
      <c r="J14" s="23"/>
      <c r="K14" s="32"/>
      <c r="L14" s="22"/>
      <c r="M14" s="23"/>
      <c r="N14" s="23"/>
      <c r="O14" s="23"/>
      <c r="P14" s="23"/>
      <c r="Q14" s="23"/>
      <c r="R14" s="23"/>
      <c r="S14" s="23"/>
      <c r="T14" s="32"/>
      <c r="U14" s="22"/>
      <c r="V14" s="23"/>
      <c r="W14" s="23"/>
      <c r="X14" s="23"/>
      <c r="Y14" s="23"/>
      <c r="Z14" s="23"/>
      <c r="AA14" s="23"/>
      <c r="AB14" s="23"/>
      <c r="AC14" s="32"/>
      <c r="AF14" s="23"/>
      <c r="AG14" s="23"/>
      <c r="AH14" s="23"/>
      <c r="AI14" s="23"/>
      <c r="AJ14" s="23"/>
      <c r="AK14" s="23"/>
      <c r="AL14" s="32"/>
      <c r="AM14" s="22"/>
      <c r="AN14" s="23"/>
      <c r="AO14" s="23"/>
      <c r="AP14" s="23"/>
      <c r="AQ14" s="23"/>
      <c r="AR14" s="23"/>
      <c r="AS14" s="23"/>
      <c r="AT14" s="23"/>
      <c r="AU14" s="32"/>
      <c r="AV14" s="22"/>
      <c r="AW14" s="23"/>
      <c r="AX14" s="23"/>
      <c r="AY14" s="23"/>
      <c r="AZ14" s="23"/>
      <c r="BA14" s="23"/>
      <c r="BB14" s="23"/>
      <c r="BC14" s="23"/>
      <c r="BD14" s="32"/>
      <c r="BE14" s="22"/>
      <c r="BF14" s="23"/>
      <c r="BG14" s="23"/>
      <c r="BH14" s="23"/>
      <c r="BI14" s="23"/>
      <c r="BJ14" s="23"/>
      <c r="BK14" s="23"/>
      <c r="BL14" s="23"/>
      <c r="BM14" s="32"/>
      <c r="BN14" s="22"/>
      <c r="BO14" s="23"/>
      <c r="BP14" s="23"/>
      <c r="BQ14" s="23"/>
      <c r="BR14" s="23"/>
      <c r="BS14" s="23"/>
      <c r="BT14" s="23"/>
      <c r="BU14" s="23"/>
      <c r="BV14" s="32"/>
      <c r="BW14" s="22">
        <v>304.42</v>
      </c>
      <c r="BX14" s="23">
        <v>430.92</v>
      </c>
      <c r="BY14" s="23"/>
      <c r="BZ14" s="23"/>
      <c r="CA14" s="23"/>
      <c r="CB14" s="23"/>
      <c r="CC14" s="23"/>
      <c r="CD14" s="23"/>
      <c r="CE14" s="32">
        <f>SUM(BW14:CB14)</f>
        <v>735.34</v>
      </c>
      <c r="CF14" s="22"/>
      <c r="CG14" s="23"/>
      <c r="CH14" s="23"/>
      <c r="CI14" s="23"/>
      <c r="CJ14" s="23"/>
      <c r="CK14" s="23"/>
      <c r="CL14" s="23"/>
      <c r="CM14" s="23"/>
      <c r="CN14" s="32"/>
      <c r="CO14" s="22"/>
      <c r="CP14" s="23"/>
      <c r="CQ14" s="23"/>
      <c r="CR14" s="23"/>
      <c r="CS14" s="23"/>
      <c r="CT14" s="23"/>
      <c r="CU14" s="23"/>
      <c r="CV14" s="23"/>
      <c r="CW14" s="32"/>
      <c r="CX14" s="22"/>
      <c r="CY14" s="23"/>
      <c r="CZ14" s="23"/>
      <c r="DA14" s="23"/>
      <c r="DB14" s="23"/>
      <c r="DC14" s="23"/>
      <c r="DD14" s="23"/>
      <c r="DE14" s="23"/>
      <c r="DF14" s="32"/>
      <c r="DG14" s="22"/>
      <c r="DH14" s="23"/>
      <c r="DI14" s="23"/>
      <c r="DJ14" s="23"/>
      <c r="DK14" s="23"/>
      <c r="DL14" s="23"/>
      <c r="DM14" s="23"/>
      <c r="DN14" s="23"/>
      <c r="DO14" s="32"/>
      <c r="DP14" s="22"/>
      <c r="DQ14" s="23"/>
      <c r="DR14" s="23"/>
      <c r="DS14" s="23"/>
      <c r="DT14" s="23"/>
      <c r="DU14" s="23"/>
      <c r="DV14" s="23"/>
      <c r="DW14" s="23"/>
      <c r="DX14" s="32"/>
      <c r="DY14" s="22"/>
      <c r="DZ14" s="23"/>
      <c r="EA14" s="23"/>
      <c r="EB14" s="23"/>
      <c r="EC14" s="23"/>
      <c r="ED14" s="23"/>
      <c r="EE14" s="23"/>
      <c r="EF14" s="23"/>
      <c r="EG14" s="32"/>
      <c r="EH14" s="23"/>
      <c r="EI14" s="24"/>
      <c r="EJ14" s="19"/>
      <c r="EK14" s="25"/>
      <c r="EO14" s="43">
        <f t="shared" si="0"/>
        <v>0</v>
      </c>
    </row>
    <row r="15" spans="1:145" s="11" customFormat="1" x14ac:dyDescent="0.25">
      <c r="A15" s="153"/>
      <c r="B15" s="50"/>
      <c r="C15" s="22"/>
      <c r="D15" s="23"/>
      <c r="E15" s="23"/>
      <c r="F15" s="23"/>
      <c r="G15" s="23"/>
      <c r="H15" s="23"/>
      <c r="I15" s="23"/>
      <c r="J15" s="23"/>
      <c r="K15" s="32"/>
      <c r="L15" s="22"/>
      <c r="M15" s="23"/>
      <c r="N15" s="23"/>
      <c r="O15" s="23"/>
      <c r="P15" s="23"/>
      <c r="Q15" s="23"/>
      <c r="R15" s="23"/>
      <c r="S15" s="23"/>
      <c r="T15" s="32"/>
      <c r="U15" s="22"/>
      <c r="V15" s="23"/>
      <c r="W15" s="23"/>
      <c r="X15" s="23"/>
      <c r="Y15" s="23"/>
      <c r="Z15" s="23"/>
      <c r="AA15" s="23"/>
      <c r="AB15" s="23"/>
      <c r="AC15" s="32"/>
      <c r="AF15" s="23"/>
      <c r="AG15" s="23"/>
      <c r="AH15" s="23"/>
      <c r="AI15" s="23"/>
      <c r="AJ15" s="23"/>
      <c r="AK15" s="23"/>
      <c r="AL15" s="32"/>
      <c r="AM15" s="22"/>
      <c r="AN15" s="23"/>
      <c r="AO15" s="23"/>
      <c r="AP15" s="23"/>
      <c r="AQ15" s="23"/>
      <c r="AR15" s="23"/>
      <c r="AS15" s="23"/>
      <c r="AT15" s="23"/>
      <c r="AU15" s="32"/>
      <c r="AV15" s="22"/>
      <c r="AW15" s="23"/>
      <c r="AX15" s="23"/>
      <c r="AY15" s="23"/>
      <c r="AZ15" s="23"/>
      <c r="BA15" s="23"/>
      <c r="BB15" s="23"/>
      <c r="BC15" s="23"/>
      <c r="BD15" s="32"/>
      <c r="BE15" s="22"/>
      <c r="BF15" s="23"/>
      <c r="BG15" s="23"/>
      <c r="BH15" s="23"/>
      <c r="BI15" s="23"/>
      <c r="BJ15" s="23"/>
      <c r="BK15" s="23"/>
      <c r="BL15" s="23"/>
      <c r="BM15" s="32"/>
      <c r="BN15" s="22"/>
      <c r="BO15" s="23"/>
      <c r="BP15" s="23"/>
      <c r="BQ15" s="23"/>
      <c r="BR15" s="23"/>
      <c r="BS15" s="23"/>
      <c r="BT15" s="23"/>
      <c r="BU15" s="23"/>
      <c r="BV15" s="32"/>
      <c r="BW15" s="22">
        <v>164.85971300062826</v>
      </c>
      <c r="BX15" s="23">
        <v>264.18132800100386</v>
      </c>
      <c r="BY15" s="23"/>
      <c r="BZ15" s="23"/>
      <c r="CA15" s="23"/>
      <c r="CB15" s="23"/>
      <c r="CC15" s="23"/>
      <c r="CD15" s="23"/>
      <c r="CE15" s="32">
        <f>SUM(BW15:CB15)</f>
        <v>429.04104100163215</v>
      </c>
      <c r="CF15" s="22"/>
      <c r="CG15" s="23"/>
      <c r="CH15" s="23"/>
      <c r="CI15" s="23"/>
      <c r="CJ15" s="23"/>
      <c r="CK15" s="23"/>
      <c r="CL15" s="23"/>
      <c r="CM15" s="23"/>
      <c r="CN15" s="32"/>
      <c r="CO15" s="22"/>
      <c r="CP15" s="23"/>
      <c r="CQ15" s="23"/>
      <c r="CR15" s="23"/>
      <c r="CS15" s="23"/>
      <c r="CT15" s="23"/>
      <c r="CU15" s="23"/>
      <c r="CV15" s="23"/>
      <c r="CW15" s="32"/>
      <c r="CX15" s="22"/>
      <c r="CY15" s="23"/>
      <c r="CZ15" s="23"/>
      <c r="DA15" s="23"/>
      <c r="DB15" s="23"/>
      <c r="DC15" s="23"/>
      <c r="DD15" s="23"/>
      <c r="DE15" s="23"/>
      <c r="DF15" s="32"/>
      <c r="DG15" s="22"/>
      <c r="DH15" s="23"/>
      <c r="DI15" s="23"/>
      <c r="DJ15" s="23"/>
      <c r="DK15" s="23"/>
      <c r="DL15" s="23"/>
      <c r="DM15" s="23"/>
      <c r="DN15" s="23"/>
      <c r="DO15" s="32"/>
      <c r="DP15" s="22"/>
      <c r="DQ15" s="23"/>
      <c r="DR15" s="23"/>
      <c r="DS15" s="23"/>
      <c r="DT15" s="23"/>
      <c r="DU15" s="23"/>
      <c r="DV15" s="23"/>
      <c r="DW15" s="23"/>
      <c r="DX15" s="32"/>
      <c r="DY15" s="22"/>
      <c r="DZ15" s="23"/>
      <c r="EA15" s="23"/>
      <c r="EB15" s="23"/>
      <c r="EC15" s="23"/>
      <c r="ED15" s="23"/>
      <c r="EE15" s="23"/>
      <c r="EF15" s="23"/>
      <c r="EG15" s="32"/>
      <c r="EH15" s="23"/>
      <c r="EI15" s="24"/>
      <c r="EJ15" s="19"/>
      <c r="EK15" s="25"/>
      <c r="EO15" s="43">
        <f t="shared" si="0"/>
        <v>0</v>
      </c>
    </row>
    <row r="16" spans="1:145" s="27" customFormat="1" x14ac:dyDescent="0.25">
      <c r="A16" s="154"/>
      <c r="B16" s="51"/>
      <c r="C16" s="18"/>
      <c r="D16" s="26"/>
      <c r="E16" s="26"/>
      <c r="F16" s="26"/>
      <c r="G16" s="26"/>
      <c r="H16" s="26"/>
      <c r="I16" s="26"/>
      <c r="J16" s="26"/>
      <c r="K16" s="35"/>
      <c r="L16" s="18"/>
      <c r="M16" s="26"/>
      <c r="N16" s="26"/>
      <c r="O16" s="26"/>
      <c r="P16" s="26"/>
      <c r="Q16" s="26"/>
      <c r="R16" s="26"/>
      <c r="S16" s="26"/>
      <c r="T16" s="35"/>
      <c r="U16" s="18"/>
      <c r="V16" s="26"/>
      <c r="W16" s="26"/>
      <c r="X16" s="26"/>
      <c r="Y16" s="26"/>
      <c r="Z16" s="26"/>
      <c r="AA16" s="26"/>
      <c r="AB16" s="26"/>
      <c r="AC16" s="35"/>
      <c r="AL16" s="35"/>
      <c r="AM16" s="18"/>
      <c r="AN16" s="26"/>
      <c r="AO16" s="26"/>
      <c r="AP16" s="26"/>
      <c r="AQ16" s="26"/>
      <c r="AR16" s="26"/>
      <c r="AS16" s="26"/>
      <c r="AT16" s="26"/>
      <c r="AU16" s="35"/>
      <c r="AV16" s="18"/>
      <c r="AW16" s="26"/>
      <c r="AX16" s="26"/>
      <c r="AY16" s="26"/>
      <c r="AZ16" s="26"/>
      <c r="BA16" s="26"/>
      <c r="BB16" s="26"/>
      <c r="BC16" s="26"/>
      <c r="BD16" s="35"/>
      <c r="BE16" s="18"/>
      <c r="BF16" s="26"/>
      <c r="BG16" s="26"/>
      <c r="BH16" s="26"/>
      <c r="BI16" s="26"/>
      <c r="BJ16" s="26"/>
      <c r="BK16" s="26"/>
      <c r="BL16" s="26"/>
      <c r="BM16" s="33"/>
      <c r="BN16" s="18"/>
      <c r="BO16" s="26"/>
      <c r="BP16" s="26"/>
      <c r="BQ16" s="26"/>
      <c r="BR16" s="26"/>
      <c r="BS16" s="26"/>
      <c r="BT16" s="26"/>
      <c r="BU16" s="26"/>
      <c r="BV16" s="33"/>
      <c r="BW16" s="18">
        <v>1.2590002914733269</v>
      </c>
      <c r="BX16" s="26">
        <v>1.1121457861657944</v>
      </c>
      <c r="BY16" s="26"/>
      <c r="BZ16" s="26"/>
      <c r="CA16" s="26"/>
      <c r="CB16" s="26"/>
      <c r="CC16" s="26"/>
      <c r="CD16" s="26"/>
      <c r="CE16" s="35">
        <f t="shared" ref="CE16" si="9">CE14/CE15*0.0113636*60</f>
        <v>1.1685748670325753</v>
      </c>
      <c r="CF16" s="18"/>
      <c r="CG16" s="26"/>
      <c r="CH16" s="26"/>
      <c r="CI16" s="26"/>
      <c r="CJ16" s="26"/>
      <c r="CK16" s="26"/>
      <c r="CL16" s="26"/>
      <c r="CM16" s="26"/>
      <c r="CN16" s="33"/>
      <c r="CO16" s="18"/>
      <c r="CP16" s="26"/>
      <c r="CQ16" s="26"/>
      <c r="CR16" s="26"/>
      <c r="CS16" s="26"/>
      <c r="CT16" s="26"/>
      <c r="CU16" s="26"/>
      <c r="CV16" s="26"/>
      <c r="CW16" s="33"/>
      <c r="CX16" s="18"/>
      <c r="CY16" s="26"/>
      <c r="CZ16" s="26"/>
      <c r="DA16" s="26"/>
      <c r="DB16" s="26"/>
      <c r="DC16" s="26"/>
      <c r="DD16" s="26"/>
      <c r="DE16" s="26"/>
      <c r="DF16" s="33"/>
      <c r="DG16" s="18"/>
      <c r="DH16" s="26"/>
      <c r="DI16" s="26"/>
      <c r="DJ16" s="26"/>
      <c r="DK16" s="26"/>
      <c r="DL16" s="26"/>
      <c r="DM16" s="26"/>
      <c r="DN16" s="26"/>
      <c r="DO16" s="33"/>
      <c r="DP16" s="18"/>
      <c r="DQ16" s="26"/>
      <c r="DR16" s="26"/>
      <c r="DS16" s="26"/>
      <c r="DT16" s="26"/>
      <c r="DU16" s="26"/>
      <c r="DV16" s="26"/>
      <c r="DW16" s="26"/>
      <c r="DX16" s="33"/>
      <c r="DY16" s="18"/>
      <c r="DZ16" s="26"/>
      <c r="EA16" s="26"/>
      <c r="EB16" s="26"/>
      <c r="EC16" s="26"/>
      <c r="ED16" s="26"/>
      <c r="EE16" s="26"/>
      <c r="EF16" s="26"/>
      <c r="EG16" s="33"/>
      <c r="EH16" s="26"/>
      <c r="EI16" s="28"/>
      <c r="EJ16" s="17"/>
      <c r="EK16" s="29"/>
      <c r="EO16" s="43">
        <f t="shared" si="0"/>
        <v>0</v>
      </c>
    </row>
    <row r="17" spans="1:145" s="43" customFormat="1" x14ac:dyDescent="0.25">
      <c r="A17" s="152">
        <v>4</v>
      </c>
      <c r="B17" s="52">
        <v>63</v>
      </c>
      <c r="C17" s="36">
        <v>0</v>
      </c>
      <c r="D17" s="37"/>
      <c r="E17" s="37"/>
      <c r="F17" s="37"/>
      <c r="G17" s="37"/>
      <c r="H17" s="37"/>
      <c r="I17" s="37"/>
      <c r="J17" s="37"/>
      <c r="K17" s="38"/>
      <c r="L17" s="36">
        <v>2</v>
      </c>
      <c r="M17" s="37"/>
      <c r="N17" s="37"/>
      <c r="O17" s="37"/>
      <c r="P17" s="37"/>
      <c r="Q17" s="37"/>
      <c r="R17" s="37"/>
      <c r="S17" s="37"/>
      <c r="T17" s="38"/>
      <c r="U17" s="36">
        <v>2</v>
      </c>
      <c r="V17" s="37"/>
      <c r="W17" s="37"/>
      <c r="X17" s="37"/>
      <c r="Y17" s="37"/>
      <c r="Z17" s="37"/>
      <c r="AA17" s="37"/>
      <c r="AB17" s="37"/>
      <c r="AC17" s="38"/>
      <c r="AD17" s="36">
        <v>2</v>
      </c>
      <c r="AE17" s="37"/>
      <c r="AF17" s="37"/>
      <c r="AG17" s="37"/>
      <c r="AH17" s="37"/>
      <c r="AI17" s="37"/>
      <c r="AJ17" s="37"/>
      <c r="AK17" s="37"/>
      <c r="AL17" s="38"/>
      <c r="AM17" s="36">
        <v>3</v>
      </c>
      <c r="AN17" s="37"/>
      <c r="AO17" s="37"/>
      <c r="AP17" s="37"/>
      <c r="AQ17" s="37"/>
      <c r="AR17" s="37"/>
      <c r="AS17" s="37"/>
      <c r="AT17" s="37"/>
      <c r="AU17" s="38"/>
      <c r="AV17" s="36">
        <v>0</v>
      </c>
      <c r="AW17" s="37"/>
      <c r="AX17" s="37"/>
      <c r="AY17" s="37"/>
      <c r="AZ17" s="37"/>
      <c r="BA17" s="37"/>
      <c r="BB17" s="37"/>
      <c r="BC17" s="37"/>
      <c r="BD17" s="38"/>
      <c r="BE17" s="36">
        <v>0</v>
      </c>
      <c r="BF17" s="37"/>
      <c r="BG17" s="37"/>
      <c r="BH17" s="37"/>
      <c r="BI17" s="37"/>
      <c r="BJ17" s="37"/>
      <c r="BK17" s="37"/>
      <c r="BL17" s="37"/>
      <c r="BM17" s="38"/>
      <c r="BN17" s="36"/>
      <c r="BO17" s="37"/>
      <c r="BP17" s="37"/>
      <c r="BQ17" s="37"/>
      <c r="BR17" s="37"/>
      <c r="BS17" s="37"/>
      <c r="BT17" s="37"/>
      <c r="BU17" s="37"/>
      <c r="BV17" s="38"/>
      <c r="BW17" s="36"/>
      <c r="BX17" s="37"/>
      <c r="BY17" s="37"/>
      <c r="BZ17" s="37"/>
      <c r="CA17" s="37"/>
      <c r="CB17" s="37"/>
      <c r="CC17" s="37"/>
      <c r="CD17" s="37"/>
      <c r="CE17" s="38"/>
      <c r="CF17" s="36"/>
      <c r="CG17" s="37"/>
      <c r="CH17" s="37"/>
      <c r="CI17" s="37"/>
      <c r="CJ17" s="37"/>
      <c r="CK17" s="37"/>
      <c r="CL17" s="37"/>
      <c r="CM17" s="37"/>
      <c r="CN17" s="38"/>
      <c r="CO17" s="36"/>
      <c r="CP17" s="37"/>
      <c r="CQ17" s="37"/>
      <c r="CR17" s="37"/>
      <c r="CS17" s="37"/>
      <c r="CT17" s="37"/>
      <c r="CU17" s="37"/>
      <c r="CV17" s="37"/>
      <c r="CW17" s="38"/>
      <c r="CX17" s="36"/>
      <c r="CY17" s="37"/>
      <c r="CZ17" s="37"/>
      <c r="DA17" s="37"/>
      <c r="DB17" s="37"/>
      <c r="DC17" s="37"/>
      <c r="DD17" s="37"/>
      <c r="DE17" s="37"/>
      <c r="DF17" s="38"/>
      <c r="DG17" s="36"/>
      <c r="DH17" s="37"/>
      <c r="DI17" s="37"/>
      <c r="DJ17" s="37"/>
      <c r="DK17" s="37"/>
      <c r="DL17" s="37"/>
      <c r="DM17" s="37"/>
      <c r="DN17" s="37"/>
      <c r="DO17" s="38"/>
      <c r="DP17" s="36"/>
      <c r="DQ17" s="37"/>
      <c r="DR17" s="37"/>
      <c r="DS17" s="37"/>
      <c r="DT17" s="37"/>
      <c r="DU17" s="37"/>
      <c r="DV17" s="37"/>
      <c r="DW17" s="37"/>
      <c r="DX17" s="38"/>
      <c r="DY17" s="36"/>
      <c r="DZ17" s="37"/>
      <c r="EA17" s="37"/>
      <c r="EB17" s="37"/>
      <c r="EC17" s="37"/>
      <c r="ED17" s="37"/>
      <c r="EE17" s="37"/>
      <c r="EF17" s="37"/>
      <c r="EG17" s="38"/>
      <c r="EH17" s="37"/>
      <c r="EI17" s="43">
        <v>63</v>
      </c>
      <c r="EJ17" s="54">
        <v>0</v>
      </c>
      <c r="EK17" s="55">
        <v>25</v>
      </c>
      <c r="EL17" s="56">
        <v>42664</v>
      </c>
      <c r="EM17" s="56">
        <v>42670</v>
      </c>
      <c r="EO17" s="43">
        <f t="shared" si="0"/>
        <v>6</v>
      </c>
    </row>
    <row r="18" spans="1:145" s="11" customFormat="1" x14ac:dyDescent="0.25">
      <c r="A18" s="153"/>
      <c r="B18" s="50"/>
      <c r="C18" s="22"/>
      <c r="D18" s="23"/>
      <c r="E18" s="23"/>
      <c r="F18" s="23"/>
      <c r="G18" s="23"/>
      <c r="H18" s="23"/>
      <c r="I18" s="23"/>
      <c r="J18" s="23"/>
      <c r="K18" s="32"/>
      <c r="L18" s="22">
        <v>332.8</v>
      </c>
      <c r="M18" s="23">
        <v>390.89</v>
      </c>
      <c r="P18" s="23"/>
      <c r="Q18" s="23"/>
      <c r="R18" s="23"/>
      <c r="S18" s="23"/>
      <c r="T18" s="32">
        <f>SUM(L18:Q18)</f>
        <v>723.69</v>
      </c>
      <c r="U18" s="22">
        <v>409.14</v>
      </c>
      <c r="V18" s="23">
        <v>486.96</v>
      </c>
      <c r="W18" s="23"/>
      <c r="X18" s="23"/>
      <c r="Y18" s="23"/>
      <c r="Z18" s="23"/>
      <c r="AA18" s="23"/>
      <c r="AB18" s="23"/>
      <c r="AC18" s="32">
        <f>SUM(U18:Z18)</f>
        <v>896.09999999999991</v>
      </c>
      <c r="AD18" s="11">
        <v>140.16</v>
      </c>
      <c r="AE18" s="11">
        <v>486.96</v>
      </c>
      <c r="AH18" s="23"/>
      <c r="AI18" s="23"/>
      <c r="AJ18" s="23"/>
      <c r="AK18" s="23"/>
      <c r="AL18" s="32">
        <f>SUM(AD18:AK18)</f>
        <v>627.12</v>
      </c>
      <c r="AM18" s="22">
        <v>486.96</v>
      </c>
      <c r="AN18" s="23">
        <v>486.96</v>
      </c>
      <c r="AO18" s="23">
        <v>486.96</v>
      </c>
      <c r="AU18" s="32">
        <f>SUM(AM18:AO18)</f>
        <v>1460.8799999999999</v>
      </c>
      <c r="AV18" s="22"/>
      <c r="AW18" s="23"/>
      <c r="AX18" s="23"/>
      <c r="AY18" s="23"/>
      <c r="AZ18" s="23"/>
      <c r="BA18" s="23"/>
      <c r="BB18" s="23"/>
      <c r="BC18" s="23"/>
      <c r="BD18" s="32"/>
      <c r="BE18" s="22"/>
      <c r="BF18" s="23"/>
      <c r="BG18" s="23"/>
      <c r="BH18" s="23"/>
      <c r="BI18" s="23"/>
      <c r="BJ18" s="23"/>
      <c r="BK18" s="23"/>
      <c r="BL18" s="23"/>
      <c r="BM18" s="32"/>
      <c r="BN18" s="22"/>
      <c r="BO18" s="23"/>
      <c r="BP18" s="23"/>
      <c r="BQ18" s="23"/>
      <c r="BR18" s="23"/>
      <c r="BS18" s="23"/>
      <c r="BT18" s="23"/>
      <c r="BU18" s="23"/>
      <c r="BV18" s="32"/>
      <c r="BW18" s="22"/>
      <c r="BX18" s="23"/>
      <c r="BY18" s="23"/>
      <c r="BZ18" s="23"/>
      <c r="CA18" s="23"/>
      <c r="CB18" s="23"/>
      <c r="CC18" s="23"/>
      <c r="CD18" s="23"/>
      <c r="CE18" s="32"/>
      <c r="CF18" s="22"/>
      <c r="CG18" s="23"/>
      <c r="CH18" s="23"/>
      <c r="CI18" s="23"/>
      <c r="CJ18" s="23"/>
      <c r="CK18" s="23"/>
      <c r="CL18" s="23"/>
      <c r="CM18" s="23"/>
      <c r="CN18" s="32"/>
      <c r="CO18" s="22"/>
      <c r="CP18" s="23"/>
      <c r="CQ18" s="23"/>
      <c r="CR18" s="23"/>
      <c r="CS18" s="23"/>
      <c r="CT18" s="23"/>
      <c r="CU18" s="23"/>
      <c r="CV18" s="23"/>
      <c r="CW18" s="32"/>
      <c r="CX18" s="22"/>
      <c r="CY18" s="23"/>
      <c r="CZ18" s="23"/>
      <c r="DA18" s="23"/>
      <c r="DB18" s="23"/>
      <c r="DC18" s="23"/>
      <c r="DD18" s="23"/>
      <c r="DE18" s="23"/>
      <c r="DF18" s="32"/>
      <c r="DG18" s="22"/>
      <c r="DH18" s="23"/>
      <c r="DI18" s="23"/>
      <c r="DJ18" s="23"/>
      <c r="DK18" s="23"/>
      <c r="DL18" s="23"/>
      <c r="DM18" s="23"/>
      <c r="DN18" s="23"/>
      <c r="DO18" s="32"/>
      <c r="DP18" s="22"/>
      <c r="DQ18" s="23"/>
      <c r="DR18" s="23"/>
      <c r="DS18" s="23"/>
      <c r="DT18" s="23"/>
      <c r="DU18" s="23"/>
      <c r="DV18" s="23"/>
      <c r="DW18" s="23"/>
      <c r="DX18" s="32"/>
      <c r="DY18" s="22"/>
      <c r="DZ18" s="23"/>
      <c r="EA18" s="23"/>
      <c r="EB18" s="23"/>
      <c r="EC18" s="23"/>
      <c r="ED18" s="23"/>
      <c r="EE18" s="23"/>
      <c r="EF18" s="23"/>
      <c r="EG18" s="32"/>
      <c r="EH18" s="23"/>
      <c r="EI18" s="24"/>
      <c r="EJ18" s="19"/>
      <c r="EK18" s="25"/>
      <c r="EO18" s="43">
        <f t="shared" si="0"/>
        <v>0</v>
      </c>
    </row>
    <row r="19" spans="1:145" s="11" customFormat="1" x14ac:dyDescent="0.25">
      <c r="A19" s="153"/>
      <c r="B19" s="50"/>
      <c r="C19" s="22"/>
      <c r="D19" s="23"/>
      <c r="E19" s="23"/>
      <c r="F19" s="23"/>
      <c r="G19" s="23"/>
      <c r="H19" s="23"/>
      <c r="I19" s="23"/>
      <c r="J19" s="23"/>
      <c r="K19" s="32"/>
      <c r="L19" s="22">
        <v>414</v>
      </c>
      <c r="M19" s="23">
        <v>308</v>
      </c>
      <c r="N19" s="23"/>
      <c r="O19" s="23"/>
      <c r="P19" s="23"/>
      <c r="Q19" s="23"/>
      <c r="R19" s="23"/>
      <c r="S19" s="23"/>
      <c r="T19" s="32">
        <f>SUM(L19:Q19)</f>
        <v>722</v>
      </c>
      <c r="U19" s="22">
        <v>275</v>
      </c>
      <c r="V19" s="23">
        <v>295</v>
      </c>
      <c r="Y19" s="23"/>
      <c r="Z19" s="23"/>
      <c r="AA19" s="23"/>
      <c r="AB19" s="23"/>
      <c r="AC19" s="32">
        <f>SUM(U19:Z19)</f>
        <v>570</v>
      </c>
      <c r="AD19" s="11">
        <v>101</v>
      </c>
      <c r="AE19" s="11">
        <v>326</v>
      </c>
      <c r="AF19" s="23"/>
      <c r="AG19" s="23"/>
      <c r="AH19" s="23"/>
      <c r="AI19" s="23"/>
      <c r="AJ19" s="23"/>
      <c r="AK19" s="23"/>
      <c r="AL19" s="32">
        <f>SUM(AD19:AK19)</f>
        <v>427</v>
      </c>
      <c r="AM19" s="22">
        <v>301</v>
      </c>
      <c r="AN19" s="23">
        <v>315</v>
      </c>
      <c r="AO19" s="23">
        <v>272</v>
      </c>
      <c r="AP19" s="23"/>
      <c r="AQ19" s="23"/>
      <c r="AR19" s="23"/>
      <c r="AS19" s="23"/>
      <c r="AT19" s="23"/>
      <c r="AU19" s="32">
        <f>SUM(AM19:AT19)</f>
        <v>888</v>
      </c>
      <c r="AV19" s="22"/>
      <c r="AW19" s="23"/>
      <c r="AX19" s="23"/>
      <c r="AY19" s="23"/>
      <c r="AZ19" s="23"/>
      <c r="BA19" s="23"/>
      <c r="BB19" s="23"/>
      <c r="BC19" s="23"/>
      <c r="BD19" s="32"/>
      <c r="BE19" s="22"/>
      <c r="BF19" s="23"/>
      <c r="BG19" s="23"/>
      <c r="BH19" s="23"/>
      <c r="BI19" s="23"/>
      <c r="BJ19" s="23"/>
      <c r="BK19" s="23"/>
      <c r="BL19" s="23"/>
      <c r="BM19" s="32"/>
      <c r="BN19" s="22"/>
      <c r="BO19" s="23"/>
      <c r="BP19" s="23"/>
      <c r="BQ19" s="23"/>
      <c r="BR19" s="23"/>
      <c r="BS19" s="23"/>
      <c r="BT19" s="23"/>
      <c r="BU19" s="23"/>
      <c r="BV19" s="32"/>
      <c r="BW19" s="22"/>
      <c r="BX19" s="23"/>
      <c r="BY19" s="23"/>
      <c r="BZ19" s="23"/>
      <c r="CA19" s="23"/>
      <c r="CB19" s="23"/>
      <c r="CC19" s="23"/>
      <c r="CD19" s="23"/>
      <c r="CE19" s="32"/>
      <c r="CF19" s="22"/>
      <c r="CG19" s="23"/>
      <c r="CH19" s="23"/>
      <c r="CI19" s="23"/>
      <c r="CJ19" s="23"/>
      <c r="CK19" s="23"/>
      <c r="CL19" s="23"/>
      <c r="CM19" s="23"/>
      <c r="CN19" s="32"/>
      <c r="CO19" s="22"/>
      <c r="CP19" s="23"/>
      <c r="CQ19" s="23"/>
      <c r="CR19" s="23"/>
      <c r="CS19" s="23"/>
      <c r="CT19" s="23"/>
      <c r="CU19" s="23"/>
      <c r="CV19" s="23"/>
      <c r="CW19" s="32"/>
      <c r="CX19" s="22"/>
      <c r="CY19" s="23"/>
      <c r="CZ19" s="23"/>
      <c r="DA19" s="23"/>
      <c r="DB19" s="23"/>
      <c r="DC19" s="23"/>
      <c r="DD19" s="23"/>
      <c r="DE19" s="23"/>
      <c r="DF19" s="32"/>
      <c r="DG19" s="22"/>
      <c r="DH19" s="23"/>
      <c r="DI19" s="23"/>
      <c r="DJ19" s="23"/>
      <c r="DK19" s="23"/>
      <c r="DL19" s="23"/>
      <c r="DM19" s="23"/>
      <c r="DN19" s="23"/>
      <c r="DO19" s="32"/>
      <c r="DP19" s="22"/>
      <c r="DQ19" s="23"/>
      <c r="DR19" s="23"/>
      <c r="DS19" s="23"/>
      <c r="DT19" s="23"/>
      <c r="DU19" s="23"/>
      <c r="DV19" s="23"/>
      <c r="DW19" s="23"/>
      <c r="DX19" s="32"/>
      <c r="DY19" s="22"/>
      <c r="DZ19" s="23"/>
      <c r="EA19" s="23"/>
      <c r="EB19" s="23"/>
      <c r="EC19" s="23"/>
      <c r="ED19" s="23"/>
      <c r="EE19" s="23"/>
      <c r="EF19" s="23"/>
      <c r="EG19" s="32"/>
      <c r="EH19" s="23"/>
      <c r="EI19" s="24"/>
      <c r="EJ19" s="19"/>
      <c r="EK19" s="25"/>
      <c r="EO19" s="43">
        <f t="shared" si="0"/>
        <v>0</v>
      </c>
    </row>
    <row r="20" spans="1:145" s="27" customFormat="1" x14ac:dyDescent="0.25">
      <c r="A20" s="154"/>
      <c r="B20" s="51"/>
      <c r="C20" s="18"/>
      <c r="D20" s="26"/>
      <c r="E20" s="26"/>
      <c r="F20" s="26"/>
      <c r="G20" s="26"/>
      <c r="H20" s="26"/>
      <c r="I20" s="26"/>
      <c r="J20" s="26"/>
      <c r="K20" s="35"/>
      <c r="L20" s="18">
        <v>0.54736399999999996</v>
      </c>
      <c r="M20" s="26">
        <v>0.86392599999999997</v>
      </c>
      <c r="N20" s="26"/>
      <c r="O20" s="26"/>
      <c r="P20" s="26"/>
      <c r="Q20" s="26"/>
      <c r="R20" s="26"/>
      <c r="S20" s="26"/>
      <c r="T20" s="35">
        <f t="shared" ref="T20" si="10">T18/T19*0.0113636*60</f>
        <v>0.68341194049861498</v>
      </c>
      <c r="U20" s="18">
        <v>1.0118769999999999</v>
      </c>
      <c r="V20" s="26">
        <v>1.1236170000000001</v>
      </c>
      <c r="W20" s="26"/>
      <c r="X20" s="26"/>
      <c r="Y20" s="26"/>
      <c r="Z20" s="26"/>
      <c r="AA20" s="26"/>
      <c r="AB20" s="26"/>
      <c r="AC20" s="35">
        <f t="shared" ref="AC20" si="11">AC18/AC19*0.0113636*60</f>
        <v>1.0718865221052629</v>
      </c>
      <c r="AD20" s="27">
        <v>0.941473</v>
      </c>
      <c r="AE20" s="27">
        <v>1.016991</v>
      </c>
      <c r="AL20" s="35">
        <f t="shared" ref="AL20" si="12">AL18/AL19*0.0113636*60</f>
        <v>1.001359367494145</v>
      </c>
      <c r="AM20" s="18">
        <v>1.1006560000000001</v>
      </c>
      <c r="AN20" s="26">
        <v>1.0514600000000001</v>
      </c>
      <c r="AO20" s="26">
        <v>1.2178100000000001</v>
      </c>
      <c r="AP20" s="26"/>
      <c r="AQ20" s="26"/>
      <c r="AR20" s="26"/>
      <c r="AS20" s="26"/>
      <c r="AT20" s="26"/>
      <c r="AU20" s="35">
        <f t="shared" ref="AU20" si="13">AU18/AU19*0.0113636*60</f>
        <v>1.1216794572972972</v>
      </c>
      <c r="AV20" s="18"/>
      <c r="AW20" s="26"/>
      <c r="AX20" s="26"/>
      <c r="AY20" s="26"/>
      <c r="AZ20" s="26"/>
      <c r="BA20" s="26"/>
      <c r="BB20" s="26"/>
      <c r="BC20" s="26"/>
      <c r="BD20" s="35"/>
      <c r="BE20" s="18"/>
      <c r="BF20" s="26"/>
      <c r="BG20" s="26"/>
      <c r="BH20" s="26"/>
      <c r="BI20" s="26"/>
      <c r="BJ20" s="26"/>
      <c r="BK20" s="26"/>
      <c r="BL20" s="26"/>
      <c r="BM20" s="33"/>
      <c r="BN20" s="18"/>
      <c r="BO20" s="26"/>
      <c r="BP20" s="26"/>
      <c r="BQ20" s="26"/>
      <c r="BR20" s="26"/>
      <c r="BS20" s="26"/>
      <c r="BT20" s="26"/>
      <c r="BU20" s="26"/>
      <c r="BV20" s="33"/>
      <c r="BW20" s="18"/>
      <c r="BX20" s="26"/>
      <c r="BY20" s="26"/>
      <c r="BZ20" s="26"/>
      <c r="CA20" s="26"/>
      <c r="CB20" s="26"/>
      <c r="CC20" s="26"/>
      <c r="CD20" s="26"/>
      <c r="CE20" s="33"/>
      <c r="CF20" s="18"/>
      <c r="CG20" s="26"/>
      <c r="CH20" s="26"/>
      <c r="CI20" s="26"/>
      <c r="CJ20" s="26"/>
      <c r="CK20" s="26"/>
      <c r="CL20" s="26"/>
      <c r="CM20" s="26"/>
      <c r="CN20" s="33"/>
      <c r="CO20" s="18"/>
      <c r="CP20" s="26"/>
      <c r="CQ20" s="26"/>
      <c r="CR20" s="26"/>
      <c r="CS20" s="26"/>
      <c r="CT20" s="26"/>
      <c r="CU20" s="26"/>
      <c r="CV20" s="26"/>
      <c r="CW20" s="33"/>
      <c r="CX20" s="18"/>
      <c r="CY20" s="26"/>
      <c r="CZ20" s="26"/>
      <c r="DA20" s="26"/>
      <c r="DB20" s="26"/>
      <c r="DC20" s="26"/>
      <c r="DD20" s="26"/>
      <c r="DE20" s="26"/>
      <c r="DF20" s="33"/>
      <c r="DG20" s="18"/>
      <c r="DH20" s="26"/>
      <c r="DI20" s="26"/>
      <c r="DJ20" s="26"/>
      <c r="DK20" s="26"/>
      <c r="DL20" s="26"/>
      <c r="DM20" s="26"/>
      <c r="DN20" s="26"/>
      <c r="DO20" s="33"/>
      <c r="DP20" s="18"/>
      <c r="DQ20" s="26"/>
      <c r="DR20" s="26"/>
      <c r="DS20" s="26"/>
      <c r="DT20" s="26"/>
      <c r="DU20" s="26"/>
      <c r="DV20" s="26"/>
      <c r="DW20" s="26"/>
      <c r="DX20" s="33"/>
      <c r="DY20" s="18"/>
      <c r="DZ20" s="26"/>
      <c r="EA20" s="26"/>
      <c r="EB20" s="26"/>
      <c r="EC20" s="26"/>
      <c r="ED20" s="26"/>
      <c r="EE20" s="26"/>
      <c r="EF20" s="26"/>
      <c r="EG20" s="33"/>
      <c r="EH20" s="26"/>
      <c r="EI20" s="28"/>
      <c r="EJ20" s="17"/>
      <c r="EK20" s="29"/>
      <c r="EO20" s="43">
        <f t="shared" si="0"/>
        <v>0</v>
      </c>
    </row>
    <row r="21" spans="1:145" s="43" customFormat="1" x14ac:dyDescent="0.25">
      <c r="A21" s="152">
        <v>5</v>
      </c>
      <c r="B21" s="53">
        <v>65</v>
      </c>
      <c r="C21" s="36">
        <v>1</v>
      </c>
      <c r="D21" s="37"/>
      <c r="E21" s="37"/>
      <c r="F21" s="37"/>
      <c r="G21" s="37"/>
      <c r="H21" s="37"/>
      <c r="I21" s="37"/>
      <c r="J21" s="37"/>
      <c r="K21" s="38"/>
      <c r="L21" s="36">
        <v>2</v>
      </c>
      <c r="M21" s="37"/>
      <c r="N21" s="37"/>
      <c r="O21" s="37"/>
      <c r="P21" s="37"/>
      <c r="Q21" s="37"/>
      <c r="R21" s="37"/>
      <c r="S21" s="37"/>
      <c r="T21" s="38"/>
      <c r="U21" s="36">
        <v>2</v>
      </c>
      <c r="V21" s="37"/>
      <c r="W21" s="37"/>
      <c r="X21" s="37"/>
      <c r="Y21" s="37"/>
      <c r="Z21" s="37"/>
      <c r="AA21" s="37"/>
      <c r="AB21" s="37"/>
      <c r="AC21" s="38"/>
      <c r="AD21" s="44"/>
      <c r="AE21" s="37"/>
      <c r="AF21" s="37"/>
      <c r="AG21" s="37"/>
      <c r="AH21" s="37"/>
      <c r="AI21" s="37"/>
      <c r="AJ21" s="37"/>
      <c r="AK21" s="37"/>
      <c r="AL21" s="38"/>
      <c r="AM21" s="44"/>
      <c r="AN21" s="37"/>
      <c r="AO21" s="37"/>
      <c r="AP21" s="37"/>
      <c r="AQ21" s="37"/>
      <c r="AR21" s="37"/>
      <c r="AS21" s="37"/>
      <c r="AT21" s="37"/>
      <c r="AU21" s="38"/>
      <c r="AV21" s="44"/>
      <c r="AW21" s="37"/>
      <c r="AX21" s="37"/>
      <c r="AY21" s="37"/>
      <c r="AZ21" s="37"/>
      <c r="BA21" s="37"/>
      <c r="BB21" s="37"/>
      <c r="BC21" s="37"/>
      <c r="BD21" s="38"/>
      <c r="BE21" s="44"/>
      <c r="BF21" s="37"/>
      <c r="BG21" s="37"/>
      <c r="BH21" s="37"/>
      <c r="BI21" s="37"/>
      <c r="BJ21" s="37"/>
      <c r="BK21" s="37"/>
      <c r="BL21" s="37"/>
      <c r="BM21" s="38"/>
      <c r="BN21" s="44"/>
      <c r="BO21" s="37"/>
      <c r="BP21" s="37"/>
      <c r="BQ21" s="37"/>
      <c r="BR21" s="37"/>
      <c r="BS21" s="37"/>
      <c r="BT21" s="37"/>
      <c r="BU21" s="37"/>
      <c r="BV21" s="38"/>
      <c r="BW21" s="44"/>
      <c r="BX21" s="37"/>
      <c r="BY21" s="37"/>
      <c r="BZ21" s="37"/>
      <c r="CA21" s="37"/>
      <c r="CB21" s="37"/>
      <c r="CC21" s="37"/>
      <c r="CD21" s="37"/>
      <c r="CE21" s="38"/>
      <c r="CF21" s="44"/>
      <c r="CG21" s="37"/>
      <c r="CH21" s="37"/>
      <c r="CI21" s="37"/>
      <c r="CJ21" s="37"/>
      <c r="CK21" s="37"/>
      <c r="CL21" s="37"/>
      <c r="CM21" s="37"/>
      <c r="CN21" s="38"/>
      <c r="CO21" s="44"/>
      <c r="CP21" s="37"/>
      <c r="CQ21" s="37"/>
      <c r="CR21" s="37"/>
      <c r="CS21" s="37"/>
      <c r="CT21" s="37"/>
      <c r="CU21" s="37"/>
      <c r="CV21" s="37"/>
      <c r="CW21" s="38"/>
      <c r="CX21" s="44"/>
      <c r="CY21" s="37"/>
      <c r="CZ21" s="37"/>
      <c r="DA21" s="37"/>
      <c r="DB21" s="37"/>
      <c r="DC21" s="37"/>
      <c r="DD21" s="37"/>
      <c r="DE21" s="37"/>
      <c r="DF21" s="38"/>
      <c r="DG21" s="44"/>
      <c r="DH21" s="37"/>
      <c r="DI21" s="37"/>
      <c r="DJ21" s="37"/>
      <c r="DK21" s="37"/>
      <c r="DL21" s="37"/>
      <c r="DM21" s="37"/>
      <c r="DN21" s="37"/>
      <c r="DO21" s="38"/>
      <c r="DP21" s="44"/>
      <c r="DQ21" s="37"/>
      <c r="DR21" s="37"/>
      <c r="DS21" s="37"/>
      <c r="DT21" s="37"/>
      <c r="DU21" s="37"/>
      <c r="DV21" s="37"/>
      <c r="DW21" s="37"/>
      <c r="DX21" s="38"/>
      <c r="DY21" s="44"/>
      <c r="DZ21" s="37"/>
      <c r="EA21" s="37"/>
      <c r="EB21" s="37"/>
      <c r="EC21" s="37"/>
      <c r="ED21" s="37"/>
      <c r="EE21" s="37"/>
      <c r="EF21" s="37"/>
      <c r="EG21" s="38"/>
      <c r="EH21" s="37"/>
      <c r="EI21" s="45">
        <v>65</v>
      </c>
      <c r="EJ21" s="40"/>
      <c r="EK21" s="46">
        <v>17</v>
      </c>
      <c r="EL21" s="47">
        <v>42621</v>
      </c>
      <c r="EM21" s="47">
        <v>42623</v>
      </c>
      <c r="EO21" s="43">
        <f t="shared" si="0"/>
        <v>2</v>
      </c>
    </row>
    <row r="22" spans="1:145" s="11" customFormat="1" x14ac:dyDescent="0.25">
      <c r="A22" s="153"/>
      <c r="B22" s="50"/>
      <c r="C22" s="22">
        <v>248.32</v>
      </c>
      <c r="D22" s="23"/>
      <c r="E22" s="23"/>
      <c r="F22" s="23"/>
      <c r="G22" s="23"/>
      <c r="H22" s="23"/>
      <c r="I22" s="23"/>
      <c r="J22" s="23"/>
      <c r="K22" s="32">
        <f>SUM(C22:H22)</f>
        <v>248.32</v>
      </c>
      <c r="L22" s="22">
        <v>248.32</v>
      </c>
      <c r="M22" s="23">
        <v>279</v>
      </c>
      <c r="P22" s="23"/>
      <c r="Q22" s="23"/>
      <c r="R22" s="23"/>
      <c r="S22" s="23"/>
      <c r="T22" s="32">
        <f>SUM(L22:Q22)</f>
        <v>527.31999999999994</v>
      </c>
      <c r="U22" s="22">
        <v>456.21</v>
      </c>
      <c r="V22" s="23">
        <v>664.6400000000001</v>
      </c>
      <c r="W22" s="23"/>
      <c r="X22" s="23"/>
      <c r="Y22" s="23"/>
      <c r="Z22" s="23"/>
      <c r="AA22" s="23"/>
      <c r="AB22" s="23"/>
      <c r="AC22" s="32">
        <f>SUM(U22:Z22)</f>
        <v>1120.8500000000001</v>
      </c>
      <c r="AH22" s="23"/>
      <c r="AI22" s="23"/>
      <c r="AJ22" s="23"/>
      <c r="AK22" s="23"/>
      <c r="AL22" s="32"/>
      <c r="AM22" s="22"/>
      <c r="AN22" s="23"/>
      <c r="AO22" s="23"/>
      <c r="AU22" s="32"/>
      <c r="AV22" s="22"/>
      <c r="AW22" s="23"/>
      <c r="AX22" s="23"/>
      <c r="AY22" s="23"/>
      <c r="AZ22" s="23"/>
      <c r="BA22" s="23"/>
      <c r="BB22" s="23"/>
      <c r="BC22" s="23"/>
      <c r="BD22" s="32"/>
      <c r="BE22" s="22"/>
      <c r="BF22" s="23"/>
      <c r="BG22" s="23"/>
      <c r="BH22" s="23"/>
      <c r="BI22" s="23"/>
      <c r="BJ22" s="23"/>
      <c r="BK22" s="23"/>
      <c r="BL22" s="23"/>
      <c r="BM22" s="32"/>
      <c r="BN22" s="22"/>
      <c r="BO22" s="23"/>
      <c r="BP22" s="23"/>
      <c r="BQ22" s="23"/>
      <c r="BR22" s="23"/>
      <c r="BS22" s="23"/>
      <c r="BT22" s="23"/>
      <c r="BU22" s="23"/>
      <c r="BV22" s="32"/>
      <c r="BW22" s="22"/>
      <c r="BX22" s="23"/>
      <c r="BY22" s="23"/>
      <c r="BZ22" s="23"/>
      <c r="CA22" s="23"/>
      <c r="CB22" s="23"/>
      <c r="CC22" s="23"/>
      <c r="CD22" s="23"/>
      <c r="CE22" s="32"/>
      <c r="CF22" s="22"/>
      <c r="CG22" s="23"/>
      <c r="CH22" s="23"/>
      <c r="CI22" s="23"/>
      <c r="CJ22" s="23"/>
      <c r="CK22" s="23"/>
      <c r="CL22" s="23"/>
      <c r="CM22" s="23"/>
      <c r="CN22" s="32"/>
      <c r="CO22" s="22"/>
      <c r="CP22" s="23"/>
      <c r="CQ22" s="23"/>
      <c r="CR22" s="23"/>
      <c r="CS22" s="23"/>
      <c r="CT22" s="23"/>
      <c r="CU22" s="23"/>
      <c r="CV22" s="23"/>
      <c r="CW22" s="32"/>
      <c r="CX22" s="22"/>
      <c r="CY22" s="23"/>
      <c r="CZ22" s="23"/>
      <c r="DA22" s="23"/>
      <c r="DB22" s="23"/>
      <c r="DC22" s="23"/>
      <c r="DD22" s="23"/>
      <c r="DE22" s="23"/>
      <c r="DF22" s="32"/>
      <c r="DG22" s="22"/>
      <c r="DH22" s="23"/>
      <c r="DI22" s="23"/>
      <c r="DJ22" s="23"/>
      <c r="DK22" s="23"/>
      <c r="DL22" s="23"/>
      <c r="DM22" s="23"/>
      <c r="DN22" s="23"/>
      <c r="DO22" s="32"/>
      <c r="DP22" s="22"/>
      <c r="DQ22" s="23"/>
      <c r="DR22" s="23"/>
      <c r="DS22" s="23"/>
      <c r="DT22" s="23"/>
      <c r="DU22" s="23"/>
      <c r="DV22" s="23"/>
      <c r="DW22" s="23"/>
      <c r="DX22" s="32"/>
      <c r="DY22" s="22"/>
      <c r="DZ22" s="23"/>
      <c r="EA22" s="23"/>
      <c r="EB22" s="23"/>
      <c r="EC22" s="23"/>
      <c r="ED22" s="23"/>
      <c r="EE22" s="23"/>
      <c r="EF22" s="23"/>
      <c r="EG22" s="32"/>
      <c r="EH22" s="23"/>
      <c r="EI22" s="24"/>
      <c r="EJ22" s="19"/>
      <c r="EK22" s="25"/>
      <c r="EO22" s="43">
        <f t="shared" si="0"/>
        <v>0</v>
      </c>
    </row>
    <row r="23" spans="1:145" s="11" customFormat="1" x14ac:dyDescent="0.25">
      <c r="A23" s="153"/>
      <c r="B23" s="50"/>
      <c r="C23" s="22">
        <v>322.72215961736822</v>
      </c>
      <c r="D23" s="23"/>
      <c r="E23" s="23"/>
      <c r="F23" s="23"/>
      <c r="G23" s="23"/>
      <c r="H23" s="23"/>
      <c r="I23" s="23"/>
      <c r="J23" s="23"/>
      <c r="K23" s="32">
        <f>SUM(C23:H23)</f>
        <v>322.72215961736822</v>
      </c>
      <c r="L23" s="22">
        <v>203.47524603710292</v>
      </c>
      <c r="M23" s="23">
        <v>551.61968463478331</v>
      </c>
      <c r="N23" s="23"/>
      <c r="O23" s="23"/>
      <c r="P23" s="23"/>
      <c r="Q23" s="23"/>
      <c r="R23" s="23"/>
      <c r="S23" s="23"/>
      <c r="T23" s="32">
        <f>SUM(L23:Q23)</f>
        <v>755.09493067188623</v>
      </c>
      <c r="U23" s="22">
        <v>376.97249504198868</v>
      </c>
      <c r="V23" s="23">
        <v>435.39423534419643</v>
      </c>
      <c r="Y23" s="23"/>
      <c r="Z23" s="23"/>
      <c r="AA23" s="23"/>
      <c r="AB23" s="23"/>
      <c r="AC23" s="32">
        <f>SUM(U23:Z23)</f>
        <v>812.36673038618505</v>
      </c>
      <c r="AF23" s="23"/>
      <c r="AG23" s="23"/>
      <c r="AH23" s="23"/>
      <c r="AI23" s="23"/>
      <c r="AJ23" s="23"/>
      <c r="AK23" s="23"/>
      <c r="AL23" s="32"/>
      <c r="AM23" s="22"/>
      <c r="AN23" s="23"/>
      <c r="AO23" s="23"/>
      <c r="AP23" s="23"/>
      <c r="AQ23" s="23"/>
      <c r="AR23" s="23"/>
      <c r="AS23" s="23"/>
      <c r="AT23" s="23"/>
      <c r="AU23" s="32"/>
      <c r="AV23" s="22"/>
      <c r="AW23" s="23"/>
      <c r="AX23" s="23"/>
      <c r="AY23" s="23"/>
      <c r="AZ23" s="23"/>
      <c r="BA23" s="23"/>
      <c r="BB23" s="23"/>
      <c r="BC23" s="23"/>
      <c r="BD23" s="32"/>
      <c r="BE23" s="22"/>
      <c r="BF23" s="23"/>
      <c r="BG23" s="23"/>
      <c r="BH23" s="23"/>
      <c r="BI23" s="23"/>
      <c r="BJ23" s="23"/>
      <c r="BK23" s="23"/>
      <c r="BL23" s="23"/>
      <c r="BM23" s="32"/>
      <c r="BN23" s="22"/>
      <c r="BO23" s="23"/>
      <c r="BP23" s="23"/>
      <c r="BQ23" s="23"/>
      <c r="BR23" s="23"/>
      <c r="BS23" s="23"/>
      <c r="BT23" s="23"/>
      <c r="BU23" s="23"/>
      <c r="BV23" s="32"/>
      <c r="BW23" s="22"/>
      <c r="BX23" s="23"/>
      <c r="BY23" s="23"/>
      <c r="BZ23" s="23"/>
      <c r="CA23" s="23"/>
      <c r="CB23" s="23"/>
      <c r="CC23" s="23"/>
      <c r="CD23" s="23"/>
      <c r="CE23" s="32"/>
      <c r="CF23" s="22"/>
      <c r="CG23" s="23"/>
      <c r="CH23" s="23"/>
      <c r="CI23" s="23"/>
      <c r="CJ23" s="23"/>
      <c r="CK23" s="23"/>
      <c r="CL23" s="23"/>
      <c r="CM23" s="23"/>
      <c r="CN23" s="32"/>
      <c r="CO23" s="22"/>
      <c r="CP23" s="23"/>
      <c r="CQ23" s="23"/>
      <c r="CR23" s="23"/>
      <c r="CS23" s="23"/>
      <c r="CT23" s="23"/>
      <c r="CU23" s="23"/>
      <c r="CV23" s="23"/>
      <c r="CW23" s="32"/>
      <c r="CX23" s="22"/>
      <c r="CY23" s="23"/>
      <c r="CZ23" s="23"/>
      <c r="DA23" s="23"/>
      <c r="DB23" s="23"/>
      <c r="DC23" s="23"/>
      <c r="DD23" s="23"/>
      <c r="DE23" s="23"/>
      <c r="DF23" s="32"/>
      <c r="DG23" s="22"/>
      <c r="DH23" s="23"/>
      <c r="DI23" s="23"/>
      <c r="DJ23" s="23"/>
      <c r="DK23" s="23"/>
      <c r="DL23" s="23"/>
      <c r="DM23" s="23"/>
      <c r="DN23" s="23"/>
      <c r="DO23" s="32"/>
      <c r="DP23" s="22"/>
      <c r="DQ23" s="23"/>
      <c r="DR23" s="23"/>
      <c r="DS23" s="23"/>
      <c r="DT23" s="23"/>
      <c r="DU23" s="23"/>
      <c r="DV23" s="23"/>
      <c r="DW23" s="23"/>
      <c r="DX23" s="32"/>
      <c r="DY23" s="22"/>
      <c r="DZ23" s="23"/>
      <c r="EA23" s="23"/>
      <c r="EB23" s="23"/>
      <c r="EC23" s="23"/>
      <c r="ED23" s="23"/>
      <c r="EE23" s="23"/>
      <c r="EF23" s="23"/>
      <c r="EG23" s="32"/>
      <c r="EH23" s="23"/>
      <c r="EI23" s="24"/>
      <c r="EJ23" s="19"/>
      <c r="EK23" s="25"/>
      <c r="EO23" s="43">
        <f t="shared" si="0"/>
        <v>0</v>
      </c>
    </row>
    <row r="24" spans="1:145" s="27" customFormat="1" x14ac:dyDescent="0.25">
      <c r="A24" s="154"/>
      <c r="B24" s="51"/>
      <c r="C24" s="18">
        <v>0.52462635141243075</v>
      </c>
      <c r="D24" s="26"/>
      <c r="E24" s="26"/>
      <c r="F24" s="26"/>
      <c r="G24" s="26"/>
      <c r="H24" s="26"/>
      <c r="I24" s="26"/>
      <c r="J24" s="26"/>
      <c r="K24" s="35">
        <f t="shared" ref="K24" si="14">K22/K23*0.0113636*60</f>
        <v>0.52462635141243075</v>
      </c>
      <c r="L24" s="18">
        <v>0.83208425799926178</v>
      </c>
      <c r="M24" s="26">
        <v>0.34485111626490522</v>
      </c>
      <c r="N24" s="26"/>
      <c r="O24" s="26"/>
      <c r="P24" s="26"/>
      <c r="Q24" s="26"/>
      <c r="R24" s="26"/>
      <c r="S24" s="26"/>
      <c r="T24" s="35">
        <f t="shared" ref="T24" si="15">T22/T23*0.0113636*60</f>
        <v>0.47614571163930897</v>
      </c>
      <c r="U24" s="18">
        <v>0.82512990059222724</v>
      </c>
      <c r="V24" s="26">
        <v>1.0408088795244552</v>
      </c>
      <c r="W24" s="26"/>
      <c r="X24" s="26"/>
      <c r="Y24" s="26"/>
      <c r="Z24" s="26"/>
      <c r="AA24" s="26"/>
      <c r="AB24" s="26"/>
      <c r="AC24" s="35">
        <f t="shared" ref="AC24" si="16">AC22/AC23*0.0113636*60</f>
        <v>0.94072471830143289</v>
      </c>
      <c r="AL24" s="35"/>
      <c r="AM24" s="18"/>
      <c r="AN24" s="26"/>
      <c r="AO24" s="26"/>
      <c r="AP24" s="26"/>
      <c r="AQ24" s="26"/>
      <c r="AR24" s="26"/>
      <c r="AS24" s="26"/>
      <c r="AT24" s="26"/>
      <c r="AU24" s="35"/>
      <c r="AV24" s="18"/>
      <c r="AW24" s="26"/>
      <c r="AX24" s="26"/>
      <c r="AY24" s="26"/>
      <c r="AZ24" s="26"/>
      <c r="BA24" s="26"/>
      <c r="BB24" s="26"/>
      <c r="BC24" s="26"/>
      <c r="BD24" s="35"/>
      <c r="BE24" s="18"/>
      <c r="BF24" s="26"/>
      <c r="BG24" s="26"/>
      <c r="BH24" s="26"/>
      <c r="BI24" s="26"/>
      <c r="BJ24" s="26"/>
      <c r="BK24" s="26"/>
      <c r="BL24" s="26"/>
      <c r="BM24" s="33"/>
      <c r="BN24" s="18"/>
      <c r="BO24" s="26"/>
      <c r="BP24" s="26"/>
      <c r="BQ24" s="26"/>
      <c r="BR24" s="26"/>
      <c r="BS24" s="26"/>
      <c r="BT24" s="26"/>
      <c r="BU24" s="26"/>
      <c r="BV24" s="33"/>
      <c r="BW24" s="18"/>
      <c r="BX24" s="26"/>
      <c r="BY24" s="26"/>
      <c r="BZ24" s="26"/>
      <c r="CA24" s="26"/>
      <c r="CB24" s="26"/>
      <c r="CC24" s="26"/>
      <c r="CD24" s="26"/>
      <c r="CE24" s="33"/>
      <c r="CF24" s="18"/>
      <c r="CG24" s="26"/>
      <c r="CH24" s="26"/>
      <c r="CI24" s="26"/>
      <c r="CJ24" s="26"/>
      <c r="CK24" s="26"/>
      <c r="CL24" s="26"/>
      <c r="CM24" s="26"/>
      <c r="CN24" s="33"/>
      <c r="CO24" s="18"/>
      <c r="CP24" s="26"/>
      <c r="CQ24" s="26"/>
      <c r="CR24" s="26"/>
      <c r="CS24" s="26"/>
      <c r="CT24" s="26"/>
      <c r="CU24" s="26"/>
      <c r="CV24" s="26"/>
      <c r="CW24" s="33"/>
      <c r="CX24" s="18"/>
      <c r="CY24" s="26"/>
      <c r="CZ24" s="26"/>
      <c r="DA24" s="26"/>
      <c r="DB24" s="26"/>
      <c r="DC24" s="26"/>
      <c r="DD24" s="26"/>
      <c r="DE24" s="26"/>
      <c r="DF24" s="33"/>
      <c r="DG24" s="18"/>
      <c r="DH24" s="26"/>
      <c r="DI24" s="26"/>
      <c r="DJ24" s="26"/>
      <c r="DK24" s="26"/>
      <c r="DL24" s="26"/>
      <c r="DM24" s="26"/>
      <c r="DN24" s="26"/>
      <c r="DO24" s="33"/>
      <c r="DP24" s="18"/>
      <c r="DQ24" s="26"/>
      <c r="DR24" s="26"/>
      <c r="DS24" s="26"/>
      <c r="DT24" s="26"/>
      <c r="DU24" s="26"/>
      <c r="DV24" s="26"/>
      <c r="DW24" s="26"/>
      <c r="DX24" s="33"/>
      <c r="DY24" s="18"/>
      <c r="DZ24" s="26"/>
      <c r="EA24" s="26"/>
      <c r="EB24" s="26"/>
      <c r="EC24" s="26"/>
      <c r="ED24" s="26"/>
      <c r="EE24" s="26"/>
      <c r="EF24" s="26"/>
      <c r="EG24" s="33"/>
      <c r="EH24" s="26"/>
      <c r="EI24" s="28"/>
      <c r="EJ24" s="17"/>
      <c r="EK24" s="29"/>
      <c r="EO24" s="43">
        <f t="shared" si="0"/>
        <v>0</v>
      </c>
    </row>
    <row r="25" spans="1:145" s="43" customFormat="1" x14ac:dyDescent="0.25">
      <c r="A25" s="152">
        <v>6</v>
      </c>
      <c r="B25" s="52">
        <v>66</v>
      </c>
      <c r="C25" s="36">
        <v>0</v>
      </c>
      <c r="D25" s="37"/>
      <c r="E25" s="37"/>
      <c r="F25" s="37"/>
      <c r="G25" s="37"/>
      <c r="H25" s="37"/>
      <c r="I25" s="37"/>
      <c r="J25" s="37"/>
      <c r="K25" s="38"/>
      <c r="L25" s="36">
        <v>1</v>
      </c>
      <c r="M25" s="37"/>
      <c r="N25" s="37"/>
      <c r="O25" s="37"/>
      <c r="P25" s="37"/>
      <c r="Q25" s="37"/>
      <c r="R25" s="37"/>
      <c r="S25" s="37"/>
      <c r="T25" s="38"/>
      <c r="U25" s="36">
        <v>0</v>
      </c>
      <c r="V25" s="37"/>
      <c r="W25" s="37"/>
      <c r="X25" s="37"/>
      <c r="Y25" s="37"/>
      <c r="Z25" s="37"/>
      <c r="AA25" s="37"/>
      <c r="AB25" s="37"/>
      <c r="AC25" s="38"/>
      <c r="AD25" s="36">
        <v>1</v>
      </c>
      <c r="AE25" s="37"/>
      <c r="AF25" s="37"/>
      <c r="AG25" s="37"/>
      <c r="AH25" s="37"/>
      <c r="AI25" s="37"/>
      <c r="AJ25" s="37"/>
      <c r="AK25" s="37"/>
      <c r="AL25" s="38"/>
      <c r="AM25" s="36">
        <v>1</v>
      </c>
      <c r="AN25" s="37"/>
      <c r="AO25" s="37"/>
      <c r="AP25" s="37"/>
      <c r="AQ25" s="37"/>
      <c r="AR25" s="37"/>
      <c r="AS25" s="37"/>
      <c r="AT25" s="37"/>
      <c r="AU25" s="38"/>
      <c r="AV25" s="36">
        <v>0</v>
      </c>
      <c r="AW25" s="37"/>
      <c r="AX25" s="37"/>
      <c r="AY25" s="37"/>
      <c r="AZ25" s="37"/>
      <c r="BA25" s="37"/>
      <c r="BB25" s="37"/>
      <c r="BC25" s="37"/>
      <c r="BD25" s="38"/>
      <c r="BE25" s="36"/>
      <c r="BF25" s="37"/>
      <c r="BG25" s="37"/>
      <c r="BH25" s="37"/>
      <c r="BI25" s="37"/>
      <c r="BJ25" s="37"/>
      <c r="BK25" s="37"/>
      <c r="BL25" s="37"/>
      <c r="BM25" s="38"/>
      <c r="BN25" s="36"/>
      <c r="BO25" s="37"/>
      <c r="BP25" s="37"/>
      <c r="BQ25" s="37"/>
      <c r="BR25" s="37"/>
      <c r="BS25" s="37"/>
      <c r="BT25" s="37"/>
      <c r="BU25" s="37"/>
      <c r="BV25" s="38"/>
      <c r="BW25" s="36"/>
      <c r="BX25" s="37"/>
      <c r="BY25" s="37"/>
      <c r="BZ25" s="37"/>
      <c r="CA25" s="37"/>
      <c r="CB25" s="37"/>
      <c r="CC25" s="37"/>
      <c r="CD25" s="37"/>
      <c r="CE25" s="38"/>
      <c r="CF25" s="36"/>
      <c r="CG25" s="37"/>
      <c r="CH25" s="37"/>
      <c r="CI25" s="37"/>
      <c r="CJ25" s="37"/>
      <c r="CK25" s="37"/>
      <c r="CL25" s="37"/>
      <c r="CM25" s="37"/>
      <c r="CN25" s="38"/>
      <c r="CO25" s="36"/>
      <c r="CP25" s="37"/>
      <c r="CQ25" s="37"/>
      <c r="CR25" s="37"/>
      <c r="CS25" s="37"/>
      <c r="CT25" s="37"/>
      <c r="CU25" s="37"/>
      <c r="CV25" s="37"/>
      <c r="CW25" s="38"/>
      <c r="CX25" s="36"/>
      <c r="CY25" s="37"/>
      <c r="CZ25" s="37"/>
      <c r="DA25" s="37"/>
      <c r="DB25" s="37"/>
      <c r="DC25" s="37"/>
      <c r="DD25" s="37"/>
      <c r="DE25" s="37"/>
      <c r="DF25" s="38"/>
      <c r="DG25" s="36"/>
      <c r="DH25" s="37"/>
      <c r="DI25" s="37"/>
      <c r="DJ25" s="37"/>
      <c r="DK25" s="37"/>
      <c r="DL25" s="37"/>
      <c r="DM25" s="37"/>
      <c r="DN25" s="37"/>
      <c r="DO25" s="38"/>
      <c r="DP25" s="36"/>
      <c r="DQ25" s="37"/>
      <c r="DR25" s="37"/>
      <c r="DS25" s="37"/>
      <c r="DT25" s="37"/>
      <c r="DU25" s="37"/>
      <c r="DV25" s="37"/>
      <c r="DW25" s="37"/>
      <c r="DX25" s="38"/>
      <c r="DY25" s="36"/>
      <c r="DZ25" s="37"/>
      <c r="EA25" s="37"/>
      <c r="EB25" s="37"/>
      <c r="EC25" s="37"/>
      <c r="ED25" s="37"/>
      <c r="EE25" s="37"/>
      <c r="EF25" s="37"/>
      <c r="EG25" s="38"/>
      <c r="EH25" s="37"/>
      <c r="EI25" s="39">
        <v>66</v>
      </c>
      <c r="EJ25" s="40"/>
      <c r="EK25" s="41">
        <v>6</v>
      </c>
      <c r="EL25" s="42">
        <v>42623</v>
      </c>
      <c r="EM25" s="42">
        <v>42628</v>
      </c>
      <c r="EO25" s="43">
        <f t="shared" si="0"/>
        <v>5</v>
      </c>
    </row>
    <row r="26" spans="1:145" s="11" customFormat="1" x14ac:dyDescent="0.25">
      <c r="A26" s="153"/>
      <c r="B26" s="50"/>
      <c r="C26" s="22"/>
      <c r="D26" s="23"/>
      <c r="E26" s="23"/>
      <c r="F26" s="23"/>
      <c r="G26" s="23"/>
      <c r="H26" s="23"/>
      <c r="I26" s="23"/>
      <c r="J26" s="23"/>
      <c r="K26" s="32"/>
      <c r="L26" s="22">
        <v>116.34</v>
      </c>
      <c r="M26" s="23"/>
      <c r="P26" s="23"/>
      <c r="Q26" s="23"/>
      <c r="R26" s="23"/>
      <c r="S26" s="23"/>
      <c r="T26" s="32">
        <f>SUM(L26:Q26)</f>
        <v>116.34</v>
      </c>
      <c r="U26" s="22"/>
      <c r="V26" s="23"/>
      <c r="W26" s="23"/>
      <c r="X26" s="23"/>
      <c r="Y26" s="23"/>
      <c r="Z26" s="23"/>
      <c r="AA26" s="23"/>
      <c r="AB26" s="23"/>
      <c r="AC26" s="32"/>
      <c r="AD26" s="11">
        <v>298.04000000000002</v>
      </c>
      <c r="AH26" s="23"/>
      <c r="AI26" s="23"/>
      <c r="AJ26" s="23"/>
      <c r="AK26" s="23"/>
      <c r="AL26" s="32">
        <f>SUM(AD26:AK26)</f>
        <v>298.04000000000002</v>
      </c>
      <c r="AM26" s="22">
        <v>257.04000000000002</v>
      </c>
      <c r="AN26" s="23"/>
      <c r="AO26" s="23"/>
      <c r="AU26" s="32">
        <f>SUM(AM26:AT26)</f>
        <v>257.04000000000002</v>
      </c>
      <c r="AV26" s="22"/>
      <c r="AW26" s="23"/>
      <c r="AX26" s="23"/>
      <c r="AY26" s="23"/>
      <c r="AZ26" s="23"/>
      <c r="BA26" s="23"/>
      <c r="BB26" s="23"/>
      <c r="BC26" s="23"/>
      <c r="BD26" s="32"/>
      <c r="BE26" s="22"/>
      <c r="BF26" s="23"/>
      <c r="BG26" s="23"/>
      <c r="BH26" s="23"/>
      <c r="BI26" s="23"/>
      <c r="BJ26" s="23"/>
      <c r="BK26" s="23"/>
      <c r="BL26" s="23"/>
      <c r="BM26" s="32"/>
      <c r="BN26" s="22"/>
      <c r="BO26" s="23"/>
      <c r="BP26" s="23"/>
      <c r="BQ26" s="23"/>
      <c r="BR26" s="23"/>
      <c r="BS26" s="23"/>
      <c r="BT26" s="23"/>
      <c r="BU26" s="23"/>
      <c r="BV26" s="32"/>
      <c r="BW26" s="22"/>
      <c r="BX26" s="23"/>
      <c r="BY26" s="23"/>
      <c r="BZ26" s="23"/>
      <c r="CA26" s="23"/>
      <c r="CB26" s="23"/>
      <c r="CC26" s="23"/>
      <c r="CD26" s="23"/>
      <c r="CE26" s="32"/>
      <c r="CF26" s="22"/>
      <c r="CG26" s="23"/>
      <c r="CH26" s="23"/>
      <c r="CI26" s="23"/>
      <c r="CJ26" s="23"/>
      <c r="CK26" s="23"/>
      <c r="CL26" s="23"/>
      <c r="CM26" s="23"/>
      <c r="CN26" s="32"/>
      <c r="CO26" s="22"/>
      <c r="CP26" s="23"/>
      <c r="CQ26" s="23"/>
      <c r="CR26" s="23"/>
      <c r="CS26" s="23"/>
      <c r="CT26" s="23"/>
      <c r="CU26" s="23"/>
      <c r="CV26" s="23"/>
      <c r="CW26" s="32"/>
      <c r="CX26" s="22"/>
      <c r="CY26" s="23"/>
      <c r="CZ26" s="23"/>
      <c r="DA26" s="23"/>
      <c r="DB26" s="23"/>
      <c r="DC26" s="23"/>
      <c r="DD26" s="23"/>
      <c r="DE26" s="23"/>
      <c r="DF26" s="32"/>
      <c r="DG26" s="22"/>
      <c r="DH26" s="23"/>
      <c r="DI26" s="23"/>
      <c r="DJ26" s="23"/>
      <c r="DK26" s="23"/>
      <c r="DL26" s="23"/>
      <c r="DM26" s="23"/>
      <c r="DN26" s="23"/>
      <c r="DO26" s="32"/>
      <c r="DP26" s="22"/>
      <c r="DQ26" s="23"/>
      <c r="DR26" s="23"/>
      <c r="DS26" s="23"/>
      <c r="DT26" s="23"/>
      <c r="DU26" s="23"/>
      <c r="DV26" s="23"/>
      <c r="DW26" s="23"/>
      <c r="DX26" s="32"/>
      <c r="DY26" s="22"/>
      <c r="DZ26" s="23"/>
      <c r="EA26" s="23"/>
      <c r="EB26" s="23"/>
      <c r="EC26" s="23"/>
      <c r="ED26" s="23"/>
      <c r="EE26" s="23"/>
      <c r="EF26" s="23"/>
      <c r="EG26" s="32"/>
      <c r="EH26" s="23"/>
      <c r="EI26" s="24"/>
      <c r="EJ26" s="19"/>
      <c r="EK26" s="25"/>
      <c r="EO26" s="43">
        <f t="shared" si="0"/>
        <v>0</v>
      </c>
    </row>
    <row r="27" spans="1:145" s="11" customFormat="1" x14ac:dyDescent="0.25">
      <c r="A27" s="153"/>
      <c r="B27" s="50"/>
      <c r="C27" s="22"/>
      <c r="D27" s="23"/>
      <c r="E27" s="23"/>
      <c r="F27" s="23"/>
      <c r="G27" s="23"/>
      <c r="H27" s="23"/>
      <c r="I27" s="23"/>
      <c r="J27" s="23"/>
      <c r="K27" s="32"/>
      <c r="L27" s="22">
        <v>591.29837339573169</v>
      </c>
      <c r="M27" s="23"/>
      <c r="N27" s="23"/>
      <c r="O27" s="23"/>
      <c r="P27" s="23"/>
      <c r="Q27" s="23"/>
      <c r="R27" s="23"/>
      <c r="S27" s="23"/>
      <c r="T27" s="32">
        <f>SUM(L27:Q27)</f>
        <v>591.29837339573169</v>
      </c>
      <c r="U27" s="22"/>
      <c r="V27" s="23"/>
      <c r="Y27" s="23"/>
      <c r="Z27" s="23"/>
      <c r="AA27" s="23"/>
      <c r="AB27" s="23"/>
      <c r="AC27" s="32"/>
      <c r="AD27" s="11">
        <v>1504</v>
      </c>
      <c r="AF27" s="23"/>
      <c r="AG27" s="23"/>
      <c r="AH27" s="23"/>
      <c r="AI27" s="23"/>
      <c r="AJ27" s="23"/>
      <c r="AK27" s="23"/>
      <c r="AL27" s="32">
        <f>SUM(AD27:AK27)</f>
        <v>1504</v>
      </c>
      <c r="AM27" s="22">
        <v>574</v>
      </c>
      <c r="AN27" s="23"/>
      <c r="AO27" s="23"/>
      <c r="AP27" s="23"/>
      <c r="AQ27" s="23"/>
      <c r="AR27" s="23"/>
      <c r="AS27" s="23"/>
      <c r="AT27" s="23"/>
      <c r="AU27" s="32">
        <f>SUM(AM27:AT27)</f>
        <v>574</v>
      </c>
      <c r="AV27" s="22"/>
      <c r="AW27" s="23"/>
      <c r="AX27" s="23"/>
      <c r="AY27" s="23"/>
      <c r="AZ27" s="23"/>
      <c r="BA27" s="23"/>
      <c r="BB27" s="23"/>
      <c r="BC27" s="23"/>
      <c r="BD27" s="32"/>
      <c r="BE27" s="22"/>
      <c r="BF27" s="23"/>
      <c r="BG27" s="23"/>
      <c r="BH27" s="23"/>
      <c r="BI27" s="23"/>
      <c r="BJ27" s="23"/>
      <c r="BK27" s="23"/>
      <c r="BL27" s="23"/>
      <c r="BM27" s="32"/>
      <c r="BN27" s="22"/>
      <c r="BO27" s="23"/>
      <c r="BP27" s="23"/>
      <c r="BQ27" s="23"/>
      <c r="BR27" s="23"/>
      <c r="BS27" s="23"/>
      <c r="BT27" s="23"/>
      <c r="BU27" s="23"/>
      <c r="BV27" s="32"/>
      <c r="BW27" s="22"/>
      <c r="BX27" s="23"/>
      <c r="BY27" s="23"/>
      <c r="BZ27" s="23"/>
      <c r="CA27" s="23"/>
      <c r="CB27" s="23"/>
      <c r="CC27" s="23"/>
      <c r="CD27" s="23"/>
      <c r="CE27" s="32"/>
      <c r="CF27" s="22"/>
      <c r="CG27" s="23"/>
      <c r="CH27" s="23"/>
      <c r="CI27" s="23"/>
      <c r="CJ27" s="23"/>
      <c r="CK27" s="23"/>
      <c r="CL27" s="23"/>
      <c r="CM27" s="23"/>
      <c r="CN27" s="32"/>
      <c r="CO27" s="22"/>
      <c r="CP27" s="23"/>
      <c r="CQ27" s="23"/>
      <c r="CR27" s="23"/>
      <c r="CS27" s="23"/>
      <c r="CT27" s="23"/>
      <c r="CU27" s="23"/>
      <c r="CV27" s="23"/>
      <c r="CW27" s="32"/>
      <c r="CX27" s="22"/>
      <c r="CY27" s="23"/>
      <c r="CZ27" s="23"/>
      <c r="DA27" s="23"/>
      <c r="DB27" s="23"/>
      <c r="DC27" s="23"/>
      <c r="DD27" s="23"/>
      <c r="DE27" s="23"/>
      <c r="DF27" s="32"/>
      <c r="DG27" s="22"/>
      <c r="DH27" s="23"/>
      <c r="DI27" s="23"/>
      <c r="DJ27" s="23"/>
      <c r="DK27" s="23"/>
      <c r="DL27" s="23"/>
      <c r="DM27" s="23"/>
      <c r="DN27" s="23"/>
      <c r="DO27" s="32"/>
      <c r="DP27" s="22"/>
      <c r="DQ27" s="23"/>
      <c r="DR27" s="23"/>
      <c r="DS27" s="23"/>
      <c r="DT27" s="23"/>
      <c r="DU27" s="23"/>
      <c r="DV27" s="23"/>
      <c r="DW27" s="23"/>
      <c r="DX27" s="32"/>
      <c r="DY27" s="22"/>
      <c r="DZ27" s="23"/>
      <c r="EA27" s="23"/>
      <c r="EB27" s="23"/>
      <c r="EC27" s="23"/>
      <c r="ED27" s="23"/>
      <c r="EE27" s="23"/>
      <c r="EF27" s="23"/>
      <c r="EG27" s="32"/>
      <c r="EH27" s="23"/>
      <c r="EI27" s="24"/>
      <c r="EJ27" s="19"/>
      <c r="EK27" s="25"/>
      <c r="EO27" s="43">
        <f t="shared" si="0"/>
        <v>0</v>
      </c>
    </row>
    <row r="28" spans="1:145" s="27" customFormat="1" x14ac:dyDescent="0.25">
      <c r="A28" s="154"/>
      <c r="B28" s="51"/>
      <c r="C28" s="18"/>
      <c r="D28" s="26"/>
      <c r="E28" s="26"/>
      <c r="F28" s="26"/>
      <c r="G28" s="26"/>
      <c r="H28" s="26"/>
      <c r="I28" s="26"/>
      <c r="J28" s="26"/>
      <c r="K28" s="35"/>
      <c r="L28" s="18">
        <v>0.13414965609403551</v>
      </c>
      <c r="M28" s="26"/>
      <c r="N28" s="26"/>
      <c r="O28" s="26"/>
      <c r="P28" s="26"/>
      <c r="Q28" s="26"/>
      <c r="R28" s="26"/>
      <c r="S28" s="26"/>
      <c r="T28" s="35">
        <f t="shared" ref="T28" si="17">T26/T27*0.0113636*60</f>
        <v>0.13414965609403551</v>
      </c>
      <c r="U28" s="18"/>
      <c r="V28" s="26"/>
      <c r="W28" s="26"/>
      <c r="X28" s="26"/>
      <c r="Y28" s="26"/>
      <c r="Z28" s="26"/>
      <c r="AA28" s="26"/>
      <c r="AB28" s="26"/>
      <c r="AC28" s="35"/>
      <c r="AD28" s="27">
        <v>0.135111995106383</v>
      </c>
      <c r="AL28" s="35">
        <f t="shared" ref="AL28" si="18">AL26/AL27*0.0113636*60</f>
        <v>0.135111995106383</v>
      </c>
      <c r="AM28" s="18">
        <v>0.30532053073170734</v>
      </c>
      <c r="AN28" s="26"/>
      <c r="AO28" s="26"/>
      <c r="AP28" s="26"/>
      <c r="AQ28" s="26"/>
      <c r="AR28" s="26"/>
      <c r="AS28" s="26"/>
      <c r="AT28" s="26"/>
      <c r="AU28" s="35">
        <f t="shared" ref="AU28" si="19">AU26/AU27*0.0113636*60</f>
        <v>0.30532053073170734</v>
      </c>
      <c r="AV28" s="18"/>
      <c r="AW28" s="26"/>
      <c r="AX28" s="26"/>
      <c r="AY28" s="26"/>
      <c r="AZ28" s="26"/>
      <c r="BA28" s="26"/>
      <c r="BB28" s="26"/>
      <c r="BC28" s="26"/>
      <c r="BD28" s="35"/>
      <c r="BE28" s="18"/>
      <c r="BF28" s="26"/>
      <c r="BG28" s="26"/>
      <c r="BH28" s="26"/>
      <c r="BI28" s="26"/>
      <c r="BJ28" s="26"/>
      <c r="BK28" s="26"/>
      <c r="BL28" s="26"/>
      <c r="BM28" s="33"/>
      <c r="BN28" s="18"/>
      <c r="BO28" s="26"/>
      <c r="BP28" s="26"/>
      <c r="BQ28" s="26"/>
      <c r="BR28" s="26"/>
      <c r="BS28" s="26"/>
      <c r="BT28" s="26"/>
      <c r="BU28" s="26"/>
      <c r="BV28" s="33"/>
      <c r="BW28" s="18"/>
      <c r="BX28" s="26"/>
      <c r="BY28" s="26"/>
      <c r="BZ28" s="26"/>
      <c r="CA28" s="26"/>
      <c r="CB28" s="26"/>
      <c r="CC28" s="26"/>
      <c r="CD28" s="26"/>
      <c r="CE28" s="33"/>
      <c r="CF28" s="18"/>
      <c r="CG28" s="26"/>
      <c r="CH28" s="26"/>
      <c r="CI28" s="26"/>
      <c r="CJ28" s="26"/>
      <c r="CK28" s="26"/>
      <c r="CL28" s="26"/>
      <c r="CM28" s="26"/>
      <c r="CN28" s="33"/>
      <c r="CO28" s="18"/>
      <c r="CP28" s="26"/>
      <c r="CQ28" s="26"/>
      <c r="CR28" s="26"/>
      <c r="CS28" s="26"/>
      <c r="CT28" s="26"/>
      <c r="CU28" s="26"/>
      <c r="CV28" s="26"/>
      <c r="CW28" s="33"/>
      <c r="CX28" s="18"/>
      <c r="CY28" s="26"/>
      <c r="CZ28" s="26"/>
      <c r="DA28" s="26"/>
      <c r="DB28" s="26"/>
      <c r="DC28" s="26"/>
      <c r="DD28" s="26"/>
      <c r="DE28" s="26"/>
      <c r="DF28" s="33"/>
      <c r="DG28" s="18"/>
      <c r="DH28" s="26"/>
      <c r="DI28" s="26"/>
      <c r="DJ28" s="26"/>
      <c r="DK28" s="26"/>
      <c r="DL28" s="26"/>
      <c r="DM28" s="26"/>
      <c r="DN28" s="26"/>
      <c r="DO28" s="33"/>
      <c r="DP28" s="18"/>
      <c r="DQ28" s="26"/>
      <c r="DR28" s="26"/>
      <c r="DS28" s="26"/>
      <c r="DT28" s="26"/>
      <c r="DU28" s="26"/>
      <c r="DV28" s="26"/>
      <c r="DW28" s="26"/>
      <c r="DX28" s="33"/>
      <c r="DY28" s="18"/>
      <c r="DZ28" s="26"/>
      <c r="EA28" s="26"/>
      <c r="EB28" s="26"/>
      <c r="EC28" s="26"/>
      <c r="ED28" s="26"/>
      <c r="EE28" s="26"/>
      <c r="EF28" s="26"/>
      <c r="EG28" s="33"/>
      <c r="EH28" s="26"/>
      <c r="EI28" s="28"/>
      <c r="EJ28" s="17"/>
      <c r="EK28" s="29"/>
      <c r="EO28" s="43">
        <f t="shared" si="0"/>
        <v>0</v>
      </c>
    </row>
    <row r="29" spans="1:145" s="43" customFormat="1" x14ac:dyDescent="0.25">
      <c r="A29" s="152">
        <v>7</v>
      </c>
      <c r="B29" s="52">
        <v>67</v>
      </c>
      <c r="C29" s="36">
        <v>0</v>
      </c>
      <c r="D29" s="37"/>
      <c r="E29" s="37"/>
      <c r="F29" s="37"/>
      <c r="G29" s="37"/>
      <c r="H29" s="37"/>
      <c r="I29" s="37"/>
      <c r="J29" s="37"/>
      <c r="K29" s="38"/>
      <c r="L29" s="36">
        <v>3</v>
      </c>
      <c r="M29" s="37"/>
      <c r="N29" s="37"/>
      <c r="O29" s="37"/>
      <c r="P29" s="37"/>
      <c r="Q29" s="37"/>
      <c r="R29" s="37"/>
      <c r="S29" s="37"/>
      <c r="T29" s="38"/>
      <c r="U29" s="36">
        <v>3</v>
      </c>
      <c r="V29" s="37"/>
      <c r="W29" s="37"/>
      <c r="X29" s="37"/>
      <c r="Y29" s="37"/>
      <c r="Z29" s="37"/>
      <c r="AA29" s="37"/>
      <c r="AB29" s="37"/>
      <c r="AC29" s="38"/>
      <c r="AD29" s="36">
        <v>4</v>
      </c>
      <c r="AE29" s="37"/>
      <c r="AF29" s="37"/>
      <c r="AG29" s="37"/>
      <c r="AH29" s="37"/>
      <c r="AI29" s="37"/>
      <c r="AJ29" s="37"/>
      <c r="AK29" s="37"/>
      <c r="AL29" s="38"/>
      <c r="AM29" s="36">
        <v>2</v>
      </c>
      <c r="AN29" s="37"/>
      <c r="AO29" s="37"/>
      <c r="AP29" s="37"/>
      <c r="AQ29" s="37"/>
      <c r="AR29" s="37"/>
      <c r="AS29" s="37"/>
      <c r="AT29" s="37"/>
      <c r="AU29" s="38"/>
      <c r="AV29" s="36"/>
      <c r="AW29" s="37"/>
      <c r="AX29" s="37"/>
      <c r="AY29" s="37"/>
      <c r="AZ29" s="37"/>
      <c r="BA29" s="37"/>
      <c r="BB29" s="37"/>
      <c r="BC29" s="37"/>
      <c r="BD29" s="38"/>
      <c r="BE29" s="36"/>
      <c r="BF29" s="37"/>
      <c r="BG29" s="37"/>
      <c r="BH29" s="37"/>
      <c r="BI29" s="37"/>
      <c r="BJ29" s="37"/>
      <c r="BK29" s="37"/>
      <c r="BL29" s="37"/>
      <c r="BM29" s="38"/>
      <c r="BN29" s="36"/>
      <c r="BO29" s="37"/>
      <c r="BP29" s="37"/>
      <c r="BQ29" s="37"/>
      <c r="BR29" s="37"/>
      <c r="BS29" s="37"/>
      <c r="BT29" s="37"/>
      <c r="BU29" s="37"/>
      <c r="BV29" s="38"/>
      <c r="BW29" s="36"/>
      <c r="BX29" s="37"/>
      <c r="BY29" s="37"/>
      <c r="BZ29" s="37"/>
      <c r="CA29" s="37"/>
      <c r="CB29" s="37"/>
      <c r="CC29" s="37"/>
      <c r="CD29" s="37"/>
      <c r="CE29" s="38"/>
      <c r="CF29" s="36"/>
      <c r="CG29" s="37"/>
      <c r="CH29" s="37"/>
      <c r="CI29" s="37"/>
      <c r="CJ29" s="37"/>
      <c r="CK29" s="37"/>
      <c r="CL29" s="37"/>
      <c r="CM29" s="37"/>
      <c r="CN29" s="38"/>
      <c r="CO29" s="36"/>
      <c r="CP29" s="37"/>
      <c r="CQ29" s="37"/>
      <c r="CR29" s="37"/>
      <c r="CS29" s="37"/>
      <c r="CT29" s="37"/>
      <c r="CU29" s="37"/>
      <c r="CV29" s="37"/>
      <c r="CW29" s="38"/>
      <c r="CX29" s="36"/>
      <c r="CY29" s="37"/>
      <c r="CZ29" s="37"/>
      <c r="DA29" s="37"/>
      <c r="DB29" s="37"/>
      <c r="DC29" s="37"/>
      <c r="DD29" s="37"/>
      <c r="DE29" s="37"/>
      <c r="DF29" s="38"/>
      <c r="DG29" s="36"/>
      <c r="DH29" s="37"/>
      <c r="DI29" s="37"/>
      <c r="DJ29" s="37"/>
      <c r="DK29" s="37"/>
      <c r="DL29" s="37"/>
      <c r="DM29" s="37"/>
      <c r="DN29" s="37"/>
      <c r="DO29" s="38"/>
      <c r="DP29" s="36"/>
      <c r="DQ29" s="37"/>
      <c r="DR29" s="37"/>
      <c r="DS29" s="37"/>
      <c r="DT29" s="37"/>
      <c r="DU29" s="37"/>
      <c r="DV29" s="37"/>
      <c r="DW29" s="37"/>
      <c r="DX29" s="38"/>
      <c r="DY29" s="36"/>
      <c r="DZ29" s="37"/>
      <c r="EA29" s="37"/>
      <c r="EB29" s="37"/>
      <c r="EC29" s="37"/>
      <c r="ED29" s="37"/>
      <c r="EE29" s="37"/>
      <c r="EF29" s="37"/>
      <c r="EG29" s="38"/>
      <c r="EH29" s="37"/>
      <c r="EI29" s="39">
        <v>67</v>
      </c>
      <c r="EJ29" s="40"/>
      <c r="EK29" s="41">
        <v>10</v>
      </c>
      <c r="EL29" s="42">
        <v>42623</v>
      </c>
      <c r="EM29" s="42">
        <v>42627</v>
      </c>
      <c r="EO29" s="43">
        <f t="shared" si="0"/>
        <v>4</v>
      </c>
    </row>
    <row r="30" spans="1:145" s="11" customFormat="1" x14ac:dyDescent="0.25">
      <c r="A30" s="153"/>
      <c r="B30" s="50"/>
      <c r="C30" s="22"/>
      <c r="D30" s="23"/>
      <c r="E30" s="23"/>
      <c r="F30" s="23"/>
      <c r="G30" s="23"/>
      <c r="H30" s="23"/>
      <c r="I30" s="23"/>
      <c r="J30" s="23"/>
      <c r="K30" s="32"/>
      <c r="L30" s="22">
        <v>486.96</v>
      </c>
      <c r="M30" s="23">
        <v>733</v>
      </c>
      <c r="N30" s="11">
        <v>486.96</v>
      </c>
      <c r="P30" s="23"/>
      <c r="Q30" s="23"/>
      <c r="R30" s="23"/>
      <c r="S30" s="23"/>
      <c r="T30" s="32">
        <f>SUM(L30:Q30)</f>
        <v>1706.92</v>
      </c>
      <c r="U30" s="22">
        <v>733</v>
      </c>
      <c r="V30" s="23">
        <v>361.96000000000004</v>
      </c>
      <c r="W30" s="23">
        <v>733</v>
      </c>
      <c r="X30" s="23"/>
      <c r="Y30" s="23"/>
      <c r="Z30" s="23"/>
      <c r="AA30" s="23"/>
      <c r="AB30" s="23"/>
      <c r="AC30" s="32">
        <f>SUM(U30:Z30)</f>
        <v>1827.96</v>
      </c>
      <c r="AD30" s="11">
        <v>486.96</v>
      </c>
      <c r="AE30" s="11">
        <v>246.03999999999996</v>
      </c>
      <c r="AF30" s="11">
        <v>973.91999999999985</v>
      </c>
      <c r="AG30" s="11">
        <v>973.91999999999985</v>
      </c>
      <c r="AH30" s="23"/>
      <c r="AI30" s="23"/>
      <c r="AJ30" s="23"/>
      <c r="AK30" s="23"/>
      <c r="AL30" s="32">
        <f>SUM(AD30:AK30)</f>
        <v>2680.8399999999997</v>
      </c>
      <c r="AM30" s="22">
        <v>486.96000000000004</v>
      </c>
      <c r="AN30" s="23">
        <v>260.5</v>
      </c>
      <c r="AO30" s="23"/>
      <c r="AU30" s="32">
        <f>SUM(AM30:AT30)</f>
        <v>747.46</v>
      </c>
      <c r="AV30" s="22"/>
      <c r="AW30" s="23"/>
      <c r="AX30" s="23"/>
      <c r="AY30" s="23"/>
      <c r="AZ30" s="23"/>
      <c r="BA30" s="23"/>
      <c r="BB30" s="23"/>
      <c r="BC30" s="23"/>
      <c r="BD30" s="32"/>
      <c r="BE30" s="22"/>
      <c r="BF30" s="23"/>
      <c r="BG30" s="23"/>
      <c r="BH30" s="23"/>
      <c r="BI30" s="23"/>
      <c r="BJ30" s="23"/>
      <c r="BK30" s="23"/>
      <c r="BL30" s="23"/>
      <c r="BM30" s="32"/>
      <c r="BN30" s="22"/>
      <c r="BO30" s="23"/>
      <c r="BP30" s="23"/>
      <c r="BQ30" s="23"/>
      <c r="BR30" s="23"/>
      <c r="BS30" s="23"/>
      <c r="BT30" s="23"/>
      <c r="BU30" s="23"/>
      <c r="BV30" s="32"/>
      <c r="BW30" s="22"/>
      <c r="BX30" s="23"/>
      <c r="BY30" s="23"/>
      <c r="BZ30" s="23"/>
      <c r="CA30" s="23"/>
      <c r="CB30" s="23"/>
      <c r="CC30" s="23"/>
      <c r="CD30" s="23"/>
      <c r="CE30" s="32"/>
      <c r="CF30" s="22"/>
      <c r="CG30" s="23"/>
      <c r="CH30" s="23"/>
      <c r="CI30" s="23"/>
      <c r="CJ30" s="23"/>
      <c r="CK30" s="23"/>
      <c r="CL30" s="23"/>
      <c r="CM30" s="23"/>
      <c r="CN30" s="32"/>
      <c r="CO30" s="22"/>
      <c r="CP30" s="23"/>
      <c r="CQ30" s="23"/>
      <c r="CR30" s="23"/>
      <c r="CS30" s="23"/>
      <c r="CT30" s="23"/>
      <c r="CU30" s="23"/>
      <c r="CV30" s="23"/>
      <c r="CW30" s="32"/>
      <c r="CX30" s="22"/>
      <c r="CY30" s="23"/>
      <c r="CZ30" s="23"/>
      <c r="DA30" s="23"/>
      <c r="DB30" s="23"/>
      <c r="DC30" s="23"/>
      <c r="DD30" s="23"/>
      <c r="DE30" s="23"/>
      <c r="DF30" s="32"/>
      <c r="DG30" s="22"/>
      <c r="DH30" s="23"/>
      <c r="DI30" s="23"/>
      <c r="DJ30" s="23"/>
      <c r="DK30" s="23"/>
      <c r="DL30" s="23"/>
      <c r="DM30" s="23"/>
      <c r="DN30" s="23"/>
      <c r="DO30" s="32"/>
      <c r="DP30" s="22"/>
      <c r="DQ30" s="23"/>
      <c r="DR30" s="23"/>
      <c r="DS30" s="23"/>
      <c r="DT30" s="23"/>
      <c r="DU30" s="23"/>
      <c r="DV30" s="23"/>
      <c r="DW30" s="23"/>
      <c r="DX30" s="32"/>
      <c r="DY30" s="22"/>
      <c r="DZ30" s="23"/>
      <c r="EA30" s="23"/>
      <c r="EB30" s="23"/>
      <c r="EC30" s="23"/>
      <c r="ED30" s="23"/>
      <c r="EE30" s="23"/>
      <c r="EF30" s="23"/>
      <c r="EG30" s="32"/>
      <c r="EH30" s="23"/>
      <c r="EI30" s="24"/>
      <c r="EJ30" s="19"/>
      <c r="EK30" s="25"/>
      <c r="EO30" s="43">
        <f t="shared" si="0"/>
        <v>0</v>
      </c>
    </row>
    <row r="31" spans="1:145" s="11" customFormat="1" x14ac:dyDescent="0.25">
      <c r="A31" s="153"/>
      <c r="B31" s="50"/>
      <c r="C31" s="22"/>
      <c r="D31" s="23"/>
      <c r="E31" s="23"/>
      <c r="F31" s="23"/>
      <c r="G31" s="23"/>
      <c r="H31" s="23"/>
      <c r="I31" s="23"/>
      <c r="J31" s="23"/>
      <c r="K31" s="32"/>
      <c r="L31" s="22">
        <v>375</v>
      </c>
      <c r="M31" s="23">
        <v>435</v>
      </c>
      <c r="N31" s="23">
        <v>266.21114909782119</v>
      </c>
      <c r="O31" s="23"/>
      <c r="P31" s="23"/>
      <c r="Q31" s="23"/>
      <c r="R31" s="23"/>
      <c r="S31" s="23"/>
      <c r="T31" s="32">
        <f>SUM(L31:Q31)</f>
        <v>1076.2111490978211</v>
      </c>
      <c r="U31" s="22">
        <v>356.35037037036682</v>
      </c>
      <c r="V31" s="23">
        <v>165.86088798737495</v>
      </c>
      <c r="W31" s="11">
        <v>407.0256600189914</v>
      </c>
      <c r="Y31" s="23"/>
      <c r="Z31" s="23"/>
      <c r="AA31" s="23"/>
      <c r="AB31" s="23"/>
      <c r="AC31" s="32">
        <f>SUM(U31:Z31)</f>
        <v>929.23691837673323</v>
      </c>
      <c r="AD31" s="11">
        <v>228.17515669515515</v>
      </c>
      <c r="AE31" s="11">
        <v>111.85386016533351</v>
      </c>
      <c r="AF31" s="23">
        <v>548.1184045584082</v>
      </c>
      <c r="AG31" s="23">
        <v>406.73183285849575</v>
      </c>
      <c r="AH31" s="23"/>
      <c r="AI31" s="23"/>
      <c r="AJ31" s="23"/>
      <c r="AK31" s="23"/>
      <c r="AL31" s="32">
        <f>SUM(AD31:AK31)</f>
        <v>1294.8792542773926</v>
      </c>
      <c r="AM31" s="22">
        <v>208.03082621082763</v>
      </c>
      <c r="AN31" s="23">
        <v>134.70313390313396</v>
      </c>
      <c r="AO31" s="23"/>
      <c r="AP31" s="23"/>
      <c r="AQ31" s="23"/>
      <c r="AR31" s="23"/>
      <c r="AS31" s="23"/>
      <c r="AT31" s="23"/>
      <c r="AU31" s="32">
        <f>SUM(AM31:AT31)</f>
        <v>342.73396011396159</v>
      </c>
      <c r="AV31" s="22"/>
      <c r="AW31" s="23"/>
      <c r="AX31" s="23"/>
      <c r="AY31" s="23"/>
      <c r="AZ31" s="23"/>
      <c r="BA31" s="23"/>
      <c r="BB31" s="23"/>
      <c r="BC31" s="23"/>
      <c r="BD31" s="32"/>
      <c r="BE31" s="22"/>
      <c r="BF31" s="23"/>
      <c r="BG31" s="23"/>
      <c r="BH31" s="23"/>
      <c r="BI31" s="23"/>
      <c r="BJ31" s="23"/>
      <c r="BK31" s="23"/>
      <c r="BL31" s="23"/>
      <c r="BM31" s="32"/>
      <c r="BN31" s="22"/>
      <c r="BO31" s="23"/>
      <c r="BP31" s="23"/>
      <c r="BQ31" s="23"/>
      <c r="BR31" s="23"/>
      <c r="BS31" s="23"/>
      <c r="BT31" s="23"/>
      <c r="BU31" s="23"/>
      <c r="BV31" s="32"/>
      <c r="BW31" s="22"/>
      <c r="BX31" s="23"/>
      <c r="BY31" s="23"/>
      <c r="BZ31" s="23"/>
      <c r="CA31" s="23"/>
      <c r="CB31" s="23"/>
      <c r="CC31" s="23"/>
      <c r="CD31" s="23"/>
      <c r="CE31" s="32"/>
      <c r="CF31" s="22"/>
      <c r="CG31" s="23"/>
      <c r="CH31" s="23"/>
      <c r="CI31" s="23"/>
      <c r="CJ31" s="23"/>
      <c r="CK31" s="23"/>
      <c r="CL31" s="23"/>
      <c r="CM31" s="23"/>
      <c r="CN31" s="32"/>
      <c r="CO31" s="22"/>
      <c r="CP31" s="23"/>
      <c r="CQ31" s="23"/>
      <c r="CR31" s="23"/>
      <c r="CS31" s="23"/>
      <c r="CT31" s="23"/>
      <c r="CU31" s="23"/>
      <c r="CV31" s="23"/>
      <c r="CW31" s="32"/>
      <c r="CX31" s="22"/>
      <c r="CY31" s="23"/>
      <c r="CZ31" s="23"/>
      <c r="DA31" s="23"/>
      <c r="DB31" s="23"/>
      <c r="DC31" s="23"/>
      <c r="DD31" s="23"/>
      <c r="DE31" s="23"/>
      <c r="DF31" s="32"/>
      <c r="DG31" s="22"/>
      <c r="DH31" s="23"/>
      <c r="DI31" s="23"/>
      <c r="DJ31" s="23"/>
      <c r="DK31" s="23"/>
      <c r="DL31" s="23"/>
      <c r="DM31" s="23"/>
      <c r="DN31" s="23"/>
      <c r="DO31" s="32"/>
      <c r="DP31" s="22"/>
      <c r="DQ31" s="23"/>
      <c r="DR31" s="23"/>
      <c r="DS31" s="23"/>
      <c r="DT31" s="23"/>
      <c r="DU31" s="23"/>
      <c r="DV31" s="23"/>
      <c r="DW31" s="23"/>
      <c r="DX31" s="32"/>
      <c r="DY31" s="22"/>
      <c r="DZ31" s="23"/>
      <c r="EA31" s="23"/>
      <c r="EB31" s="23"/>
      <c r="EC31" s="23"/>
      <c r="ED31" s="23"/>
      <c r="EE31" s="23"/>
      <c r="EF31" s="23"/>
      <c r="EG31" s="32"/>
      <c r="EH31" s="23"/>
      <c r="EI31" s="24"/>
      <c r="EJ31" s="19"/>
      <c r="EK31" s="25"/>
      <c r="EO31" s="43">
        <f t="shared" si="0"/>
        <v>0</v>
      </c>
    </row>
    <row r="32" spans="1:145" s="27" customFormat="1" x14ac:dyDescent="0.25">
      <c r="A32" s="154"/>
      <c r="B32" s="51"/>
      <c r="C32" s="18"/>
      <c r="D32" s="26"/>
      <c r="E32" s="26"/>
      <c r="F32" s="26"/>
      <c r="G32" s="26"/>
      <c r="H32" s="26"/>
      <c r="I32" s="26"/>
      <c r="J32" s="26"/>
      <c r="K32" s="35"/>
      <c r="L32" s="18">
        <v>0.88537898495999989</v>
      </c>
      <c r="M32" s="26">
        <v>1.148899144827586</v>
      </c>
      <c r="N32" s="26">
        <v>1.2471946441206259</v>
      </c>
      <c r="O32" s="26"/>
      <c r="P32" s="26"/>
      <c r="Q32" s="26"/>
      <c r="R32" s="26"/>
      <c r="S32" s="26"/>
      <c r="T32" s="35">
        <f t="shared" ref="T32" si="20">T30/T31*0.0113636*60</f>
        <v>1.0813912936096308</v>
      </c>
      <c r="U32" s="18">
        <v>1.4024711900273072</v>
      </c>
      <c r="V32" s="26">
        <v>1.4879343910107683</v>
      </c>
      <c r="W32" s="26">
        <v>1.2278614767842428</v>
      </c>
      <c r="X32" s="26"/>
      <c r="Y32" s="26"/>
      <c r="Z32" s="26"/>
      <c r="AA32" s="26"/>
      <c r="AB32" s="26"/>
      <c r="AC32" s="35">
        <f t="shared" ref="AC32" si="21">AC30/AC31*0.0113636*60</f>
        <v>1.3412428528315417</v>
      </c>
      <c r="AD32" s="27">
        <v>1.4550975845436978</v>
      </c>
      <c r="AE32" s="27">
        <v>1.4997605660818436</v>
      </c>
      <c r="AF32" s="27">
        <v>1.2114795511290655</v>
      </c>
      <c r="AG32" s="27">
        <v>1.6326094617507381</v>
      </c>
      <c r="AL32" s="35">
        <f t="shared" ref="AL32" si="22">AL30/AL31*0.0113636*60</f>
        <v>1.4115907714190894</v>
      </c>
      <c r="AM32" s="18">
        <v>1.595999618938778</v>
      </c>
      <c r="AN32" s="26">
        <v>1.3185518618128282</v>
      </c>
      <c r="AO32" s="26"/>
      <c r="AP32" s="26"/>
      <c r="AQ32" s="26"/>
      <c r="AR32" s="26"/>
      <c r="AS32" s="26"/>
      <c r="AT32" s="26"/>
      <c r="AU32" s="35">
        <f t="shared" ref="AU32" si="23">AU30/AU31*0.0113636*60</f>
        <v>1.4869556176765915</v>
      </c>
      <c r="AV32" s="18"/>
      <c r="AW32" s="26"/>
      <c r="AX32" s="26"/>
      <c r="AY32" s="26"/>
      <c r="AZ32" s="26"/>
      <c r="BA32" s="26"/>
      <c r="BB32" s="26"/>
      <c r="BC32" s="26"/>
      <c r="BD32" s="35"/>
      <c r="BE32" s="18"/>
      <c r="BF32" s="26"/>
      <c r="BG32" s="26"/>
      <c r="BH32" s="26"/>
      <c r="BI32" s="26"/>
      <c r="BJ32" s="26"/>
      <c r="BK32" s="26"/>
      <c r="BL32" s="26"/>
      <c r="BM32" s="33"/>
      <c r="BN32" s="18"/>
      <c r="BO32" s="26"/>
      <c r="BP32" s="26"/>
      <c r="BQ32" s="26"/>
      <c r="BR32" s="26"/>
      <c r="BS32" s="26"/>
      <c r="BT32" s="26"/>
      <c r="BU32" s="26"/>
      <c r="BV32" s="33"/>
      <c r="BW32" s="18"/>
      <c r="BX32" s="26"/>
      <c r="BY32" s="26"/>
      <c r="BZ32" s="26"/>
      <c r="CA32" s="26"/>
      <c r="CB32" s="26"/>
      <c r="CC32" s="26"/>
      <c r="CD32" s="26"/>
      <c r="CE32" s="33"/>
      <c r="CF32" s="18"/>
      <c r="CG32" s="26"/>
      <c r="CH32" s="26"/>
      <c r="CI32" s="26"/>
      <c r="CJ32" s="26"/>
      <c r="CK32" s="26"/>
      <c r="CL32" s="26"/>
      <c r="CM32" s="26"/>
      <c r="CN32" s="33"/>
      <c r="CO32" s="18"/>
      <c r="CP32" s="26"/>
      <c r="CQ32" s="26"/>
      <c r="CR32" s="26"/>
      <c r="CS32" s="26"/>
      <c r="CT32" s="26"/>
      <c r="CU32" s="26"/>
      <c r="CV32" s="26"/>
      <c r="CW32" s="33"/>
      <c r="CX32" s="18"/>
      <c r="CY32" s="26"/>
      <c r="CZ32" s="26"/>
      <c r="DA32" s="26"/>
      <c r="DB32" s="26"/>
      <c r="DC32" s="26"/>
      <c r="DD32" s="26"/>
      <c r="DE32" s="26"/>
      <c r="DF32" s="33"/>
      <c r="DG32" s="18"/>
      <c r="DH32" s="26"/>
      <c r="DI32" s="26"/>
      <c r="DJ32" s="26"/>
      <c r="DK32" s="26"/>
      <c r="DL32" s="26"/>
      <c r="DM32" s="26"/>
      <c r="DN32" s="26"/>
      <c r="DO32" s="33"/>
      <c r="DP32" s="18"/>
      <c r="DQ32" s="26"/>
      <c r="DR32" s="26"/>
      <c r="DS32" s="26"/>
      <c r="DT32" s="26"/>
      <c r="DU32" s="26"/>
      <c r="DV32" s="26"/>
      <c r="DW32" s="26"/>
      <c r="DX32" s="33"/>
      <c r="DY32" s="18"/>
      <c r="DZ32" s="26"/>
      <c r="EA32" s="26"/>
      <c r="EB32" s="26"/>
      <c r="EC32" s="26"/>
      <c r="ED32" s="26"/>
      <c r="EE32" s="26"/>
      <c r="EF32" s="26"/>
      <c r="EG32" s="33"/>
      <c r="EH32" s="26"/>
      <c r="EI32" s="28"/>
      <c r="EJ32" s="17"/>
      <c r="EK32" s="29"/>
      <c r="EO32" s="43">
        <f t="shared" si="0"/>
        <v>0</v>
      </c>
    </row>
    <row r="33" spans="1:145" s="43" customFormat="1" x14ac:dyDescent="0.25">
      <c r="A33" s="152">
        <v>8</v>
      </c>
      <c r="B33" s="52">
        <v>68</v>
      </c>
      <c r="C33" s="36">
        <v>0</v>
      </c>
      <c r="D33" s="37"/>
      <c r="E33" s="37"/>
      <c r="F33" s="37"/>
      <c r="G33" s="37"/>
      <c r="H33" s="37"/>
      <c r="I33" s="37"/>
      <c r="J33" s="37"/>
      <c r="K33" s="38"/>
      <c r="L33" s="36">
        <v>2</v>
      </c>
      <c r="M33" s="37"/>
      <c r="N33" s="37"/>
      <c r="O33" s="37"/>
      <c r="P33" s="37"/>
      <c r="Q33" s="37"/>
      <c r="R33" s="37"/>
      <c r="S33" s="37"/>
      <c r="T33" s="38"/>
      <c r="U33" s="36">
        <v>0</v>
      </c>
      <c r="V33" s="37"/>
      <c r="W33" s="37"/>
      <c r="X33" s="37"/>
      <c r="Y33" s="37"/>
      <c r="Z33" s="37"/>
      <c r="AA33" s="37"/>
      <c r="AB33" s="37"/>
      <c r="AC33" s="38"/>
      <c r="AD33" s="36"/>
      <c r="AE33" s="37"/>
      <c r="AF33" s="37"/>
      <c r="AG33" s="37"/>
      <c r="AH33" s="37"/>
      <c r="AI33" s="37"/>
      <c r="AJ33" s="37"/>
      <c r="AK33" s="37"/>
      <c r="AL33" s="38"/>
      <c r="AM33" s="36"/>
      <c r="AN33" s="37"/>
      <c r="AO33" s="37"/>
      <c r="AP33" s="37"/>
      <c r="AQ33" s="37"/>
      <c r="AR33" s="37"/>
      <c r="AS33" s="37"/>
      <c r="AT33" s="37"/>
      <c r="AU33" s="38"/>
      <c r="AV33" s="36"/>
      <c r="AW33" s="37"/>
      <c r="AX33" s="37"/>
      <c r="AY33" s="37"/>
      <c r="AZ33" s="37"/>
      <c r="BA33" s="37"/>
      <c r="BB33" s="37"/>
      <c r="BC33" s="37"/>
      <c r="BD33" s="38"/>
      <c r="BE33" s="36"/>
      <c r="BF33" s="37"/>
      <c r="BG33" s="37"/>
      <c r="BH33" s="37"/>
      <c r="BI33" s="37"/>
      <c r="BJ33" s="37"/>
      <c r="BK33" s="37"/>
      <c r="BL33" s="37"/>
      <c r="BM33" s="38"/>
      <c r="BN33" s="36"/>
      <c r="BO33" s="37"/>
      <c r="BP33" s="37"/>
      <c r="BQ33" s="37"/>
      <c r="BR33" s="37"/>
      <c r="BS33" s="37"/>
      <c r="BT33" s="37"/>
      <c r="BU33" s="37"/>
      <c r="BV33" s="38"/>
      <c r="BW33" s="36"/>
      <c r="BX33" s="37"/>
      <c r="BY33" s="37"/>
      <c r="BZ33" s="37"/>
      <c r="CA33" s="37"/>
      <c r="CB33" s="37"/>
      <c r="CC33" s="37"/>
      <c r="CD33" s="37"/>
      <c r="CE33" s="38"/>
      <c r="CF33" s="36"/>
      <c r="CG33" s="37"/>
      <c r="CH33" s="37"/>
      <c r="CI33" s="37"/>
      <c r="CJ33" s="37"/>
      <c r="CK33" s="37"/>
      <c r="CL33" s="37"/>
      <c r="CM33" s="37"/>
      <c r="CN33" s="38"/>
      <c r="CO33" s="36"/>
      <c r="CP33" s="37"/>
      <c r="CQ33" s="37"/>
      <c r="CR33" s="37"/>
      <c r="CS33" s="37"/>
      <c r="CT33" s="37"/>
      <c r="CU33" s="37"/>
      <c r="CV33" s="37"/>
      <c r="CW33" s="38"/>
      <c r="CX33" s="36"/>
      <c r="CY33" s="37"/>
      <c r="CZ33" s="37"/>
      <c r="DA33" s="37"/>
      <c r="DB33" s="37"/>
      <c r="DC33" s="37"/>
      <c r="DD33" s="37"/>
      <c r="DE33" s="37"/>
      <c r="DF33" s="38"/>
      <c r="DG33" s="36"/>
      <c r="DH33" s="37"/>
      <c r="DI33" s="37"/>
      <c r="DJ33" s="37"/>
      <c r="DK33" s="37"/>
      <c r="DL33" s="37"/>
      <c r="DM33" s="37"/>
      <c r="DN33" s="37"/>
      <c r="DO33" s="38"/>
      <c r="DP33" s="36"/>
      <c r="DQ33" s="37"/>
      <c r="DR33" s="37"/>
      <c r="DS33" s="37"/>
      <c r="DT33" s="37"/>
      <c r="DU33" s="37"/>
      <c r="DV33" s="37"/>
      <c r="DW33" s="37"/>
      <c r="DX33" s="38"/>
      <c r="DY33" s="36"/>
      <c r="DZ33" s="37"/>
      <c r="EA33" s="37"/>
      <c r="EB33" s="37"/>
      <c r="EC33" s="37"/>
      <c r="ED33" s="37"/>
      <c r="EE33" s="37"/>
      <c r="EF33" s="37"/>
      <c r="EG33" s="38"/>
      <c r="EH33" s="37"/>
      <c r="EI33" s="39">
        <v>68</v>
      </c>
      <c r="EJ33" s="40"/>
      <c r="EK33" s="41">
        <v>8</v>
      </c>
      <c r="EL33" s="42">
        <v>42627</v>
      </c>
      <c r="EM33" s="42">
        <v>42629</v>
      </c>
      <c r="EO33" s="43">
        <f t="shared" si="0"/>
        <v>2</v>
      </c>
    </row>
    <row r="34" spans="1:145" s="11" customFormat="1" x14ac:dyDescent="0.25">
      <c r="A34" s="153"/>
      <c r="B34" s="50"/>
      <c r="C34" s="22"/>
      <c r="D34" s="23"/>
      <c r="E34" s="23"/>
      <c r="F34" s="23"/>
      <c r="G34" s="23"/>
      <c r="H34" s="23"/>
      <c r="I34" s="23"/>
      <c r="J34" s="23"/>
      <c r="K34" s="32"/>
      <c r="L34" s="22">
        <v>162.89999999999998</v>
      </c>
      <c r="M34" s="23">
        <v>504.15999999999997</v>
      </c>
      <c r="P34" s="23"/>
      <c r="Q34" s="23"/>
      <c r="R34" s="23"/>
      <c r="S34" s="23"/>
      <c r="T34" s="32">
        <f>SUM(L34:Q34)</f>
        <v>667.06</v>
      </c>
      <c r="U34" s="22"/>
      <c r="V34" s="23"/>
      <c r="W34" s="23"/>
      <c r="X34" s="23"/>
      <c r="Y34" s="23"/>
      <c r="Z34" s="23"/>
      <c r="AA34" s="23"/>
      <c r="AB34" s="23"/>
      <c r="AC34" s="32"/>
      <c r="AH34" s="23"/>
      <c r="AI34" s="23"/>
      <c r="AJ34" s="23"/>
      <c r="AK34" s="23"/>
      <c r="AL34" s="32"/>
      <c r="AM34" s="22"/>
      <c r="AN34" s="23"/>
      <c r="AO34" s="23"/>
      <c r="AU34" s="32"/>
      <c r="AV34" s="22"/>
      <c r="AW34" s="23"/>
      <c r="AX34" s="23"/>
      <c r="AY34" s="23"/>
      <c r="AZ34" s="23"/>
      <c r="BA34" s="23"/>
      <c r="BB34" s="23"/>
      <c r="BC34" s="23"/>
      <c r="BD34" s="32"/>
      <c r="BE34" s="22"/>
      <c r="BF34" s="23"/>
      <c r="BG34" s="23"/>
      <c r="BH34" s="23"/>
      <c r="BI34" s="23"/>
      <c r="BJ34" s="23"/>
      <c r="BK34" s="23"/>
      <c r="BL34" s="23"/>
      <c r="BM34" s="32"/>
      <c r="BN34" s="22"/>
      <c r="BO34" s="23"/>
      <c r="BP34" s="23"/>
      <c r="BQ34" s="23"/>
      <c r="BR34" s="23"/>
      <c r="BS34" s="23"/>
      <c r="BT34" s="23"/>
      <c r="BU34" s="23"/>
      <c r="BV34" s="32"/>
      <c r="BW34" s="22"/>
      <c r="BX34" s="23"/>
      <c r="BY34" s="23"/>
      <c r="BZ34" s="23"/>
      <c r="CA34" s="23"/>
      <c r="CB34" s="23"/>
      <c r="CC34" s="23"/>
      <c r="CD34" s="23"/>
      <c r="CE34" s="32"/>
      <c r="CF34" s="22"/>
      <c r="CG34" s="23"/>
      <c r="CH34" s="23"/>
      <c r="CI34" s="23"/>
      <c r="CJ34" s="23"/>
      <c r="CK34" s="23"/>
      <c r="CL34" s="23"/>
      <c r="CM34" s="23"/>
      <c r="CN34" s="32"/>
      <c r="CO34" s="22"/>
      <c r="CP34" s="23"/>
      <c r="CQ34" s="23"/>
      <c r="CR34" s="23"/>
      <c r="CS34" s="23"/>
      <c r="CT34" s="23"/>
      <c r="CU34" s="23"/>
      <c r="CV34" s="23"/>
      <c r="CW34" s="32"/>
      <c r="CX34" s="22"/>
      <c r="CY34" s="23"/>
      <c r="CZ34" s="23"/>
      <c r="DA34" s="23"/>
      <c r="DB34" s="23"/>
      <c r="DC34" s="23"/>
      <c r="DD34" s="23"/>
      <c r="DE34" s="23"/>
      <c r="DF34" s="32"/>
      <c r="DG34" s="22"/>
      <c r="DH34" s="23"/>
      <c r="DI34" s="23"/>
      <c r="DJ34" s="23"/>
      <c r="DK34" s="23"/>
      <c r="DL34" s="23"/>
      <c r="DM34" s="23"/>
      <c r="DN34" s="23"/>
      <c r="DO34" s="32"/>
      <c r="DP34" s="22"/>
      <c r="DQ34" s="23"/>
      <c r="DR34" s="23"/>
      <c r="DS34" s="23"/>
      <c r="DT34" s="23"/>
      <c r="DU34" s="23"/>
      <c r="DV34" s="23"/>
      <c r="DW34" s="23"/>
      <c r="DX34" s="32"/>
      <c r="DY34" s="22"/>
      <c r="DZ34" s="23"/>
      <c r="EA34" s="23"/>
      <c r="EB34" s="23"/>
      <c r="EC34" s="23"/>
      <c r="ED34" s="23"/>
      <c r="EE34" s="23"/>
      <c r="EF34" s="23"/>
      <c r="EG34" s="32"/>
      <c r="EH34" s="23"/>
      <c r="EI34" s="24"/>
      <c r="EJ34" s="19"/>
      <c r="EK34" s="25"/>
      <c r="EO34" s="43">
        <f t="shared" si="0"/>
        <v>0</v>
      </c>
    </row>
    <row r="35" spans="1:145" s="11" customFormat="1" x14ac:dyDescent="0.25">
      <c r="A35" s="153"/>
      <c r="B35" s="50"/>
      <c r="C35" s="22"/>
      <c r="D35" s="23"/>
      <c r="E35" s="23"/>
      <c r="F35" s="23"/>
      <c r="G35" s="23"/>
      <c r="H35" s="23"/>
      <c r="I35" s="23"/>
      <c r="J35" s="23"/>
      <c r="K35" s="32"/>
      <c r="L35" s="22">
        <v>183.94074883121266</v>
      </c>
      <c r="M35" s="23">
        <v>336.10604878554744</v>
      </c>
      <c r="N35" s="23"/>
      <c r="O35" s="23"/>
      <c r="P35" s="23"/>
      <c r="Q35" s="23"/>
      <c r="R35" s="23"/>
      <c r="S35" s="23"/>
      <c r="T35" s="32">
        <f>SUM(L35:Q35)</f>
        <v>520.04679761676016</v>
      </c>
      <c r="U35" s="22"/>
      <c r="V35" s="23"/>
      <c r="Y35" s="23"/>
      <c r="Z35" s="23"/>
      <c r="AA35" s="23"/>
      <c r="AB35" s="23"/>
      <c r="AC35" s="32"/>
      <c r="AF35" s="23"/>
      <c r="AG35" s="23"/>
      <c r="AH35" s="23"/>
      <c r="AI35" s="23"/>
      <c r="AJ35" s="23"/>
      <c r="AK35" s="23"/>
      <c r="AL35" s="32"/>
      <c r="AM35" s="22"/>
      <c r="AN35" s="23"/>
      <c r="AO35" s="23"/>
      <c r="AP35" s="23"/>
      <c r="AQ35" s="23"/>
      <c r="AR35" s="23"/>
      <c r="AS35" s="23"/>
      <c r="AT35" s="23"/>
      <c r="AU35" s="32"/>
      <c r="AV35" s="22"/>
      <c r="AW35" s="23"/>
      <c r="AX35" s="23"/>
      <c r="AY35" s="23"/>
      <c r="AZ35" s="23"/>
      <c r="BA35" s="23"/>
      <c r="BB35" s="23"/>
      <c r="BC35" s="23"/>
      <c r="BD35" s="32"/>
      <c r="BE35" s="22"/>
      <c r="BF35" s="23"/>
      <c r="BG35" s="23"/>
      <c r="BH35" s="23"/>
      <c r="BI35" s="23"/>
      <c r="BJ35" s="23"/>
      <c r="BK35" s="23"/>
      <c r="BL35" s="23"/>
      <c r="BM35" s="32"/>
      <c r="BN35" s="22"/>
      <c r="BO35" s="23"/>
      <c r="BP35" s="23"/>
      <c r="BQ35" s="23"/>
      <c r="BR35" s="23"/>
      <c r="BS35" s="23"/>
      <c r="BT35" s="23"/>
      <c r="BU35" s="23"/>
      <c r="BV35" s="32"/>
      <c r="BW35" s="22"/>
      <c r="BX35" s="23"/>
      <c r="BY35" s="23"/>
      <c r="BZ35" s="23"/>
      <c r="CA35" s="23"/>
      <c r="CB35" s="23"/>
      <c r="CC35" s="23"/>
      <c r="CD35" s="23"/>
      <c r="CE35" s="32"/>
      <c r="CF35" s="22"/>
      <c r="CG35" s="23"/>
      <c r="CH35" s="23"/>
      <c r="CI35" s="23"/>
      <c r="CJ35" s="23"/>
      <c r="CK35" s="23"/>
      <c r="CL35" s="23"/>
      <c r="CM35" s="23"/>
      <c r="CN35" s="32"/>
      <c r="CO35" s="22"/>
      <c r="CP35" s="23"/>
      <c r="CQ35" s="23"/>
      <c r="CR35" s="23"/>
      <c r="CS35" s="23"/>
      <c r="CT35" s="23"/>
      <c r="CU35" s="23"/>
      <c r="CV35" s="23"/>
      <c r="CW35" s="32"/>
      <c r="CX35" s="22"/>
      <c r="CY35" s="23"/>
      <c r="CZ35" s="23"/>
      <c r="DA35" s="23"/>
      <c r="DB35" s="23"/>
      <c r="DC35" s="23"/>
      <c r="DD35" s="23"/>
      <c r="DE35" s="23"/>
      <c r="DF35" s="32"/>
      <c r="DG35" s="22"/>
      <c r="DH35" s="23"/>
      <c r="DI35" s="23"/>
      <c r="DJ35" s="23"/>
      <c r="DK35" s="23"/>
      <c r="DL35" s="23"/>
      <c r="DM35" s="23"/>
      <c r="DN35" s="23"/>
      <c r="DO35" s="32"/>
      <c r="DP35" s="22"/>
      <c r="DQ35" s="23"/>
      <c r="DR35" s="23"/>
      <c r="DS35" s="23"/>
      <c r="DT35" s="23"/>
      <c r="DU35" s="23"/>
      <c r="DV35" s="23"/>
      <c r="DW35" s="23"/>
      <c r="DX35" s="32"/>
      <c r="DY35" s="22"/>
      <c r="DZ35" s="23"/>
      <c r="EA35" s="23"/>
      <c r="EB35" s="23"/>
      <c r="EC35" s="23"/>
      <c r="ED35" s="23"/>
      <c r="EE35" s="23"/>
      <c r="EF35" s="23"/>
      <c r="EG35" s="32"/>
      <c r="EH35" s="23"/>
      <c r="EI35" s="24"/>
      <c r="EJ35" s="19"/>
      <c r="EK35" s="25"/>
      <c r="EO35" s="43">
        <f t="shared" si="0"/>
        <v>0</v>
      </c>
    </row>
    <row r="36" spans="1:145" s="27" customFormat="1" x14ac:dyDescent="0.25">
      <c r="A36" s="154"/>
      <c r="B36" s="51"/>
      <c r="C36" s="18"/>
      <c r="D36" s="26"/>
      <c r="E36" s="26"/>
      <c r="F36" s="26"/>
      <c r="G36" s="26"/>
      <c r="H36" s="26"/>
      <c r="I36" s="26"/>
      <c r="J36" s="26"/>
      <c r="K36" s="35"/>
      <c r="L36" s="18">
        <v>0.60382393300963366</v>
      </c>
      <c r="M36" s="26">
        <v>1.0227258801263828</v>
      </c>
      <c r="N36" s="26"/>
      <c r="O36" s="26"/>
      <c r="P36" s="26"/>
      <c r="Q36" s="26"/>
      <c r="R36" s="26"/>
      <c r="S36" s="26"/>
      <c r="T36" s="35">
        <f t="shared" ref="T36" si="24">T34/T35*0.0113636*60</f>
        <v>0.87456010313742227</v>
      </c>
      <c r="U36" s="18"/>
      <c r="V36" s="26"/>
      <c r="W36" s="26"/>
      <c r="X36" s="26"/>
      <c r="Y36" s="26"/>
      <c r="Z36" s="26"/>
      <c r="AA36" s="26"/>
      <c r="AB36" s="26"/>
      <c r="AC36" s="35"/>
      <c r="AL36" s="35"/>
      <c r="AM36" s="18"/>
      <c r="AN36" s="26"/>
      <c r="AO36" s="26"/>
      <c r="AP36" s="26"/>
      <c r="AQ36" s="26"/>
      <c r="AR36" s="26"/>
      <c r="AS36" s="26"/>
      <c r="AT36" s="26"/>
      <c r="AU36" s="35"/>
      <c r="AV36" s="18"/>
      <c r="AW36" s="26"/>
      <c r="AX36" s="26"/>
      <c r="AY36" s="26"/>
      <c r="AZ36" s="26"/>
      <c r="BA36" s="26"/>
      <c r="BB36" s="26"/>
      <c r="BC36" s="26"/>
      <c r="BD36" s="35"/>
      <c r="BE36" s="18"/>
      <c r="BF36" s="26"/>
      <c r="BG36" s="26"/>
      <c r="BH36" s="26"/>
      <c r="BI36" s="26"/>
      <c r="BJ36" s="26"/>
      <c r="BK36" s="26"/>
      <c r="BL36" s="26"/>
      <c r="BM36" s="33"/>
      <c r="BN36" s="18"/>
      <c r="BO36" s="26"/>
      <c r="BP36" s="26"/>
      <c r="BQ36" s="26"/>
      <c r="BR36" s="26"/>
      <c r="BS36" s="26"/>
      <c r="BT36" s="26"/>
      <c r="BU36" s="26"/>
      <c r="BV36" s="33"/>
      <c r="BW36" s="18"/>
      <c r="BX36" s="26"/>
      <c r="BY36" s="26"/>
      <c r="BZ36" s="26"/>
      <c r="CA36" s="26"/>
      <c r="CB36" s="26"/>
      <c r="CC36" s="26"/>
      <c r="CD36" s="26"/>
      <c r="CE36" s="33"/>
      <c r="CF36" s="18"/>
      <c r="CG36" s="26"/>
      <c r="CH36" s="26"/>
      <c r="CI36" s="26"/>
      <c r="CJ36" s="26"/>
      <c r="CK36" s="26"/>
      <c r="CL36" s="26"/>
      <c r="CM36" s="26"/>
      <c r="CN36" s="33"/>
      <c r="CO36" s="18"/>
      <c r="CP36" s="26"/>
      <c r="CQ36" s="26"/>
      <c r="CR36" s="26"/>
      <c r="CS36" s="26"/>
      <c r="CT36" s="26"/>
      <c r="CU36" s="26"/>
      <c r="CV36" s="26"/>
      <c r="CW36" s="33"/>
      <c r="CX36" s="18"/>
      <c r="CY36" s="26"/>
      <c r="CZ36" s="26"/>
      <c r="DA36" s="26"/>
      <c r="DB36" s="26"/>
      <c r="DC36" s="26"/>
      <c r="DD36" s="26"/>
      <c r="DE36" s="26"/>
      <c r="DF36" s="33"/>
      <c r="DG36" s="18"/>
      <c r="DH36" s="26"/>
      <c r="DI36" s="26"/>
      <c r="DJ36" s="26"/>
      <c r="DK36" s="26"/>
      <c r="DL36" s="26"/>
      <c r="DM36" s="26"/>
      <c r="DN36" s="26"/>
      <c r="DO36" s="33"/>
      <c r="DP36" s="18"/>
      <c r="DQ36" s="26"/>
      <c r="DR36" s="26"/>
      <c r="DS36" s="26"/>
      <c r="DT36" s="26"/>
      <c r="DU36" s="26"/>
      <c r="DV36" s="26"/>
      <c r="DW36" s="26"/>
      <c r="DX36" s="33"/>
      <c r="DY36" s="18"/>
      <c r="DZ36" s="26"/>
      <c r="EA36" s="26"/>
      <c r="EB36" s="26"/>
      <c r="EC36" s="26"/>
      <c r="ED36" s="26"/>
      <c r="EE36" s="26"/>
      <c r="EF36" s="26"/>
      <c r="EG36" s="33"/>
      <c r="EH36" s="26"/>
      <c r="EI36" s="28"/>
      <c r="EJ36" s="17"/>
      <c r="EK36" s="29"/>
      <c r="EO36" s="43">
        <f t="shared" si="0"/>
        <v>0</v>
      </c>
    </row>
    <row r="37" spans="1:145" s="43" customFormat="1" x14ac:dyDescent="0.25">
      <c r="A37" s="152">
        <v>9</v>
      </c>
      <c r="B37" s="52">
        <v>69</v>
      </c>
      <c r="C37" s="36">
        <v>0</v>
      </c>
      <c r="D37" s="37"/>
      <c r="E37" s="37"/>
      <c r="F37" s="37"/>
      <c r="G37" s="37"/>
      <c r="H37" s="37"/>
      <c r="I37" s="37"/>
      <c r="J37" s="37"/>
      <c r="K37" s="38"/>
      <c r="L37" s="36">
        <v>0</v>
      </c>
      <c r="M37" s="37"/>
      <c r="N37" s="37"/>
      <c r="O37" s="37"/>
      <c r="P37" s="37"/>
      <c r="Q37" s="37"/>
      <c r="R37" s="37"/>
      <c r="S37" s="37"/>
      <c r="T37" s="38"/>
      <c r="U37" s="36">
        <v>0</v>
      </c>
      <c r="V37" s="37"/>
      <c r="W37" s="37"/>
      <c r="X37" s="37"/>
      <c r="Y37" s="37"/>
      <c r="Z37" s="37"/>
      <c r="AA37" s="37"/>
      <c r="AB37" s="37"/>
      <c r="AC37" s="38"/>
      <c r="AD37" s="36">
        <v>0</v>
      </c>
      <c r="AE37" s="37"/>
      <c r="AF37" s="37"/>
      <c r="AG37" s="37"/>
      <c r="AH37" s="37"/>
      <c r="AI37" s="37"/>
      <c r="AJ37" s="37"/>
      <c r="AK37" s="37"/>
      <c r="AL37" s="38"/>
      <c r="AM37" s="36">
        <v>0</v>
      </c>
      <c r="AN37" s="37"/>
      <c r="AO37" s="37"/>
      <c r="AP37" s="37"/>
      <c r="AQ37" s="37"/>
      <c r="AR37" s="37"/>
      <c r="AS37" s="37"/>
      <c r="AT37" s="37"/>
      <c r="AU37" s="38"/>
      <c r="AV37" s="36">
        <v>0</v>
      </c>
      <c r="AW37" s="37"/>
      <c r="AX37" s="37"/>
      <c r="AY37" s="37"/>
      <c r="AZ37" s="37"/>
      <c r="BA37" s="37"/>
      <c r="BB37" s="37"/>
      <c r="BC37" s="37"/>
      <c r="BD37" s="38"/>
      <c r="BE37" s="36">
        <v>0</v>
      </c>
      <c r="BF37" s="37"/>
      <c r="BG37" s="37"/>
      <c r="BH37" s="37"/>
      <c r="BI37" s="37"/>
      <c r="BJ37" s="37"/>
      <c r="BK37" s="37"/>
      <c r="BL37" s="37"/>
      <c r="BM37" s="38"/>
      <c r="BN37" s="36">
        <v>0</v>
      </c>
      <c r="BO37" s="37"/>
      <c r="BP37" s="37"/>
      <c r="BQ37" s="37"/>
      <c r="BR37" s="37"/>
      <c r="BS37" s="37"/>
      <c r="BT37" s="37"/>
      <c r="BU37" s="37"/>
      <c r="BV37" s="38"/>
      <c r="BW37" s="36">
        <v>0</v>
      </c>
      <c r="BX37" s="37"/>
      <c r="BY37" s="37"/>
      <c r="BZ37" s="37"/>
      <c r="CA37" s="37"/>
      <c r="CB37" s="37"/>
      <c r="CC37" s="37"/>
      <c r="CD37" s="37"/>
      <c r="CE37" s="38"/>
      <c r="CF37" s="36">
        <v>0</v>
      </c>
      <c r="CG37" s="37"/>
      <c r="CH37" s="37"/>
      <c r="CI37" s="37"/>
      <c r="CJ37" s="37"/>
      <c r="CK37" s="37"/>
      <c r="CL37" s="37"/>
      <c r="CM37" s="37"/>
      <c r="CN37" s="38"/>
      <c r="CO37" s="36">
        <v>1</v>
      </c>
      <c r="CP37" s="37"/>
      <c r="CQ37" s="37"/>
      <c r="CR37" s="37"/>
      <c r="CS37" s="37"/>
      <c r="CT37" s="37"/>
      <c r="CU37" s="37"/>
      <c r="CV37" s="37"/>
      <c r="CW37" s="38"/>
      <c r="CX37" s="36">
        <v>1</v>
      </c>
      <c r="CY37" s="37"/>
      <c r="CZ37" s="37"/>
      <c r="DA37" s="37"/>
      <c r="DB37" s="37"/>
      <c r="DC37" s="37"/>
      <c r="DD37" s="37"/>
      <c r="DE37" s="37"/>
      <c r="DF37" s="38"/>
      <c r="DG37" s="36">
        <v>2</v>
      </c>
      <c r="DH37" s="37"/>
      <c r="DI37" s="37"/>
      <c r="DJ37" s="37"/>
      <c r="DK37" s="37"/>
      <c r="DL37" s="37"/>
      <c r="DM37" s="37"/>
      <c r="DN37" s="37"/>
      <c r="DO37" s="38"/>
      <c r="DP37" s="36">
        <v>1</v>
      </c>
      <c r="DQ37" s="37"/>
      <c r="DR37" s="37"/>
      <c r="DS37" s="37"/>
      <c r="DT37" s="37"/>
      <c r="DU37" s="37"/>
      <c r="DV37" s="37"/>
      <c r="DW37" s="37"/>
      <c r="DX37" s="38"/>
      <c r="DY37" s="36">
        <v>2</v>
      </c>
      <c r="DZ37" s="37"/>
      <c r="EA37" s="37"/>
      <c r="EB37" s="37"/>
      <c r="EC37" s="37"/>
      <c r="ED37" s="37"/>
      <c r="EE37" s="37"/>
      <c r="EF37" s="37"/>
      <c r="EG37" s="38"/>
      <c r="EH37" s="37"/>
      <c r="EI37" s="39">
        <v>69</v>
      </c>
      <c r="EJ37" s="40"/>
      <c r="EK37" s="41">
        <v>30</v>
      </c>
      <c r="EL37" s="42">
        <v>42627</v>
      </c>
      <c r="EM37" s="42">
        <v>42641</v>
      </c>
      <c r="EO37" s="43">
        <f t="shared" si="0"/>
        <v>14</v>
      </c>
    </row>
    <row r="38" spans="1:145" s="11" customFormat="1" x14ac:dyDescent="0.25">
      <c r="A38" s="153"/>
      <c r="B38" s="50"/>
      <c r="C38" s="22"/>
      <c r="D38" s="23"/>
      <c r="E38" s="23"/>
      <c r="F38" s="23"/>
      <c r="G38" s="23"/>
      <c r="H38" s="23"/>
      <c r="I38" s="23"/>
      <c r="J38" s="23"/>
      <c r="K38" s="32"/>
      <c r="T38" s="32"/>
      <c r="U38" s="22"/>
      <c r="V38" s="23"/>
      <c r="W38" s="23"/>
      <c r="X38" s="23"/>
      <c r="Y38" s="23"/>
      <c r="Z38" s="23"/>
      <c r="AA38" s="23"/>
      <c r="AB38" s="23"/>
      <c r="AC38" s="32"/>
      <c r="AH38" s="23"/>
      <c r="AI38" s="23"/>
      <c r="AJ38" s="23"/>
      <c r="AK38" s="23"/>
      <c r="AL38" s="32"/>
      <c r="AM38" s="22"/>
      <c r="AN38" s="23"/>
      <c r="AO38" s="23"/>
      <c r="AU38" s="32"/>
      <c r="AV38" s="22"/>
      <c r="AW38" s="23"/>
      <c r="AX38" s="23"/>
      <c r="AY38" s="23"/>
      <c r="AZ38" s="23"/>
      <c r="BA38" s="23"/>
      <c r="BB38" s="23"/>
      <c r="BC38" s="23"/>
      <c r="BD38" s="32"/>
      <c r="BE38" s="22"/>
      <c r="BF38" s="23"/>
      <c r="BG38" s="23"/>
      <c r="BH38" s="23"/>
      <c r="BI38" s="23"/>
      <c r="BJ38" s="23"/>
      <c r="BK38" s="23"/>
      <c r="BL38" s="23"/>
      <c r="BM38" s="32"/>
      <c r="BN38" s="22"/>
      <c r="BO38" s="23"/>
      <c r="BP38" s="23"/>
      <c r="BQ38" s="23"/>
      <c r="BR38" s="23"/>
      <c r="BS38" s="23"/>
      <c r="BT38" s="23"/>
      <c r="BU38" s="23"/>
      <c r="BV38" s="32"/>
      <c r="BW38" s="22"/>
      <c r="BX38" s="23"/>
      <c r="BY38" s="23"/>
      <c r="BZ38" s="23"/>
      <c r="CA38" s="23"/>
      <c r="CB38" s="23"/>
      <c r="CC38" s="23"/>
      <c r="CD38" s="23"/>
      <c r="CE38" s="32"/>
      <c r="CF38" s="22"/>
      <c r="CG38" s="23"/>
      <c r="CH38" s="23"/>
      <c r="CI38" s="23"/>
      <c r="CJ38" s="23"/>
      <c r="CK38" s="23"/>
      <c r="CL38" s="23"/>
      <c r="CM38" s="23"/>
      <c r="CN38" s="32"/>
      <c r="CO38" s="22">
        <v>274.22000000000003</v>
      </c>
      <c r="CP38" s="23"/>
      <c r="CS38" s="23"/>
      <c r="CT38" s="23"/>
      <c r="CU38" s="23"/>
      <c r="CV38" s="23"/>
      <c r="CW38" s="32">
        <f>SUM(CO38:CT38)</f>
        <v>274.22000000000003</v>
      </c>
      <c r="CX38" s="22">
        <v>458.38</v>
      </c>
      <c r="CY38" s="23"/>
      <c r="DB38" s="23"/>
      <c r="DC38" s="23"/>
      <c r="DD38" s="23"/>
      <c r="DE38" s="23"/>
      <c r="DF38" s="32">
        <f>SUM(CX38:DC38)</f>
        <v>458.38</v>
      </c>
      <c r="DG38" s="22">
        <v>500.71999999999997</v>
      </c>
      <c r="DH38" s="23">
        <v>458.38</v>
      </c>
      <c r="DK38" s="23"/>
      <c r="DL38" s="23"/>
      <c r="DM38" s="23"/>
      <c r="DN38" s="23"/>
      <c r="DO38" s="32">
        <f>SUM(DG38:DL38)</f>
        <v>959.09999999999991</v>
      </c>
      <c r="DP38" s="22">
        <v>486.96</v>
      </c>
      <c r="DQ38" s="23"/>
      <c r="DT38" s="23"/>
      <c r="DU38" s="23"/>
      <c r="DV38" s="23"/>
      <c r="DW38" s="23"/>
      <c r="DX38" s="32">
        <f>SUM(DP38:DU38)</f>
        <v>486.96</v>
      </c>
      <c r="DY38" s="22">
        <v>458.38</v>
      </c>
      <c r="DZ38" s="23">
        <v>458.38</v>
      </c>
      <c r="EC38" s="23"/>
      <c r="ED38" s="23"/>
      <c r="EE38" s="23"/>
      <c r="EF38" s="23"/>
      <c r="EG38" s="32">
        <f>SUM(DY38:ED38)</f>
        <v>916.76</v>
      </c>
      <c r="EH38" s="23"/>
      <c r="EI38" s="24"/>
      <c r="EJ38" s="19"/>
      <c r="EK38" s="25"/>
      <c r="EO38" s="43">
        <f t="shared" si="0"/>
        <v>0</v>
      </c>
    </row>
    <row r="39" spans="1:145" s="11" customFormat="1" x14ac:dyDescent="0.25">
      <c r="A39" s="153"/>
      <c r="B39" s="50"/>
      <c r="C39" s="22"/>
      <c r="D39" s="23"/>
      <c r="E39" s="23"/>
      <c r="F39" s="23"/>
      <c r="G39" s="23"/>
      <c r="H39" s="23"/>
      <c r="I39" s="23"/>
      <c r="J39" s="23"/>
      <c r="K39" s="32"/>
      <c r="T39" s="32"/>
      <c r="U39" s="22"/>
      <c r="V39" s="23"/>
      <c r="Y39" s="23"/>
      <c r="Z39" s="23"/>
      <c r="AA39" s="23"/>
      <c r="AB39" s="23"/>
      <c r="AC39" s="32"/>
      <c r="AF39" s="23"/>
      <c r="AG39" s="23"/>
      <c r="AH39" s="23"/>
      <c r="AI39" s="23"/>
      <c r="AJ39" s="23"/>
      <c r="AK39" s="23"/>
      <c r="AL39" s="32"/>
      <c r="AM39" s="22"/>
      <c r="AN39" s="23"/>
      <c r="AO39" s="23"/>
      <c r="AP39" s="23"/>
      <c r="AQ39" s="23"/>
      <c r="AR39" s="23"/>
      <c r="AS39" s="23"/>
      <c r="AT39" s="23"/>
      <c r="AU39" s="32"/>
      <c r="AV39" s="22"/>
      <c r="AW39" s="23"/>
      <c r="AX39" s="23"/>
      <c r="AY39" s="23"/>
      <c r="AZ39" s="23"/>
      <c r="BA39" s="23"/>
      <c r="BB39" s="23"/>
      <c r="BC39" s="23"/>
      <c r="BD39" s="32"/>
      <c r="BE39" s="22"/>
      <c r="BF39" s="23"/>
      <c r="BG39" s="23"/>
      <c r="BH39" s="23"/>
      <c r="BI39" s="23"/>
      <c r="BJ39" s="23"/>
      <c r="BK39" s="23"/>
      <c r="BL39" s="23"/>
      <c r="BM39" s="32"/>
      <c r="BN39" s="22"/>
      <c r="BO39" s="23"/>
      <c r="BP39" s="23"/>
      <c r="BQ39" s="23"/>
      <c r="BR39" s="23"/>
      <c r="BS39" s="23"/>
      <c r="BT39" s="23"/>
      <c r="BU39" s="23"/>
      <c r="BV39" s="32"/>
      <c r="BW39" s="22"/>
      <c r="BX39" s="23"/>
      <c r="BY39" s="23"/>
      <c r="BZ39" s="23"/>
      <c r="CA39" s="23"/>
      <c r="CB39" s="23"/>
      <c r="CC39" s="23"/>
      <c r="CD39" s="23"/>
      <c r="CE39" s="32"/>
      <c r="CF39" s="22"/>
      <c r="CG39" s="23"/>
      <c r="CH39" s="23"/>
      <c r="CI39" s="23"/>
      <c r="CJ39" s="23"/>
      <c r="CK39" s="23"/>
      <c r="CL39" s="23"/>
      <c r="CM39" s="23"/>
      <c r="CN39" s="32"/>
      <c r="CO39" s="22">
        <v>504.6849403258413</v>
      </c>
      <c r="CP39" s="23"/>
      <c r="CQ39" s="23"/>
      <c r="CR39" s="23"/>
      <c r="CS39" s="23"/>
      <c r="CT39" s="23"/>
      <c r="CU39" s="23"/>
      <c r="CV39" s="23"/>
      <c r="CW39" s="32">
        <f>SUM(CO39:CT39)</f>
        <v>504.6849403258413</v>
      </c>
      <c r="CX39" s="22">
        <v>542.98620455461071</v>
      </c>
      <c r="CY39" s="23"/>
      <c r="CZ39" s="23"/>
      <c r="DA39" s="23"/>
      <c r="DB39" s="23"/>
      <c r="DC39" s="23"/>
      <c r="DD39" s="23"/>
      <c r="DE39" s="23"/>
      <c r="DF39" s="32">
        <f>SUM(CX39:DC39)</f>
        <v>542.98620455461071</v>
      </c>
      <c r="DG39" s="22">
        <v>514.62491952656103</v>
      </c>
      <c r="DH39" s="23">
        <v>485.46235258327926</v>
      </c>
      <c r="DI39" s="23"/>
      <c r="DJ39" s="23"/>
      <c r="DK39" s="23"/>
      <c r="DL39" s="23"/>
      <c r="DM39" s="23"/>
      <c r="DN39" s="23"/>
      <c r="DO39" s="32">
        <f>SUM(DG39:DL39)</f>
        <v>1000.0872721098403</v>
      </c>
      <c r="DP39" s="22">
        <v>451.92059547491073</v>
      </c>
      <c r="DQ39" s="23"/>
      <c r="DR39" s="23"/>
      <c r="DS39" s="23"/>
      <c r="DT39" s="23"/>
      <c r="DU39" s="23"/>
      <c r="DV39" s="23"/>
      <c r="DW39" s="23"/>
      <c r="DX39" s="32">
        <f>SUM(DP39:DU39)</f>
        <v>451.92059547491073</v>
      </c>
      <c r="DY39" s="22">
        <v>490.15601587536867</v>
      </c>
      <c r="DZ39" s="23">
        <v>426.72036278485308</v>
      </c>
      <c r="EA39" s="23"/>
      <c r="EB39" s="23"/>
      <c r="EC39" s="23"/>
      <c r="ED39" s="23"/>
      <c r="EE39" s="23"/>
      <c r="EF39" s="23"/>
      <c r="EG39" s="32">
        <f>SUM(DY39:ED39)</f>
        <v>916.87637866022169</v>
      </c>
      <c r="EH39" s="23"/>
      <c r="EI39" s="24"/>
      <c r="EJ39" s="19"/>
      <c r="EK39" s="25"/>
      <c r="EO39" s="43">
        <f t="shared" si="0"/>
        <v>0</v>
      </c>
    </row>
    <row r="40" spans="1:145" s="27" customFormat="1" x14ac:dyDescent="0.25">
      <c r="A40" s="154"/>
      <c r="B40" s="51"/>
      <c r="C40" s="18"/>
      <c r="D40" s="26"/>
      <c r="E40" s="26"/>
      <c r="F40" s="26"/>
      <c r="G40" s="26"/>
      <c r="H40" s="26"/>
      <c r="I40" s="26"/>
      <c r="J40" s="26"/>
      <c r="K40" s="35"/>
      <c r="T40" s="35"/>
      <c r="U40" s="18"/>
      <c r="V40" s="26"/>
      <c r="W40" s="26"/>
      <c r="X40" s="26"/>
      <c r="Y40" s="26"/>
      <c r="Z40" s="26"/>
      <c r="AA40" s="26"/>
      <c r="AB40" s="26"/>
      <c r="AC40" s="35"/>
      <c r="AL40" s="35"/>
      <c r="AM40" s="18"/>
      <c r="AN40" s="26"/>
      <c r="AO40" s="26"/>
      <c r="AP40" s="26"/>
      <c r="AQ40" s="26"/>
      <c r="AR40" s="26"/>
      <c r="AS40" s="26"/>
      <c r="AT40" s="26"/>
      <c r="AU40" s="35"/>
      <c r="AV40" s="18"/>
      <c r="AW40" s="26"/>
      <c r="AX40" s="26"/>
      <c r="AY40" s="26"/>
      <c r="AZ40" s="26"/>
      <c r="BA40" s="26"/>
      <c r="BB40" s="26"/>
      <c r="BC40" s="26"/>
      <c r="BD40" s="35"/>
      <c r="BE40" s="18"/>
      <c r="BF40" s="26"/>
      <c r="BG40" s="26"/>
      <c r="BH40" s="26"/>
      <c r="BI40" s="26"/>
      <c r="BJ40" s="26"/>
      <c r="BK40" s="26"/>
      <c r="BL40" s="26"/>
      <c r="BM40" s="33"/>
      <c r="BN40" s="18"/>
      <c r="BO40" s="26"/>
      <c r="BP40" s="26"/>
      <c r="BQ40" s="26"/>
      <c r="BR40" s="26"/>
      <c r="BS40" s="26"/>
      <c r="BT40" s="26"/>
      <c r="BU40" s="26"/>
      <c r="BV40" s="33"/>
      <c r="BW40" s="18"/>
      <c r="BX40" s="26"/>
      <c r="BY40" s="26"/>
      <c r="BZ40" s="26"/>
      <c r="CA40" s="26"/>
      <c r="CB40" s="26"/>
      <c r="CC40" s="26"/>
      <c r="CD40" s="26"/>
      <c r="CE40" s="33"/>
      <c r="CF40" s="18"/>
      <c r="CG40" s="26"/>
      <c r="CH40" s="26"/>
      <c r="CI40" s="26"/>
      <c r="CJ40" s="26"/>
      <c r="CK40" s="26"/>
      <c r="CL40" s="26"/>
      <c r="CM40" s="26"/>
      <c r="CN40" s="33"/>
      <c r="CO40" s="18">
        <v>0.37046396391239161</v>
      </c>
      <c r="CP40" s="26"/>
      <c r="CQ40" s="26"/>
      <c r="CR40" s="26"/>
      <c r="CS40" s="26"/>
      <c r="CT40" s="26"/>
      <c r="CU40" s="26"/>
      <c r="CV40" s="26"/>
      <c r="CW40" s="35">
        <f t="shared" ref="CW40" si="25">CW38/CW39*0.0113636*60</f>
        <v>0.37046396391239161</v>
      </c>
      <c r="CX40" s="18">
        <v>0.57557782400080715</v>
      </c>
      <c r="CY40" s="26"/>
      <c r="CZ40" s="26"/>
      <c r="DA40" s="26"/>
      <c r="DB40" s="26"/>
      <c r="DC40" s="26"/>
      <c r="DD40" s="26"/>
      <c r="DE40" s="26"/>
      <c r="DF40" s="35">
        <f t="shared" ref="DF40" si="26">DF38/DF39*0.0113636*60</f>
        <v>0.57557782400080715</v>
      </c>
      <c r="DG40" s="18">
        <v>0.66339365733411504</v>
      </c>
      <c r="DH40" s="26">
        <v>0.64377972136652251</v>
      </c>
      <c r="DI40" s="26"/>
      <c r="DJ40" s="26"/>
      <c r="DK40" s="26"/>
      <c r="DL40" s="26"/>
      <c r="DM40" s="26"/>
      <c r="DN40" s="26"/>
      <c r="DO40" s="35">
        <f t="shared" ref="DO40" si="27">DO38/DO39*0.0113636*60</f>
        <v>0.65387266075332906</v>
      </c>
      <c r="DP40" s="18">
        <v>0.73468021303851505</v>
      </c>
      <c r="DQ40" s="26"/>
      <c r="DR40" s="26"/>
      <c r="DS40" s="26"/>
      <c r="DT40" s="26"/>
      <c r="DU40" s="26"/>
      <c r="DV40" s="26"/>
      <c r="DW40" s="26"/>
      <c r="DX40" s="35">
        <f t="shared" ref="DX40" si="28">DX38/DX39*0.0113636*60</f>
        <v>0.73468021303851505</v>
      </c>
      <c r="DY40" s="18">
        <v>0.63761497963429425</v>
      </c>
      <c r="DZ40" s="26">
        <v>0.73240193188899683</v>
      </c>
      <c r="EA40" s="26"/>
      <c r="EB40" s="26"/>
      <c r="EC40" s="26"/>
      <c r="ED40" s="26"/>
      <c r="EE40" s="26"/>
      <c r="EF40" s="26"/>
      <c r="EG40" s="35">
        <f t="shared" ref="EG40" si="29">EG38/EG39*0.0113636*60</f>
        <v>0.68172945743609004</v>
      </c>
      <c r="EH40" s="26"/>
      <c r="EI40" s="28"/>
      <c r="EJ40" s="17"/>
      <c r="EK40" s="29"/>
      <c r="EO40" s="43">
        <f t="shared" si="0"/>
        <v>0</v>
      </c>
    </row>
    <row r="41" spans="1:145" s="43" customFormat="1" x14ac:dyDescent="0.25">
      <c r="A41" s="152">
        <v>10</v>
      </c>
      <c r="B41" s="52">
        <v>70</v>
      </c>
      <c r="C41" s="36">
        <v>0</v>
      </c>
      <c r="D41" s="37"/>
      <c r="E41" s="37"/>
      <c r="F41" s="37"/>
      <c r="G41" s="37"/>
      <c r="H41" s="37"/>
      <c r="I41" s="37"/>
      <c r="J41" s="37"/>
      <c r="K41" s="38"/>
      <c r="L41" s="36">
        <v>2</v>
      </c>
      <c r="M41" s="37"/>
      <c r="N41" s="37"/>
      <c r="O41" s="37"/>
      <c r="P41" s="37"/>
      <c r="Q41" s="37"/>
      <c r="R41" s="37"/>
      <c r="S41" s="37"/>
      <c r="T41" s="38"/>
      <c r="U41" s="36">
        <v>1</v>
      </c>
      <c r="V41" s="37"/>
      <c r="W41" s="37"/>
      <c r="X41" s="37"/>
      <c r="Y41" s="37"/>
      <c r="Z41" s="37"/>
      <c r="AA41" s="37"/>
      <c r="AB41" s="37"/>
      <c r="AC41" s="38"/>
      <c r="AD41" s="36">
        <v>2</v>
      </c>
      <c r="AE41" s="37"/>
      <c r="AF41" s="37"/>
      <c r="AG41" s="37"/>
      <c r="AH41" s="37"/>
      <c r="AI41" s="37"/>
      <c r="AJ41" s="37"/>
      <c r="AK41" s="37"/>
      <c r="AL41" s="38"/>
      <c r="AM41" s="36">
        <v>0</v>
      </c>
      <c r="AN41" s="37"/>
      <c r="AO41" s="37"/>
      <c r="AP41" s="37"/>
      <c r="AQ41" s="37"/>
      <c r="AR41" s="37"/>
      <c r="AS41" s="37"/>
      <c r="AT41" s="37"/>
      <c r="AU41" s="38"/>
      <c r="AV41" s="36"/>
      <c r="AW41" s="37"/>
      <c r="AX41" s="37"/>
      <c r="AY41" s="37"/>
      <c r="AZ41" s="37"/>
      <c r="BA41" s="37"/>
      <c r="BB41" s="37"/>
      <c r="BC41" s="37"/>
      <c r="BD41" s="38"/>
      <c r="BE41" s="36"/>
      <c r="BF41" s="37"/>
      <c r="BG41" s="37"/>
      <c r="BH41" s="37"/>
      <c r="BI41" s="37"/>
      <c r="BJ41" s="37"/>
      <c r="BK41" s="37"/>
      <c r="BL41" s="37"/>
      <c r="BM41" s="38"/>
      <c r="BN41" s="36"/>
      <c r="BO41" s="37"/>
      <c r="BP41" s="37"/>
      <c r="BQ41" s="37"/>
      <c r="BR41" s="37"/>
      <c r="BS41" s="37"/>
      <c r="BT41" s="37"/>
      <c r="BU41" s="37"/>
      <c r="BV41" s="38"/>
      <c r="BW41" s="36"/>
      <c r="BX41" s="37"/>
      <c r="BY41" s="37"/>
      <c r="BZ41" s="37"/>
      <c r="CA41" s="37"/>
      <c r="CB41" s="37"/>
      <c r="CC41" s="37"/>
      <c r="CD41" s="37"/>
      <c r="CE41" s="38"/>
      <c r="CF41" s="36"/>
      <c r="CG41" s="37"/>
      <c r="CH41" s="37"/>
      <c r="CI41" s="37"/>
      <c r="CJ41" s="37"/>
      <c r="CK41" s="37"/>
      <c r="CL41" s="37"/>
      <c r="CM41" s="37"/>
      <c r="CN41" s="38"/>
      <c r="CO41" s="36"/>
      <c r="CP41" s="37"/>
      <c r="CQ41" s="37"/>
      <c r="CR41" s="37"/>
      <c r="CS41" s="37"/>
      <c r="CT41" s="37"/>
      <c r="CU41" s="37"/>
      <c r="CV41" s="37"/>
      <c r="CW41" s="38"/>
      <c r="CX41" s="36"/>
      <c r="CY41" s="37"/>
      <c r="CZ41" s="37"/>
      <c r="DA41" s="37"/>
      <c r="DB41" s="37"/>
      <c r="DC41" s="37"/>
      <c r="DD41" s="37"/>
      <c r="DE41" s="37"/>
      <c r="DF41" s="38"/>
      <c r="DG41" s="36"/>
      <c r="DH41" s="37"/>
      <c r="DI41" s="37"/>
      <c r="DJ41" s="37"/>
      <c r="DK41" s="37"/>
      <c r="DL41" s="37"/>
      <c r="DM41" s="37"/>
      <c r="DN41" s="37"/>
      <c r="DO41" s="38"/>
      <c r="DP41" s="36"/>
      <c r="DQ41" s="37"/>
      <c r="DR41" s="37"/>
      <c r="DS41" s="37"/>
      <c r="DT41" s="37"/>
      <c r="DU41" s="37"/>
      <c r="DV41" s="37"/>
      <c r="DW41" s="37"/>
      <c r="DX41" s="38"/>
      <c r="DY41" s="36"/>
      <c r="DZ41" s="37"/>
      <c r="EA41" s="37"/>
      <c r="EB41" s="37"/>
      <c r="EC41" s="37"/>
      <c r="ED41" s="37"/>
      <c r="EE41" s="37"/>
      <c r="EF41" s="37"/>
      <c r="EG41" s="38"/>
      <c r="EH41" s="37"/>
      <c r="EI41" s="39">
        <v>70</v>
      </c>
      <c r="EJ41" s="40"/>
      <c r="EK41" s="41">
        <v>25</v>
      </c>
      <c r="EL41" s="42">
        <v>42628</v>
      </c>
      <c r="EM41" s="42">
        <v>42632</v>
      </c>
      <c r="EO41" s="43">
        <f t="shared" si="0"/>
        <v>4</v>
      </c>
    </row>
    <row r="42" spans="1:145" s="11" customFormat="1" x14ac:dyDescent="0.25">
      <c r="A42" s="153"/>
      <c r="B42" s="50"/>
      <c r="C42" s="22"/>
      <c r="D42" s="23"/>
      <c r="E42" s="23"/>
      <c r="F42" s="23"/>
      <c r="G42" s="23"/>
      <c r="H42" s="23"/>
      <c r="I42" s="23"/>
      <c r="J42" s="23"/>
      <c r="K42" s="32"/>
      <c r="L42" s="22">
        <v>230.34</v>
      </c>
      <c r="M42" s="23">
        <v>250.44</v>
      </c>
      <c r="P42" s="23"/>
      <c r="Q42" s="23"/>
      <c r="R42" s="23"/>
      <c r="S42" s="23"/>
      <c r="T42" s="32">
        <f>SUM(L42:Q42)</f>
        <v>480.78</v>
      </c>
      <c r="U42" s="22">
        <v>302.89999999999998</v>
      </c>
      <c r="V42" s="23"/>
      <c r="W42" s="23"/>
      <c r="X42" s="23"/>
      <c r="Y42" s="23"/>
      <c r="Z42" s="23"/>
      <c r="AA42" s="23"/>
      <c r="AB42" s="23"/>
      <c r="AC42" s="32">
        <f>SUM(U42:Z42)</f>
        <v>302.89999999999998</v>
      </c>
      <c r="AD42" s="11">
        <v>302.89999999999998</v>
      </c>
      <c r="AE42" s="11">
        <v>302.89999999999998</v>
      </c>
      <c r="AH42" s="23"/>
      <c r="AI42" s="23"/>
      <c r="AJ42" s="23"/>
      <c r="AK42" s="23"/>
      <c r="AL42" s="32">
        <f>SUM(AD42:AK42)</f>
        <v>605.79999999999995</v>
      </c>
      <c r="AM42" s="22"/>
      <c r="AN42" s="23"/>
      <c r="AO42" s="23"/>
      <c r="AU42" s="32"/>
      <c r="AV42" s="22"/>
      <c r="AW42" s="23"/>
      <c r="AX42" s="23"/>
      <c r="AY42" s="23"/>
      <c r="AZ42" s="23"/>
      <c r="BA42" s="23"/>
      <c r="BB42" s="23"/>
      <c r="BC42" s="23"/>
      <c r="BD42" s="32"/>
      <c r="BE42" s="22"/>
      <c r="BF42" s="23"/>
      <c r="BG42" s="23"/>
      <c r="BH42" s="23"/>
      <c r="BI42" s="23"/>
      <c r="BJ42" s="23"/>
      <c r="BK42" s="23"/>
      <c r="BL42" s="23"/>
      <c r="BM42" s="32"/>
      <c r="BN42" s="22"/>
      <c r="BO42" s="23"/>
      <c r="BP42" s="23"/>
      <c r="BQ42" s="23"/>
      <c r="BR42" s="23"/>
      <c r="BS42" s="23"/>
      <c r="BT42" s="23"/>
      <c r="BU42" s="23"/>
      <c r="BV42" s="32"/>
      <c r="BW42" s="22"/>
      <c r="BX42" s="23"/>
      <c r="BY42" s="23"/>
      <c r="BZ42" s="23"/>
      <c r="CA42" s="23"/>
      <c r="CB42" s="23"/>
      <c r="CC42" s="23"/>
      <c r="CD42" s="23"/>
      <c r="CE42" s="32"/>
      <c r="CF42" s="22"/>
      <c r="CG42" s="23"/>
      <c r="CH42" s="23"/>
      <c r="CI42" s="23"/>
      <c r="CJ42" s="23"/>
      <c r="CK42" s="23"/>
      <c r="CL42" s="23"/>
      <c r="CM42" s="23"/>
      <c r="CN42" s="32"/>
      <c r="CO42" s="22"/>
      <c r="CP42" s="23"/>
      <c r="CQ42" s="23"/>
      <c r="CR42" s="23"/>
      <c r="CS42" s="23"/>
      <c r="CT42" s="23"/>
      <c r="CU42" s="23"/>
      <c r="CV42" s="23"/>
      <c r="CW42" s="32"/>
      <c r="CX42" s="22"/>
      <c r="CY42" s="23"/>
      <c r="CZ42" s="23"/>
      <c r="DA42" s="23"/>
      <c r="DB42" s="23"/>
      <c r="DC42" s="23"/>
      <c r="DD42" s="23"/>
      <c r="DE42" s="23"/>
      <c r="DF42" s="32"/>
      <c r="DG42" s="22"/>
      <c r="DH42" s="23"/>
      <c r="DI42" s="23"/>
      <c r="DJ42" s="23"/>
      <c r="DK42" s="23"/>
      <c r="DL42" s="23"/>
      <c r="DM42" s="23"/>
      <c r="DN42" s="23"/>
      <c r="DO42" s="32"/>
      <c r="DP42" s="22"/>
      <c r="DQ42" s="23"/>
      <c r="DR42" s="23"/>
      <c r="DS42" s="23"/>
      <c r="DT42" s="23"/>
      <c r="DU42" s="23"/>
      <c r="DV42" s="23"/>
      <c r="DW42" s="23"/>
      <c r="DX42" s="32"/>
      <c r="DY42" s="22"/>
      <c r="DZ42" s="23"/>
      <c r="EA42" s="23"/>
      <c r="EB42" s="23"/>
      <c r="EC42" s="23"/>
      <c r="ED42" s="23"/>
      <c r="EE42" s="23"/>
      <c r="EF42" s="23"/>
      <c r="EG42" s="32"/>
      <c r="EH42" s="23"/>
      <c r="EI42" s="24"/>
      <c r="EJ42" s="19"/>
      <c r="EK42" s="25"/>
      <c r="EO42" s="43">
        <f t="shared" si="0"/>
        <v>0</v>
      </c>
    </row>
    <row r="43" spans="1:145" s="11" customFormat="1" x14ac:dyDescent="0.25">
      <c r="A43" s="153"/>
      <c r="B43" s="50"/>
      <c r="C43" s="22"/>
      <c r="D43" s="23"/>
      <c r="E43" s="23"/>
      <c r="F43" s="23"/>
      <c r="G43" s="23"/>
      <c r="H43" s="23"/>
      <c r="I43" s="23"/>
      <c r="J43" s="23"/>
      <c r="K43" s="32"/>
      <c r="L43" s="22">
        <v>319</v>
      </c>
      <c r="M43" s="23">
        <v>225</v>
      </c>
      <c r="N43" s="23"/>
      <c r="O43" s="23"/>
      <c r="P43" s="23"/>
      <c r="Q43" s="23"/>
      <c r="R43" s="23"/>
      <c r="S43" s="23"/>
      <c r="T43" s="32">
        <f>SUM(L43:Q43)</f>
        <v>544</v>
      </c>
      <c r="U43" s="22">
        <v>581</v>
      </c>
      <c r="V43" s="23"/>
      <c r="Y43" s="23"/>
      <c r="Z43" s="23"/>
      <c r="AA43" s="23"/>
      <c r="AB43" s="23"/>
      <c r="AC43" s="32">
        <f>SUM(U43:Z43)</f>
        <v>581</v>
      </c>
      <c r="AD43" s="11">
        <v>240</v>
      </c>
      <c r="AE43" s="11">
        <v>178</v>
      </c>
      <c r="AF43" s="23"/>
      <c r="AG43" s="23"/>
      <c r="AH43" s="23"/>
      <c r="AI43" s="23"/>
      <c r="AJ43" s="23"/>
      <c r="AK43" s="23"/>
      <c r="AL43" s="32">
        <f>SUM(AD43:AK43)</f>
        <v>418</v>
      </c>
      <c r="AM43" s="22"/>
      <c r="AN43" s="23"/>
      <c r="AO43" s="23"/>
      <c r="AP43" s="23"/>
      <c r="AQ43" s="23"/>
      <c r="AR43" s="23"/>
      <c r="AS43" s="23"/>
      <c r="AT43" s="23"/>
      <c r="AU43" s="32"/>
      <c r="AV43" s="22"/>
      <c r="AW43" s="23"/>
      <c r="AX43" s="23"/>
      <c r="AY43" s="23"/>
      <c r="AZ43" s="23"/>
      <c r="BA43" s="23"/>
      <c r="BB43" s="23"/>
      <c r="BC43" s="23"/>
      <c r="BD43" s="32"/>
      <c r="BE43" s="22"/>
      <c r="BF43" s="23"/>
      <c r="BG43" s="23"/>
      <c r="BH43" s="23"/>
      <c r="BI43" s="23"/>
      <c r="BJ43" s="23"/>
      <c r="BK43" s="23"/>
      <c r="BL43" s="23"/>
      <c r="BM43" s="32"/>
      <c r="BN43" s="22"/>
      <c r="BO43" s="23"/>
      <c r="BP43" s="23"/>
      <c r="BQ43" s="23"/>
      <c r="BR43" s="23"/>
      <c r="BS43" s="23"/>
      <c r="BT43" s="23"/>
      <c r="BU43" s="23"/>
      <c r="BV43" s="32"/>
      <c r="BW43" s="22"/>
      <c r="BX43" s="23"/>
      <c r="BY43" s="23"/>
      <c r="BZ43" s="23"/>
      <c r="CA43" s="23"/>
      <c r="CB43" s="23"/>
      <c r="CC43" s="23"/>
      <c r="CD43" s="23"/>
      <c r="CE43" s="32"/>
      <c r="CF43" s="22"/>
      <c r="CG43" s="23"/>
      <c r="CH43" s="23"/>
      <c r="CI43" s="23"/>
      <c r="CJ43" s="23"/>
      <c r="CK43" s="23"/>
      <c r="CL43" s="23"/>
      <c r="CM43" s="23"/>
      <c r="CN43" s="32"/>
      <c r="CO43" s="22"/>
      <c r="CP43" s="23"/>
      <c r="CQ43" s="23"/>
      <c r="CR43" s="23"/>
      <c r="CS43" s="23"/>
      <c r="CT43" s="23"/>
      <c r="CU43" s="23"/>
      <c r="CV43" s="23"/>
      <c r="CW43" s="32"/>
      <c r="CX43" s="22"/>
      <c r="CY43" s="23"/>
      <c r="CZ43" s="23"/>
      <c r="DA43" s="23"/>
      <c r="DB43" s="23"/>
      <c r="DC43" s="23"/>
      <c r="DD43" s="23"/>
      <c r="DE43" s="23"/>
      <c r="DF43" s="32"/>
      <c r="DG43" s="22"/>
      <c r="DH43" s="23"/>
      <c r="DI43" s="23"/>
      <c r="DJ43" s="23"/>
      <c r="DK43" s="23"/>
      <c r="DL43" s="23"/>
      <c r="DM43" s="23"/>
      <c r="DN43" s="23"/>
      <c r="DO43" s="32"/>
      <c r="DP43" s="22"/>
      <c r="DQ43" s="23"/>
      <c r="DR43" s="23"/>
      <c r="DS43" s="23"/>
      <c r="DT43" s="23"/>
      <c r="DU43" s="23"/>
      <c r="DV43" s="23"/>
      <c r="DW43" s="23"/>
      <c r="DX43" s="32"/>
      <c r="DY43" s="22"/>
      <c r="DZ43" s="23"/>
      <c r="EA43" s="23"/>
      <c r="EB43" s="23"/>
      <c r="EC43" s="23"/>
      <c r="ED43" s="23"/>
      <c r="EE43" s="23"/>
      <c r="EF43" s="23"/>
      <c r="EG43" s="32"/>
      <c r="EH43" s="23"/>
      <c r="EI43" s="24"/>
      <c r="EJ43" s="19"/>
      <c r="EK43" s="25"/>
      <c r="EO43" s="43">
        <f t="shared" si="0"/>
        <v>0</v>
      </c>
    </row>
    <row r="44" spans="1:145" s="27" customFormat="1" x14ac:dyDescent="0.25">
      <c r="A44" s="154"/>
      <c r="B44" s="51"/>
      <c r="C44" s="18"/>
      <c r="D44" s="26"/>
      <c r="E44" s="26"/>
      <c r="F44" s="26"/>
      <c r="G44" s="26"/>
      <c r="H44" s="26"/>
      <c r="I44" s="26"/>
      <c r="J44" s="26"/>
      <c r="K44" s="35"/>
      <c r="L44" s="18">
        <v>0.4923181737931035</v>
      </c>
      <c r="M44" s="26">
        <v>0.75890666239999993</v>
      </c>
      <c r="N44" s="26"/>
      <c r="O44" s="26"/>
      <c r="P44" s="26"/>
      <c r="Q44" s="26"/>
      <c r="R44" s="26"/>
      <c r="S44" s="26"/>
      <c r="T44" s="35">
        <f t="shared" ref="T44" si="30">T42/T43*0.0113636*60</f>
        <v>0.60257995676470588</v>
      </c>
      <c r="U44" s="18">
        <v>0.35545966678141133</v>
      </c>
      <c r="V44" s="26"/>
      <c r="W44" s="26"/>
      <c r="X44" s="26"/>
      <c r="Y44" s="26"/>
      <c r="Z44" s="26"/>
      <c r="AA44" s="26"/>
      <c r="AB44" s="26"/>
      <c r="AC44" s="35">
        <f t="shared" ref="AC44" si="31">AC42/AC43*0.0113636*60</f>
        <v>0.35545966678141133</v>
      </c>
      <c r="AD44" s="27">
        <v>0.8605086099999999</v>
      </c>
      <c r="AE44" s="27">
        <v>1.1602363280898875</v>
      </c>
      <c r="AL44" s="35">
        <f t="shared" ref="AL44" si="32">AL42/AL43*0.0113636*60</f>
        <v>0.98814385837320562</v>
      </c>
      <c r="AM44" s="18"/>
      <c r="AN44" s="26"/>
      <c r="AO44" s="26"/>
      <c r="AP44" s="26"/>
      <c r="AQ44" s="26"/>
      <c r="AR44" s="26"/>
      <c r="AS44" s="26"/>
      <c r="AT44" s="26"/>
      <c r="AU44" s="35"/>
      <c r="AV44" s="18"/>
      <c r="AW44" s="26"/>
      <c r="AX44" s="26"/>
      <c r="AY44" s="26"/>
      <c r="AZ44" s="26"/>
      <c r="BA44" s="26"/>
      <c r="BB44" s="26"/>
      <c r="BC44" s="26"/>
      <c r="BD44" s="35"/>
      <c r="BE44" s="18"/>
      <c r="BF44" s="26"/>
      <c r="BG44" s="26"/>
      <c r="BH44" s="26"/>
      <c r="BI44" s="26"/>
      <c r="BJ44" s="26"/>
      <c r="BK44" s="26"/>
      <c r="BL44" s="26"/>
      <c r="BM44" s="33"/>
      <c r="BN44" s="18"/>
      <c r="BO44" s="26"/>
      <c r="BP44" s="26"/>
      <c r="BQ44" s="26"/>
      <c r="BR44" s="26"/>
      <c r="BS44" s="26"/>
      <c r="BT44" s="26"/>
      <c r="BU44" s="26"/>
      <c r="BV44" s="33"/>
      <c r="BW44" s="18"/>
      <c r="BX44" s="26"/>
      <c r="BY44" s="26"/>
      <c r="BZ44" s="26"/>
      <c r="CA44" s="26"/>
      <c r="CB44" s="26"/>
      <c r="CC44" s="26"/>
      <c r="CD44" s="26"/>
      <c r="CE44" s="33"/>
      <c r="CF44" s="18"/>
      <c r="CG44" s="26"/>
      <c r="CH44" s="26"/>
      <c r="CI44" s="26"/>
      <c r="CJ44" s="26"/>
      <c r="CK44" s="26"/>
      <c r="CL44" s="26"/>
      <c r="CM44" s="26"/>
      <c r="CN44" s="33"/>
      <c r="CO44" s="18"/>
      <c r="CP44" s="26"/>
      <c r="CQ44" s="26"/>
      <c r="CR44" s="26"/>
      <c r="CS44" s="26"/>
      <c r="CT44" s="26"/>
      <c r="CU44" s="26"/>
      <c r="CV44" s="26"/>
      <c r="CW44" s="33"/>
      <c r="CX44" s="18"/>
      <c r="CY44" s="26"/>
      <c r="CZ44" s="26"/>
      <c r="DA44" s="26"/>
      <c r="DB44" s="26"/>
      <c r="DC44" s="26"/>
      <c r="DD44" s="26"/>
      <c r="DE44" s="26"/>
      <c r="DF44" s="33"/>
      <c r="DG44" s="18"/>
      <c r="DH44" s="26"/>
      <c r="DI44" s="26"/>
      <c r="DJ44" s="26"/>
      <c r="DK44" s="26"/>
      <c r="DL44" s="26"/>
      <c r="DM44" s="26"/>
      <c r="DN44" s="26"/>
      <c r="DO44" s="33"/>
      <c r="DP44" s="18"/>
      <c r="DQ44" s="26"/>
      <c r="DR44" s="26"/>
      <c r="DS44" s="26"/>
      <c r="DT44" s="26"/>
      <c r="DU44" s="26"/>
      <c r="DV44" s="26"/>
      <c r="DW44" s="26"/>
      <c r="DX44" s="33"/>
      <c r="DY44" s="18"/>
      <c r="DZ44" s="26"/>
      <c r="EA44" s="26"/>
      <c r="EB44" s="26"/>
      <c r="EC44" s="26"/>
      <c r="ED44" s="26"/>
      <c r="EE44" s="26"/>
      <c r="EF44" s="26"/>
      <c r="EG44" s="33"/>
      <c r="EH44" s="26"/>
      <c r="EI44" s="28"/>
      <c r="EJ44" s="17"/>
      <c r="EK44" s="29"/>
      <c r="EO44" s="43">
        <f t="shared" si="0"/>
        <v>0</v>
      </c>
    </row>
    <row r="45" spans="1:145" s="43" customFormat="1" x14ac:dyDescent="0.25">
      <c r="A45" s="152">
        <v>11</v>
      </c>
      <c r="B45" s="52">
        <v>72</v>
      </c>
      <c r="C45" s="36">
        <v>1</v>
      </c>
      <c r="D45" s="37"/>
      <c r="E45" s="37"/>
      <c r="F45" s="37"/>
      <c r="G45" s="37"/>
      <c r="H45" s="37"/>
      <c r="I45" s="37"/>
      <c r="J45" s="37"/>
      <c r="K45" s="38"/>
      <c r="L45" s="36">
        <v>1</v>
      </c>
      <c r="M45" s="37"/>
      <c r="N45" s="37"/>
      <c r="O45" s="37"/>
      <c r="P45" s="37"/>
      <c r="Q45" s="37"/>
      <c r="R45" s="37"/>
      <c r="S45" s="37"/>
      <c r="T45" s="38"/>
      <c r="U45" s="36">
        <v>0</v>
      </c>
      <c r="V45" s="37"/>
      <c r="W45" s="37"/>
      <c r="X45" s="37"/>
      <c r="Y45" s="37"/>
      <c r="Z45" s="37"/>
      <c r="AA45" s="37"/>
      <c r="AB45" s="37"/>
      <c r="AC45" s="38"/>
      <c r="AD45" s="36"/>
      <c r="AE45" s="37"/>
      <c r="AF45" s="37"/>
      <c r="AG45" s="37"/>
      <c r="AH45" s="37"/>
      <c r="AI45" s="37"/>
      <c r="AJ45" s="37"/>
      <c r="AK45" s="37"/>
      <c r="AL45" s="38"/>
      <c r="AM45" s="36"/>
      <c r="AN45" s="37"/>
      <c r="AO45" s="37"/>
      <c r="AP45" s="37"/>
      <c r="AQ45" s="37"/>
      <c r="AR45" s="37"/>
      <c r="AS45" s="37"/>
      <c r="AT45" s="37"/>
      <c r="AU45" s="38"/>
      <c r="AV45" s="36"/>
      <c r="AW45" s="37"/>
      <c r="AX45" s="37"/>
      <c r="AY45" s="37"/>
      <c r="AZ45" s="37"/>
      <c r="BA45" s="37"/>
      <c r="BB45" s="37"/>
      <c r="BC45" s="37"/>
      <c r="BD45" s="38"/>
      <c r="BE45" s="36"/>
      <c r="BF45" s="37"/>
      <c r="BG45" s="37"/>
      <c r="BH45" s="37"/>
      <c r="BI45" s="37"/>
      <c r="BJ45" s="37"/>
      <c r="BK45" s="37"/>
      <c r="BL45" s="37"/>
      <c r="BM45" s="38"/>
      <c r="BN45" s="36"/>
      <c r="BO45" s="37"/>
      <c r="BP45" s="37"/>
      <c r="BQ45" s="37"/>
      <c r="BR45" s="37"/>
      <c r="BS45" s="37"/>
      <c r="BT45" s="37"/>
      <c r="BU45" s="37"/>
      <c r="BV45" s="38"/>
      <c r="BW45" s="36"/>
      <c r="BX45" s="37"/>
      <c r="BY45" s="37"/>
      <c r="BZ45" s="37"/>
      <c r="CA45" s="37"/>
      <c r="CB45" s="37"/>
      <c r="CC45" s="37"/>
      <c r="CD45" s="37"/>
      <c r="CE45" s="38"/>
      <c r="CF45" s="36"/>
      <c r="CG45" s="37"/>
      <c r="CH45" s="37"/>
      <c r="CI45" s="37"/>
      <c r="CJ45" s="37"/>
      <c r="CK45" s="37"/>
      <c r="CL45" s="37"/>
      <c r="CM45" s="37"/>
      <c r="CN45" s="38"/>
      <c r="CO45" s="36"/>
      <c r="CP45" s="37"/>
      <c r="CQ45" s="37"/>
      <c r="CR45" s="37"/>
      <c r="CS45" s="37"/>
      <c r="CT45" s="37"/>
      <c r="CU45" s="37"/>
      <c r="CV45" s="37"/>
      <c r="CW45" s="38"/>
      <c r="CX45" s="36"/>
      <c r="CY45" s="37"/>
      <c r="CZ45" s="37"/>
      <c r="DA45" s="37"/>
      <c r="DB45" s="37"/>
      <c r="DC45" s="37"/>
      <c r="DD45" s="37"/>
      <c r="DE45" s="37"/>
      <c r="DF45" s="38"/>
      <c r="DG45" s="36"/>
      <c r="DH45" s="37"/>
      <c r="DI45" s="37"/>
      <c r="DJ45" s="37"/>
      <c r="DK45" s="37"/>
      <c r="DL45" s="37"/>
      <c r="DM45" s="37"/>
      <c r="DN45" s="37"/>
      <c r="DO45" s="38"/>
      <c r="DP45" s="36"/>
      <c r="DQ45" s="37"/>
      <c r="DR45" s="37"/>
      <c r="DS45" s="37"/>
      <c r="DT45" s="37"/>
      <c r="DU45" s="37"/>
      <c r="DV45" s="37"/>
      <c r="DW45" s="37"/>
      <c r="DX45" s="38"/>
      <c r="DY45" s="36"/>
      <c r="DZ45" s="37"/>
      <c r="EA45" s="37"/>
      <c r="EB45" s="37"/>
      <c r="EC45" s="37"/>
      <c r="ED45" s="37"/>
      <c r="EE45" s="37"/>
      <c r="EF45" s="37"/>
      <c r="EG45" s="38"/>
      <c r="EH45" s="37"/>
      <c r="EI45" s="39">
        <v>72</v>
      </c>
      <c r="EJ45" s="40"/>
      <c r="EK45" s="41">
        <v>21</v>
      </c>
      <c r="EL45" s="42">
        <v>42636</v>
      </c>
      <c r="EM45" s="42">
        <v>42638</v>
      </c>
      <c r="EO45" s="43">
        <f t="shared" si="0"/>
        <v>2</v>
      </c>
    </row>
    <row r="46" spans="1:145" s="11" customFormat="1" x14ac:dyDescent="0.25">
      <c r="A46" s="153"/>
      <c r="B46" s="50"/>
      <c r="C46" s="22">
        <v>199.18</v>
      </c>
      <c r="D46" s="23"/>
      <c r="E46" s="23"/>
      <c r="F46" s="23"/>
      <c r="G46" s="23"/>
      <c r="H46" s="23"/>
      <c r="I46" s="23"/>
      <c r="J46" s="23"/>
      <c r="K46" s="32">
        <f>SUM(C46:H46)</f>
        <v>199.18</v>
      </c>
      <c r="L46" s="22">
        <v>389.4</v>
      </c>
      <c r="M46" s="23"/>
      <c r="P46" s="23"/>
      <c r="Q46" s="23"/>
      <c r="R46" s="23"/>
      <c r="S46" s="23"/>
      <c r="T46" s="32">
        <f>SUM(L46:Q46)</f>
        <v>389.4</v>
      </c>
      <c r="U46" s="22"/>
      <c r="V46" s="23"/>
      <c r="W46" s="23"/>
      <c r="X46" s="23"/>
      <c r="Y46" s="23"/>
      <c r="Z46" s="23"/>
      <c r="AA46" s="23"/>
      <c r="AB46" s="23"/>
      <c r="AC46" s="32"/>
      <c r="AH46" s="23"/>
      <c r="AI46" s="23"/>
      <c r="AJ46" s="23"/>
      <c r="AK46" s="23"/>
      <c r="AL46" s="32"/>
      <c r="AM46" s="22"/>
      <c r="AN46" s="23"/>
      <c r="AO46" s="23"/>
      <c r="AU46" s="32"/>
      <c r="AV46" s="22"/>
      <c r="AW46" s="23"/>
      <c r="AX46" s="23"/>
      <c r="AY46" s="23"/>
      <c r="AZ46" s="23"/>
      <c r="BA46" s="23"/>
      <c r="BB46" s="23"/>
      <c r="BC46" s="23"/>
      <c r="BD46" s="32"/>
      <c r="BE46" s="22"/>
      <c r="BF46" s="23"/>
      <c r="BG46" s="23"/>
      <c r="BH46" s="23"/>
      <c r="BI46" s="23"/>
      <c r="BJ46" s="23"/>
      <c r="BK46" s="23"/>
      <c r="BL46" s="23"/>
      <c r="BM46" s="32"/>
      <c r="BN46" s="22"/>
      <c r="BO46" s="23"/>
      <c r="BP46" s="23"/>
      <c r="BQ46" s="23"/>
      <c r="BR46" s="23"/>
      <c r="BS46" s="23"/>
      <c r="BT46" s="23"/>
      <c r="BU46" s="23"/>
      <c r="BV46" s="32"/>
      <c r="BW46" s="22"/>
      <c r="BX46" s="23"/>
      <c r="BY46" s="23"/>
      <c r="BZ46" s="23"/>
      <c r="CA46" s="23"/>
      <c r="CB46" s="23"/>
      <c r="CC46" s="23"/>
      <c r="CD46" s="23"/>
      <c r="CE46" s="32"/>
      <c r="CF46" s="22"/>
      <c r="CG46" s="23"/>
      <c r="CH46" s="23"/>
      <c r="CI46" s="23"/>
      <c r="CJ46" s="23"/>
      <c r="CK46" s="23"/>
      <c r="CL46" s="23"/>
      <c r="CM46" s="23"/>
      <c r="CN46" s="32"/>
      <c r="CO46" s="22"/>
      <c r="CP46" s="23"/>
      <c r="CQ46" s="23"/>
      <c r="CR46" s="23"/>
      <c r="CS46" s="23"/>
      <c r="CT46" s="23"/>
      <c r="CU46" s="23"/>
      <c r="CV46" s="23"/>
      <c r="CW46" s="32"/>
      <c r="CX46" s="22"/>
      <c r="CY46" s="23"/>
      <c r="CZ46" s="23"/>
      <c r="DA46" s="23"/>
      <c r="DB46" s="23"/>
      <c r="DC46" s="23"/>
      <c r="DD46" s="23"/>
      <c r="DE46" s="23"/>
      <c r="DF46" s="32"/>
      <c r="DG46" s="22"/>
      <c r="DH46" s="23"/>
      <c r="DI46" s="23"/>
      <c r="DJ46" s="23"/>
      <c r="DK46" s="23"/>
      <c r="DL46" s="23"/>
      <c r="DM46" s="23"/>
      <c r="DN46" s="23"/>
      <c r="DO46" s="32"/>
      <c r="DP46" s="22"/>
      <c r="DQ46" s="23"/>
      <c r="DR46" s="23"/>
      <c r="DS46" s="23"/>
      <c r="DT46" s="23"/>
      <c r="DU46" s="23"/>
      <c r="DV46" s="23"/>
      <c r="DW46" s="23"/>
      <c r="DX46" s="32"/>
      <c r="DY46" s="22"/>
      <c r="DZ46" s="23"/>
      <c r="EA46" s="23"/>
      <c r="EB46" s="23"/>
      <c r="EC46" s="23"/>
      <c r="ED46" s="23"/>
      <c r="EE46" s="23"/>
      <c r="EF46" s="23"/>
      <c r="EG46" s="32"/>
      <c r="EH46" s="23"/>
      <c r="EI46" s="24"/>
      <c r="EJ46" s="19"/>
      <c r="EK46" s="25"/>
      <c r="EO46" s="43">
        <f t="shared" si="0"/>
        <v>0</v>
      </c>
    </row>
    <row r="47" spans="1:145" s="11" customFormat="1" x14ac:dyDescent="0.25">
      <c r="A47" s="153"/>
      <c r="B47" s="50"/>
      <c r="C47" s="22">
        <v>211.60635988904195</v>
      </c>
      <c r="D47" s="23"/>
      <c r="E47" s="23"/>
      <c r="F47" s="23"/>
      <c r="G47" s="23"/>
      <c r="H47" s="23"/>
      <c r="I47" s="23"/>
      <c r="J47" s="23"/>
      <c r="K47" s="32">
        <f>SUM(C47:H47)</f>
        <v>211.60635988904195</v>
      </c>
      <c r="L47" s="22">
        <v>475.73154930598344</v>
      </c>
      <c r="M47" s="23"/>
      <c r="N47" s="23"/>
      <c r="O47" s="23"/>
      <c r="P47" s="23"/>
      <c r="Q47" s="23"/>
      <c r="R47" s="23"/>
      <c r="S47" s="23"/>
      <c r="T47" s="32">
        <f>SUM(L47:Q47)</f>
        <v>475.73154930598344</v>
      </c>
      <c r="U47" s="22"/>
      <c r="V47" s="23"/>
      <c r="Y47" s="23"/>
      <c r="Z47" s="23"/>
      <c r="AA47" s="23"/>
      <c r="AB47" s="23"/>
      <c r="AC47" s="32"/>
      <c r="AF47" s="23"/>
      <c r="AG47" s="23"/>
      <c r="AH47" s="23"/>
      <c r="AI47" s="23"/>
      <c r="AJ47" s="23"/>
      <c r="AK47" s="23"/>
      <c r="AL47" s="32"/>
      <c r="AM47" s="22"/>
      <c r="AN47" s="23"/>
      <c r="AO47" s="23"/>
      <c r="AP47" s="23"/>
      <c r="AQ47" s="23"/>
      <c r="AR47" s="23"/>
      <c r="AS47" s="23"/>
      <c r="AT47" s="23"/>
      <c r="AU47" s="32"/>
      <c r="AV47" s="22"/>
      <c r="AW47" s="23"/>
      <c r="AX47" s="23"/>
      <c r="AY47" s="23"/>
      <c r="AZ47" s="23"/>
      <c r="BA47" s="23"/>
      <c r="BB47" s="23"/>
      <c r="BC47" s="23"/>
      <c r="BD47" s="32"/>
      <c r="BE47" s="22"/>
      <c r="BF47" s="23"/>
      <c r="BG47" s="23"/>
      <c r="BH47" s="23"/>
      <c r="BI47" s="23"/>
      <c r="BJ47" s="23"/>
      <c r="BK47" s="23"/>
      <c r="BL47" s="23"/>
      <c r="BM47" s="32"/>
      <c r="BN47" s="22"/>
      <c r="BO47" s="23"/>
      <c r="BP47" s="23"/>
      <c r="BQ47" s="23"/>
      <c r="BR47" s="23"/>
      <c r="BS47" s="23"/>
      <c r="BT47" s="23"/>
      <c r="BU47" s="23"/>
      <c r="BV47" s="32"/>
      <c r="BW47" s="22"/>
      <c r="BX47" s="23"/>
      <c r="BY47" s="23"/>
      <c r="BZ47" s="23"/>
      <c r="CA47" s="23"/>
      <c r="CB47" s="23"/>
      <c r="CC47" s="23"/>
      <c r="CD47" s="23"/>
      <c r="CE47" s="32"/>
      <c r="CF47" s="22"/>
      <c r="CG47" s="23"/>
      <c r="CH47" s="23"/>
      <c r="CI47" s="23"/>
      <c r="CJ47" s="23"/>
      <c r="CK47" s="23"/>
      <c r="CL47" s="23"/>
      <c r="CM47" s="23"/>
      <c r="CN47" s="32"/>
      <c r="CO47" s="22"/>
      <c r="CP47" s="23"/>
      <c r="CQ47" s="23"/>
      <c r="CR47" s="23"/>
      <c r="CS47" s="23"/>
      <c r="CT47" s="23"/>
      <c r="CU47" s="23"/>
      <c r="CV47" s="23"/>
      <c r="CW47" s="32"/>
      <c r="CX47" s="22"/>
      <c r="CY47" s="23"/>
      <c r="CZ47" s="23"/>
      <c r="DA47" s="23"/>
      <c r="DB47" s="23"/>
      <c r="DC47" s="23"/>
      <c r="DD47" s="23"/>
      <c r="DE47" s="23"/>
      <c r="DF47" s="32"/>
      <c r="DG47" s="22"/>
      <c r="DH47" s="23"/>
      <c r="DI47" s="23"/>
      <c r="DJ47" s="23"/>
      <c r="DK47" s="23"/>
      <c r="DL47" s="23"/>
      <c r="DM47" s="23"/>
      <c r="DN47" s="23"/>
      <c r="DO47" s="32"/>
      <c r="DP47" s="22"/>
      <c r="DQ47" s="23"/>
      <c r="DR47" s="23"/>
      <c r="DS47" s="23"/>
      <c r="DT47" s="23"/>
      <c r="DU47" s="23"/>
      <c r="DV47" s="23"/>
      <c r="DW47" s="23"/>
      <c r="DX47" s="32"/>
      <c r="DY47" s="22"/>
      <c r="DZ47" s="23"/>
      <c r="EA47" s="23"/>
      <c r="EB47" s="23"/>
      <c r="EC47" s="23"/>
      <c r="ED47" s="23"/>
      <c r="EE47" s="23"/>
      <c r="EF47" s="23"/>
      <c r="EG47" s="32"/>
      <c r="EH47" s="23"/>
      <c r="EI47" s="24"/>
      <c r="EJ47" s="19"/>
      <c r="EK47" s="25"/>
      <c r="EO47" s="43">
        <f t="shared" si="0"/>
        <v>0</v>
      </c>
    </row>
    <row r="48" spans="1:145" s="27" customFormat="1" x14ac:dyDescent="0.25">
      <c r="A48" s="154"/>
      <c r="B48" s="51"/>
      <c r="C48" s="18">
        <v>0.64177707584597332</v>
      </c>
      <c r="D48" s="26"/>
      <c r="E48" s="26"/>
      <c r="F48" s="26"/>
      <c r="G48" s="26"/>
      <c r="H48" s="26"/>
      <c r="I48" s="26"/>
      <c r="J48" s="26"/>
      <c r="K48" s="35">
        <f t="shared" ref="K48" si="33">K46/K47*0.0113636*60</f>
        <v>0.64177707584597332</v>
      </c>
      <c r="L48" s="18">
        <v>0.55808606931224336</v>
      </c>
      <c r="M48" s="26"/>
      <c r="N48" s="26"/>
      <c r="O48" s="26"/>
      <c r="P48" s="26"/>
      <c r="Q48" s="26"/>
      <c r="R48" s="26"/>
      <c r="S48" s="26"/>
      <c r="T48" s="35">
        <f t="shared" ref="T48" si="34">T46/T47*0.0113636*60</f>
        <v>0.55808606931224336</v>
      </c>
      <c r="U48" s="18"/>
      <c r="V48" s="26"/>
      <c r="W48" s="26"/>
      <c r="X48" s="26"/>
      <c r="Y48" s="26"/>
      <c r="Z48" s="26"/>
      <c r="AA48" s="26"/>
      <c r="AB48" s="26"/>
      <c r="AC48" s="35"/>
      <c r="AL48" s="35"/>
      <c r="AM48" s="18"/>
      <c r="AN48" s="26"/>
      <c r="AO48" s="26"/>
      <c r="AP48" s="26"/>
      <c r="AQ48" s="26"/>
      <c r="AR48" s="26"/>
      <c r="AS48" s="26"/>
      <c r="AT48" s="26"/>
      <c r="AU48" s="35"/>
      <c r="AV48" s="18"/>
      <c r="AW48" s="26"/>
      <c r="AX48" s="26"/>
      <c r="AY48" s="26"/>
      <c r="AZ48" s="26"/>
      <c r="BA48" s="26"/>
      <c r="BB48" s="26"/>
      <c r="BC48" s="26"/>
      <c r="BD48" s="35"/>
      <c r="BE48" s="18"/>
      <c r="BF48" s="26"/>
      <c r="BG48" s="26"/>
      <c r="BH48" s="26"/>
      <c r="BI48" s="26"/>
      <c r="BJ48" s="26"/>
      <c r="BK48" s="26"/>
      <c r="BL48" s="26"/>
      <c r="BM48" s="33"/>
      <c r="BN48" s="18"/>
      <c r="BO48" s="26"/>
      <c r="BP48" s="26"/>
      <c r="BQ48" s="26"/>
      <c r="BR48" s="26"/>
      <c r="BS48" s="26"/>
      <c r="BT48" s="26"/>
      <c r="BU48" s="26"/>
      <c r="BV48" s="33"/>
      <c r="BW48" s="18"/>
      <c r="BX48" s="26"/>
      <c r="BY48" s="26"/>
      <c r="BZ48" s="26"/>
      <c r="CA48" s="26"/>
      <c r="CB48" s="26"/>
      <c r="CC48" s="26"/>
      <c r="CD48" s="26"/>
      <c r="CE48" s="33"/>
      <c r="CF48" s="18"/>
      <c r="CG48" s="26"/>
      <c r="CH48" s="26"/>
      <c r="CI48" s="26"/>
      <c r="CJ48" s="26"/>
      <c r="CK48" s="26"/>
      <c r="CL48" s="26"/>
      <c r="CM48" s="26"/>
      <c r="CN48" s="33"/>
      <c r="CO48" s="18"/>
      <c r="CP48" s="26"/>
      <c r="CQ48" s="26"/>
      <c r="CR48" s="26"/>
      <c r="CS48" s="26"/>
      <c r="CT48" s="26"/>
      <c r="CU48" s="26"/>
      <c r="CV48" s="26"/>
      <c r="CW48" s="33"/>
      <c r="CX48" s="18"/>
      <c r="CY48" s="26"/>
      <c r="CZ48" s="26"/>
      <c r="DA48" s="26"/>
      <c r="DB48" s="26"/>
      <c r="DC48" s="26"/>
      <c r="DD48" s="26"/>
      <c r="DE48" s="26"/>
      <c r="DF48" s="33"/>
      <c r="DG48" s="18"/>
      <c r="DH48" s="26"/>
      <c r="DI48" s="26"/>
      <c r="DJ48" s="26"/>
      <c r="DK48" s="26"/>
      <c r="DL48" s="26"/>
      <c r="DM48" s="26"/>
      <c r="DN48" s="26"/>
      <c r="DO48" s="33"/>
      <c r="DP48" s="18"/>
      <c r="DQ48" s="26"/>
      <c r="DR48" s="26"/>
      <c r="DS48" s="26"/>
      <c r="DT48" s="26"/>
      <c r="DU48" s="26"/>
      <c r="DV48" s="26"/>
      <c r="DW48" s="26"/>
      <c r="DX48" s="33"/>
      <c r="DY48" s="18"/>
      <c r="DZ48" s="26"/>
      <c r="EA48" s="26"/>
      <c r="EB48" s="26"/>
      <c r="EC48" s="26"/>
      <c r="ED48" s="26"/>
      <c r="EE48" s="26"/>
      <c r="EF48" s="26"/>
      <c r="EG48" s="33"/>
      <c r="EH48" s="26"/>
      <c r="EI48" s="28"/>
      <c r="EJ48" s="17"/>
      <c r="EK48" s="29"/>
      <c r="EO48" s="43">
        <f t="shared" si="0"/>
        <v>0</v>
      </c>
    </row>
    <row r="49" spans="1:145" s="43" customFormat="1" x14ac:dyDescent="0.25">
      <c r="A49" s="152">
        <v>12</v>
      </c>
      <c r="B49" s="52">
        <v>76</v>
      </c>
      <c r="C49" s="36">
        <v>2</v>
      </c>
      <c r="D49" s="37"/>
      <c r="E49" s="37"/>
      <c r="F49" s="37"/>
      <c r="G49" s="37"/>
      <c r="H49" s="37"/>
      <c r="I49" s="37"/>
      <c r="J49" s="37"/>
      <c r="K49" s="38"/>
      <c r="L49" s="54">
        <v>2</v>
      </c>
      <c r="M49" s="37"/>
      <c r="N49" s="37"/>
      <c r="O49" s="37"/>
      <c r="P49" s="37"/>
      <c r="Q49" s="37"/>
      <c r="R49" s="37"/>
      <c r="S49" s="37"/>
      <c r="T49" s="38"/>
      <c r="U49" s="54">
        <v>2</v>
      </c>
      <c r="V49" s="37"/>
      <c r="W49" s="37"/>
      <c r="X49" s="37"/>
      <c r="Y49" s="37"/>
      <c r="Z49" s="37"/>
      <c r="AA49" s="37"/>
      <c r="AB49" s="37"/>
      <c r="AC49" s="38"/>
      <c r="AD49" s="54">
        <v>2</v>
      </c>
      <c r="AE49" s="37"/>
      <c r="AF49" s="37"/>
      <c r="AG49" s="37"/>
      <c r="AH49" s="37"/>
      <c r="AI49" s="37"/>
      <c r="AJ49" s="37"/>
      <c r="AK49" s="37"/>
      <c r="AL49" s="38"/>
      <c r="AM49" s="54">
        <v>3</v>
      </c>
      <c r="AN49" s="37"/>
      <c r="AO49" s="37"/>
      <c r="AP49" s="37"/>
      <c r="AQ49" s="37"/>
      <c r="AR49" s="37"/>
      <c r="AS49" s="37"/>
      <c r="AT49" s="37"/>
      <c r="AU49" s="38"/>
      <c r="AV49" s="54">
        <v>1</v>
      </c>
      <c r="AW49" s="37"/>
      <c r="AX49" s="37"/>
      <c r="AY49" s="37"/>
      <c r="AZ49" s="37"/>
      <c r="BA49" s="37"/>
      <c r="BB49" s="37"/>
      <c r="BC49" s="37"/>
      <c r="BD49" s="38"/>
      <c r="BE49" s="36"/>
      <c r="BF49" s="37"/>
      <c r="BG49" s="37"/>
      <c r="BH49" s="37"/>
      <c r="BI49" s="37"/>
      <c r="BJ49" s="37"/>
      <c r="BK49" s="37"/>
      <c r="BL49" s="37"/>
      <c r="BM49" s="38"/>
      <c r="BN49" s="36"/>
      <c r="BO49" s="37"/>
      <c r="BP49" s="37"/>
      <c r="BQ49" s="37"/>
      <c r="BR49" s="37"/>
      <c r="BS49" s="37"/>
      <c r="BT49" s="37"/>
      <c r="BU49" s="37"/>
      <c r="BV49" s="38"/>
      <c r="BW49" s="36"/>
      <c r="BX49" s="37"/>
      <c r="BY49" s="37"/>
      <c r="BZ49" s="37"/>
      <c r="CA49" s="37"/>
      <c r="CB49" s="37"/>
      <c r="CC49" s="37"/>
      <c r="CD49" s="37"/>
      <c r="CE49" s="38"/>
      <c r="CF49" s="36"/>
      <c r="CG49" s="37"/>
      <c r="CH49" s="37"/>
      <c r="CI49" s="37"/>
      <c r="CJ49" s="37"/>
      <c r="CK49" s="37"/>
      <c r="CL49" s="37"/>
      <c r="CM49" s="37"/>
      <c r="CN49" s="38"/>
      <c r="CO49" s="36"/>
      <c r="CP49" s="37"/>
      <c r="CQ49" s="37"/>
      <c r="CR49" s="37"/>
      <c r="CS49" s="37"/>
      <c r="CT49" s="37"/>
      <c r="CU49" s="37"/>
      <c r="CV49" s="37"/>
      <c r="CW49" s="38"/>
      <c r="CX49" s="36"/>
      <c r="CY49" s="37"/>
      <c r="CZ49" s="37"/>
      <c r="DA49" s="37"/>
      <c r="DB49" s="37"/>
      <c r="DC49" s="37"/>
      <c r="DD49" s="37"/>
      <c r="DE49" s="37"/>
      <c r="DF49" s="38"/>
      <c r="DG49" s="36"/>
      <c r="DH49" s="37"/>
      <c r="DI49" s="37"/>
      <c r="DJ49" s="37"/>
      <c r="DK49" s="37"/>
      <c r="DL49" s="37"/>
      <c r="DM49" s="37"/>
      <c r="DN49" s="37"/>
      <c r="DO49" s="38"/>
      <c r="DP49" s="36"/>
      <c r="DQ49" s="37"/>
      <c r="DR49" s="37"/>
      <c r="DS49" s="37"/>
      <c r="DT49" s="37"/>
      <c r="DU49" s="37"/>
      <c r="DV49" s="37"/>
      <c r="DW49" s="37"/>
      <c r="DX49" s="38"/>
      <c r="DY49" s="36"/>
      <c r="DZ49" s="37"/>
      <c r="EA49" s="37"/>
      <c r="EB49" s="37"/>
      <c r="EC49" s="37"/>
      <c r="ED49" s="37"/>
      <c r="EE49" s="37"/>
      <c r="EF49" s="37"/>
      <c r="EG49" s="38"/>
      <c r="EH49" s="37"/>
      <c r="EI49" s="43">
        <v>76</v>
      </c>
      <c r="EJ49" s="54">
        <v>0</v>
      </c>
      <c r="EK49" s="57">
        <v>20</v>
      </c>
      <c r="EL49" s="58">
        <v>42641</v>
      </c>
      <c r="EM49" s="58">
        <v>42646</v>
      </c>
      <c r="EO49" s="43">
        <f t="shared" si="0"/>
        <v>5</v>
      </c>
    </row>
    <row r="50" spans="1:145" s="11" customFormat="1" x14ac:dyDescent="0.25">
      <c r="A50" s="153"/>
      <c r="B50" s="50"/>
      <c r="C50" s="22">
        <v>516.96</v>
      </c>
      <c r="D50" s="23">
        <v>486.96</v>
      </c>
      <c r="E50" s="23"/>
      <c r="F50" s="23"/>
      <c r="G50" s="23"/>
      <c r="H50" s="23"/>
      <c r="I50" s="23"/>
      <c r="J50" s="23"/>
      <c r="K50" s="32">
        <f>SUM(C50:H50)</f>
        <v>1003.9200000000001</v>
      </c>
      <c r="L50" s="22">
        <v>540.79999999999995</v>
      </c>
      <c r="M50" s="23">
        <v>412.68</v>
      </c>
      <c r="P50" s="23"/>
      <c r="Q50" s="23"/>
      <c r="R50" s="23"/>
      <c r="S50" s="23"/>
      <c r="T50" s="32">
        <f>SUM(L50:Q50)</f>
        <v>953.48</v>
      </c>
      <c r="U50" s="22">
        <v>466.52</v>
      </c>
      <c r="V50" s="23">
        <v>540.79999999999995</v>
      </c>
      <c r="W50" s="23"/>
      <c r="X50" s="23"/>
      <c r="Y50" s="23"/>
      <c r="Z50" s="23"/>
      <c r="AA50" s="23"/>
      <c r="AB50" s="23"/>
      <c r="AC50" s="32">
        <f>SUM(U50:Z50)</f>
        <v>1007.3199999999999</v>
      </c>
      <c r="AD50" s="11">
        <v>540.79999999999995</v>
      </c>
      <c r="AE50" s="11">
        <v>624.64</v>
      </c>
      <c r="AH50" s="23"/>
      <c r="AI50" s="23"/>
      <c r="AJ50" s="23"/>
      <c r="AK50" s="23"/>
      <c r="AL50" s="32">
        <f>SUM(AD50:AK50)</f>
        <v>1165.44</v>
      </c>
      <c r="AM50" s="22">
        <v>540.79999999999995</v>
      </c>
      <c r="AN50" s="23">
        <v>486.96</v>
      </c>
      <c r="AO50" s="23">
        <v>540.79999999999995</v>
      </c>
      <c r="AU50" s="32">
        <f>SUM(AM50:AT50)</f>
        <v>1568.56</v>
      </c>
      <c r="AV50" s="22">
        <v>540.79999999999995</v>
      </c>
      <c r="AW50" s="23"/>
      <c r="AX50" s="23"/>
      <c r="AY50" s="23"/>
      <c r="AZ50" s="23"/>
      <c r="BA50" s="23"/>
      <c r="BB50" s="23"/>
      <c r="BC50" s="23"/>
      <c r="BD50" s="32">
        <f>SUM(AV50:BA50)</f>
        <v>540.79999999999995</v>
      </c>
      <c r="BE50" s="22"/>
      <c r="BF50" s="23"/>
      <c r="BG50" s="23"/>
      <c r="BH50" s="23"/>
      <c r="BI50" s="23"/>
      <c r="BJ50" s="23"/>
      <c r="BK50" s="23"/>
      <c r="BL50" s="23"/>
      <c r="BM50" s="32"/>
      <c r="BN50" s="22"/>
      <c r="BO50" s="23"/>
      <c r="BP50" s="23"/>
      <c r="BQ50" s="23"/>
      <c r="BR50" s="23"/>
      <c r="BS50" s="23"/>
      <c r="BT50" s="23"/>
      <c r="BU50" s="23"/>
      <c r="BV50" s="32"/>
      <c r="BW50" s="22"/>
      <c r="BX50" s="23"/>
      <c r="BY50" s="23"/>
      <c r="BZ50" s="23"/>
      <c r="CA50" s="23"/>
      <c r="CB50" s="23"/>
      <c r="CC50" s="23"/>
      <c r="CD50" s="23"/>
      <c r="CE50" s="32"/>
      <c r="CF50" s="22"/>
      <c r="CG50" s="23"/>
      <c r="CH50" s="23"/>
      <c r="CI50" s="23"/>
      <c r="CJ50" s="23"/>
      <c r="CK50" s="23"/>
      <c r="CL50" s="23"/>
      <c r="CM50" s="23"/>
      <c r="CN50" s="32"/>
      <c r="CO50" s="22"/>
      <c r="CP50" s="23"/>
      <c r="CQ50" s="23"/>
      <c r="CR50" s="23"/>
      <c r="CS50" s="23"/>
      <c r="CT50" s="23"/>
      <c r="CU50" s="23"/>
      <c r="CV50" s="23"/>
      <c r="CW50" s="32"/>
      <c r="CX50" s="22"/>
      <c r="CY50" s="23"/>
      <c r="CZ50" s="23"/>
      <c r="DA50" s="23"/>
      <c r="DB50" s="23"/>
      <c r="DC50" s="23"/>
      <c r="DD50" s="23"/>
      <c r="DE50" s="23"/>
      <c r="DF50" s="32"/>
      <c r="DG50" s="22"/>
      <c r="DH50" s="23"/>
      <c r="DI50" s="23"/>
      <c r="DJ50" s="23"/>
      <c r="DK50" s="23"/>
      <c r="DL50" s="23"/>
      <c r="DM50" s="23"/>
      <c r="DN50" s="23"/>
      <c r="DO50" s="32"/>
      <c r="DP50" s="22"/>
      <c r="DQ50" s="23"/>
      <c r="DR50" s="23"/>
      <c r="DS50" s="23"/>
      <c r="DT50" s="23"/>
      <c r="DU50" s="23"/>
      <c r="DV50" s="23"/>
      <c r="DW50" s="23"/>
      <c r="DX50" s="32"/>
      <c r="DY50" s="22"/>
      <c r="DZ50" s="23"/>
      <c r="EA50" s="23"/>
      <c r="EB50" s="23"/>
      <c r="EC50" s="23"/>
      <c r="ED50" s="23"/>
      <c r="EE50" s="23"/>
      <c r="EF50" s="23"/>
      <c r="EG50" s="32"/>
      <c r="EH50" s="23"/>
      <c r="EI50" s="24"/>
      <c r="EJ50" s="19"/>
      <c r="EK50" s="25"/>
      <c r="EO50" s="43">
        <f t="shared" si="0"/>
        <v>0</v>
      </c>
    </row>
    <row r="51" spans="1:145" s="11" customFormat="1" x14ac:dyDescent="0.25">
      <c r="A51" s="153"/>
      <c r="B51" s="50"/>
      <c r="C51" s="22">
        <v>381</v>
      </c>
      <c r="D51" s="23">
        <v>288</v>
      </c>
      <c r="E51" s="23"/>
      <c r="F51" s="23"/>
      <c r="G51" s="23"/>
      <c r="H51" s="23"/>
      <c r="I51" s="23"/>
      <c r="J51" s="23"/>
      <c r="K51" s="32">
        <f>SUM(C51:H51)</f>
        <v>669</v>
      </c>
      <c r="L51" s="22">
        <v>447</v>
      </c>
      <c r="M51" s="23">
        <v>353</v>
      </c>
      <c r="N51" s="23"/>
      <c r="O51" s="23"/>
      <c r="P51" s="23"/>
      <c r="Q51" s="23"/>
      <c r="R51" s="23"/>
      <c r="S51" s="23"/>
      <c r="T51" s="32">
        <f>SUM(L51:Q51)</f>
        <v>800</v>
      </c>
      <c r="U51" s="22">
        <v>615</v>
      </c>
      <c r="V51" s="23">
        <v>297</v>
      </c>
      <c r="Y51" s="23"/>
      <c r="Z51" s="23"/>
      <c r="AA51" s="23"/>
      <c r="AB51" s="23"/>
      <c r="AC51" s="32">
        <f>SUM(U51:Z51)</f>
        <v>912</v>
      </c>
      <c r="AD51" s="11">
        <v>324</v>
      </c>
      <c r="AE51" s="11">
        <v>319</v>
      </c>
      <c r="AF51" s="23"/>
      <c r="AG51" s="23"/>
      <c r="AH51" s="23"/>
      <c r="AI51" s="23"/>
      <c r="AJ51" s="23"/>
      <c r="AK51" s="23"/>
      <c r="AL51" s="32">
        <f>SUM(AD51:AK51)</f>
        <v>643</v>
      </c>
      <c r="AM51" s="22">
        <v>267</v>
      </c>
      <c r="AN51" s="23">
        <v>286</v>
      </c>
      <c r="AO51" s="23">
        <v>252</v>
      </c>
      <c r="AP51" s="23"/>
      <c r="AQ51" s="23"/>
      <c r="AR51" s="23"/>
      <c r="AS51" s="23"/>
      <c r="AT51" s="23"/>
      <c r="AU51" s="32">
        <f>SUM(AM51:AT51)</f>
        <v>805</v>
      </c>
      <c r="AV51" s="22">
        <v>280</v>
      </c>
      <c r="AW51" s="23"/>
      <c r="AX51" s="23"/>
      <c r="AY51" s="23"/>
      <c r="AZ51" s="23"/>
      <c r="BA51" s="23"/>
      <c r="BB51" s="23"/>
      <c r="BC51" s="23"/>
      <c r="BD51" s="32">
        <f>SUM(AV51:BA51)</f>
        <v>280</v>
      </c>
      <c r="BE51" s="22"/>
      <c r="BF51" s="23"/>
      <c r="BG51" s="23"/>
      <c r="BH51" s="23"/>
      <c r="BI51" s="23"/>
      <c r="BJ51" s="23"/>
      <c r="BK51" s="23"/>
      <c r="BL51" s="23"/>
      <c r="BM51" s="32"/>
      <c r="BN51" s="22"/>
      <c r="BO51" s="23"/>
      <c r="BP51" s="23"/>
      <c r="BQ51" s="23"/>
      <c r="BR51" s="23"/>
      <c r="BS51" s="23"/>
      <c r="BT51" s="23"/>
      <c r="BU51" s="23"/>
      <c r="BV51" s="32"/>
      <c r="BW51" s="22"/>
      <c r="BX51" s="23"/>
      <c r="BY51" s="23"/>
      <c r="BZ51" s="23"/>
      <c r="CA51" s="23"/>
      <c r="CB51" s="23"/>
      <c r="CC51" s="23"/>
      <c r="CD51" s="23"/>
      <c r="CE51" s="32"/>
      <c r="CF51" s="22"/>
      <c r="CG51" s="23"/>
      <c r="CH51" s="23"/>
      <c r="CI51" s="23"/>
      <c r="CJ51" s="23"/>
      <c r="CK51" s="23"/>
      <c r="CL51" s="23"/>
      <c r="CM51" s="23"/>
      <c r="CN51" s="32"/>
      <c r="CO51" s="22"/>
      <c r="CP51" s="23"/>
      <c r="CQ51" s="23"/>
      <c r="CR51" s="23"/>
      <c r="CS51" s="23"/>
      <c r="CT51" s="23"/>
      <c r="CU51" s="23"/>
      <c r="CV51" s="23"/>
      <c r="CW51" s="32"/>
      <c r="CX51" s="22"/>
      <c r="CY51" s="23"/>
      <c r="CZ51" s="23"/>
      <c r="DA51" s="23"/>
      <c r="DB51" s="23"/>
      <c r="DC51" s="23"/>
      <c r="DD51" s="23"/>
      <c r="DE51" s="23"/>
      <c r="DF51" s="32"/>
      <c r="DG51" s="22"/>
      <c r="DH51" s="23"/>
      <c r="DI51" s="23"/>
      <c r="DJ51" s="23"/>
      <c r="DK51" s="23"/>
      <c r="DL51" s="23"/>
      <c r="DM51" s="23"/>
      <c r="DN51" s="23"/>
      <c r="DO51" s="32"/>
      <c r="DP51" s="22"/>
      <c r="DQ51" s="23"/>
      <c r="DR51" s="23"/>
      <c r="DS51" s="23"/>
      <c r="DT51" s="23"/>
      <c r="DU51" s="23"/>
      <c r="DV51" s="23"/>
      <c r="DW51" s="23"/>
      <c r="DX51" s="32"/>
      <c r="DY51" s="22"/>
      <c r="DZ51" s="23"/>
      <c r="EA51" s="23"/>
      <c r="EB51" s="23"/>
      <c r="EC51" s="23"/>
      <c r="ED51" s="23"/>
      <c r="EE51" s="23"/>
      <c r="EF51" s="23"/>
      <c r="EG51" s="32"/>
      <c r="EH51" s="23"/>
      <c r="EI51" s="24"/>
      <c r="EJ51" s="19"/>
      <c r="EK51" s="25"/>
      <c r="EO51" s="43">
        <f t="shared" si="0"/>
        <v>0</v>
      </c>
    </row>
    <row r="52" spans="1:145" s="27" customFormat="1" x14ac:dyDescent="0.25">
      <c r="A52" s="154"/>
      <c r="B52" s="51"/>
      <c r="C52" s="18">
        <v>0.923871</v>
      </c>
      <c r="D52" s="26">
        <v>1.151187</v>
      </c>
      <c r="E52" s="26"/>
      <c r="F52" s="26"/>
      <c r="G52" s="26"/>
      <c r="H52" s="26"/>
      <c r="I52" s="26"/>
      <c r="J52" s="26"/>
      <c r="K52" s="35">
        <f t="shared" ref="K52" si="35">K50/K51*0.0113636*60</f>
        <v>1.0231520459192827</v>
      </c>
      <c r="L52" s="18">
        <v>0.82327300000000003</v>
      </c>
      <c r="M52" s="26">
        <v>0.79542999999999997</v>
      </c>
      <c r="N52" s="26"/>
      <c r="O52" s="26"/>
      <c r="P52" s="26"/>
      <c r="Q52" s="26"/>
      <c r="R52" s="26"/>
      <c r="S52" s="26"/>
      <c r="T52" s="35">
        <f t="shared" ref="T52" si="36">T50/T51*0.0113636*60</f>
        <v>0.81262239960000004</v>
      </c>
      <c r="U52" s="18">
        <v>0.51686799999999999</v>
      </c>
      <c r="V52" s="26">
        <v>1.2411110000000001</v>
      </c>
      <c r="W52" s="26"/>
      <c r="X52" s="26"/>
      <c r="Y52" s="26"/>
      <c r="Z52" s="26"/>
      <c r="AA52" s="26"/>
      <c r="AB52" s="26"/>
      <c r="AC52" s="35">
        <f t="shared" ref="AC52" si="37">AC50/AC51*0.0113636*60</f>
        <v>0.75307773368421049</v>
      </c>
      <c r="AD52" s="27">
        <v>1.135014</v>
      </c>
      <c r="AE52" s="27">
        <v>1.331175</v>
      </c>
      <c r="AL52" s="35">
        <f t="shared" ref="AL52" si="38">AL50/AL51*0.0113636*60</f>
        <v>1.2357941509175738</v>
      </c>
      <c r="AM52" s="18">
        <v>1.3799349999999999</v>
      </c>
      <c r="AN52" s="26">
        <v>1.1587540000000001</v>
      </c>
      <c r="AO52" s="26">
        <v>1.4631909999999999</v>
      </c>
      <c r="AP52" s="26"/>
      <c r="AQ52" s="26"/>
      <c r="AR52" s="26"/>
      <c r="AS52" s="26"/>
      <c r="AT52" s="26"/>
      <c r="AU52" s="35">
        <f t="shared" ref="AU52" si="39">AU50/AU51*0.0113636*60</f>
        <v>1.3285332980869564</v>
      </c>
      <c r="AV52" s="18">
        <v>1.3149789999999999</v>
      </c>
      <c r="AW52" s="26"/>
      <c r="AX52" s="26"/>
      <c r="AY52" s="26"/>
      <c r="AZ52" s="26"/>
      <c r="BA52" s="26"/>
      <c r="BB52" s="26"/>
      <c r="BC52" s="26"/>
      <c r="BD52" s="35">
        <f t="shared" ref="BD52" si="40">BD50/BD51*0.0113636*60</f>
        <v>1.3168789028571428</v>
      </c>
      <c r="BE52" s="18"/>
      <c r="BF52" s="26"/>
      <c r="BG52" s="26"/>
      <c r="BH52" s="26"/>
      <c r="BI52" s="26"/>
      <c r="BJ52" s="26"/>
      <c r="BK52" s="26"/>
      <c r="BL52" s="26"/>
      <c r="BM52" s="33"/>
      <c r="BN52" s="18"/>
      <c r="BO52" s="26"/>
      <c r="BP52" s="26"/>
      <c r="BQ52" s="26"/>
      <c r="BR52" s="26"/>
      <c r="BS52" s="26"/>
      <c r="BT52" s="26"/>
      <c r="BU52" s="26"/>
      <c r="BV52" s="33"/>
      <c r="BW52" s="18"/>
      <c r="BX52" s="26"/>
      <c r="BY52" s="26"/>
      <c r="BZ52" s="26"/>
      <c r="CA52" s="26"/>
      <c r="CB52" s="26"/>
      <c r="CC52" s="26"/>
      <c r="CD52" s="26"/>
      <c r="CE52" s="33"/>
      <c r="CF52" s="18"/>
      <c r="CG52" s="26"/>
      <c r="CH52" s="26"/>
      <c r="CI52" s="26"/>
      <c r="CJ52" s="26"/>
      <c r="CK52" s="26"/>
      <c r="CL52" s="26"/>
      <c r="CM52" s="26"/>
      <c r="CN52" s="33"/>
      <c r="CO52" s="18"/>
      <c r="CP52" s="26"/>
      <c r="CQ52" s="26"/>
      <c r="CR52" s="26"/>
      <c r="CS52" s="26"/>
      <c r="CT52" s="26"/>
      <c r="CU52" s="26"/>
      <c r="CV52" s="26"/>
      <c r="CW52" s="33"/>
      <c r="CX52" s="18"/>
      <c r="CY52" s="26"/>
      <c r="CZ52" s="26"/>
      <c r="DA52" s="26"/>
      <c r="DB52" s="26"/>
      <c r="DC52" s="26"/>
      <c r="DD52" s="26"/>
      <c r="DE52" s="26"/>
      <c r="DF52" s="33"/>
      <c r="DG52" s="18"/>
      <c r="DH52" s="26"/>
      <c r="DI52" s="26"/>
      <c r="DJ52" s="26"/>
      <c r="DK52" s="26"/>
      <c r="DL52" s="26"/>
      <c r="DM52" s="26"/>
      <c r="DN52" s="26"/>
      <c r="DO52" s="33"/>
      <c r="DP52" s="18"/>
      <c r="DQ52" s="26"/>
      <c r="DR52" s="26"/>
      <c r="DS52" s="26"/>
      <c r="DT52" s="26"/>
      <c r="DU52" s="26"/>
      <c r="DV52" s="26"/>
      <c r="DW52" s="26"/>
      <c r="DX52" s="33"/>
      <c r="DY52" s="18"/>
      <c r="DZ52" s="26"/>
      <c r="EA52" s="26"/>
      <c r="EB52" s="26"/>
      <c r="EC52" s="26"/>
      <c r="ED52" s="26"/>
      <c r="EE52" s="26"/>
      <c r="EF52" s="26"/>
      <c r="EG52" s="33"/>
      <c r="EH52" s="26"/>
      <c r="EI52" s="28"/>
      <c r="EJ52" s="17"/>
      <c r="EK52" s="29"/>
      <c r="EO52" s="43">
        <f t="shared" si="0"/>
        <v>0</v>
      </c>
    </row>
    <row r="53" spans="1:145" s="43" customFormat="1" x14ac:dyDescent="0.25">
      <c r="A53" s="152">
        <v>13</v>
      </c>
      <c r="B53" s="52">
        <v>79</v>
      </c>
      <c r="C53" s="36">
        <v>0</v>
      </c>
      <c r="D53" s="37"/>
      <c r="E53" s="37"/>
      <c r="F53" s="37"/>
      <c r="G53" s="37"/>
      <c r="H53" s="37"/>
      <c r="I53" s="37"/>
      <c r="J53" s="37"/>
      <c r="K53" s="38"/>
      <c r="L53" s="54">
        <v>1</v>
      </c>
      <c r="M53" s="37"/>
      <c r="N53" s="37"/>
      <c r="O53" s="37"/>
      <c r="P53" s="37"/>
      <c r="Q53" s="37"/>
      <c r="R53" s="37"/>
      <c r="S53" s="37"/>
      <c r="T53" s="38"/>
      <c r="U53" s="54">
        <v>1</v>
      </c>
      <c r="V53" s="37"/>
      <c r="W53" s="37"/>
      <c r="X53" s="37"/>
      <c r="Y53" s="37"/>
      <c r="Z53" s="37"/>
      <c r="AA53" s="37"/>
      <c r="AB53" s="37"/>
      <c r="AC53" s="38"/>
      <c r="AD53" s="54">
        <v>2</v>
      </c>
      <c r="AE53" s="37"/>
      <c r="AF53" s="37"/>
      <c r="AG53" s="37"/>
      <c r="AH53" s="37"/>
      <c r="AI53" s="37"/>
      <c r="AJ53" s="37"/>
      <c r="AK53" s="37"/>
      <c r="AL53" s="38"/>
      <c r="AM53" s="36">
        <v>3</v>
      </c>
      <c r="AN53" s="37"/>
      <c r="AO53" s="37"/>
      <c r="AP53" s="37"/>
      <c r="AQ53" s="37"/>
      <c r="AR53" s="37"/>
      <c r="AS53" s="37"/>
      <c r="AT53" s="37"/>
      <c r="AU53" s="38"/>
      <c r="AV53" s="36">
        <v>2</v>
      </c>
      <c r="AW53" s="37"/>
      <c r="AX53" s="37"/>
      <c r="AY53" s="37"/>
      <c r="AZ53" s="37"/>
      <c r="BA53" s="37"/>
      <c r="BB53" s="37"/>
      <c r="BC53" s="37"/>
      <c r="BD53" s="38"/>
      <c r="BE53" s="36">
        <v>2</v>
      </c>
      <c r="BF53" s="37"/>
      <c r="BG53" s="37"/>
      <c r="BH53" s="37"/>
      <c r="BI53" s="37"/>
      <c r="BJ53" s="37"/>
      <c r="BK53" s="37"/>
      <c r="BL53" s="37"/>
      <c r="BM53" s="38"/>
      <c r="BN53" s="36">
        <v>2</v>
      </c>
      <c r="BO53" s="37"/>
      <c r="BP53" s="37"/>
      <c r="BQ53" s="37"/>
      <c r="BR53" s="37"/>
      <c r="BS53" s="37"/>
      <c r="BT53" s="37"/>
      <c r="BU53" s="37"/>
      <c r="BV53" s="38"/>
      <c r="BW53" s="36">
        <v>0</v>
      </c>
      <c r="BX53" s="37"/>
      <c r="BY53" s="37"/>
      <c r="BZ53" s="37"/>
      <c r="CA53" s="37"/>
      <c r="CB53" s="37"/>
      <c r="CC53" s="37"/>
      <c r="CD53" s="37"/>
      <c r="CE53" s="38"/>
      <c r="CF53" s="36">
        <v>0</v>
      </c>
      <c r="CG53" s="37"/>
      <c r="CH53" s="37"/>
      <c r="CI53" s="37"/>
      <c r="CJ53" s="37"/>
      <c r="CK53" s="37"/>
      <c r="CL53" s="37"/>
      <c r="CM53" s="37"/>
      <c r="CN53" s="38"/>
      <c r="CO53" s="36"/>
      <c r="CP53" s="37"/>
      <c r="CQ53" s="37"/>
      <c r="CR53" s="37"/>
      <c r="CS53" s="37"/>
      <c r="CT53" s="37"/>
      <c r="CU53" s="37"/>
      <c r="CV53" s="37"/>
      <c r="CW53" s="38"/>
      <c r="CX53" s="36"/>
      <c r="CY53" s="37"/>
      <c r="CZ53" s="37"/>
      <c r="DA53" s="37"/>
      <c r="DB53" s="37"/>
      <c r="DC53" s="37"/>
      <c r="DD53" s="37"/>
      <c r="DE53" s="37"/>
      <c r="DF53" s="38"/>
      <c r="DG53" s="36"/>
      <c r="DH53" s="37"/>
      <c r="DI53" s="37"/>
      <c r="DJ53" s="37"/>
      <c r="DK53" s="37"/>
      <c r="DL53" s="37"/>
      <c r="DM53" s="37"/>
      <c r="DN53" s="37"/>
      <c r="DO53" s="38"/>
      <c r="DP53" s="36"/>
      <c r="DQ53" s="37"/>
      <c r="DR53" s="37"/>
      <c r="DS53" s="37"/>
      <c r="DT53" s="37"/>
      <c r="DU53" s="37"/>
      <c r="DV53" s="37"/>
      <c r="DW53" s="37"/>
      <c r="DX53" s="38"/>
      <c r="DY53" s="36"/>
      <c r="DZ53" s="37"/>
      <c r="EA53" s="37"/>
      <c r="EB53" s="37"/>
      <c r="EC53" s="37"/>
      <c r="ED53" s="37"/>
      <c r="EE53" s="37"/>
      <c r="EF53" s="37"/>
      <c r="EG53" s="38"/>
      <c r="EH53" s="37"/>
      <c r="EI53" s="43">
        <v>79</v>
      </c>
      <c r="EJ53" s="54">
        <v>0</v>
      </c>
      <c r="EK53" s="41">
        <v>9</v>
      </c>
      <c r="EL53" s="42">
        <v>42643</v>
      </c>
      <c r="EM53" s="42">
        <v>42652</v>
      </c>
      <c r="EO53" s="43">
        <f t="shared" si="0"/>
        <v>9</v>
      </c>
    </row>
    <row r="54" spans="1:145" s="11" customFormat="1" x14ac:dyDescent="0.25">
      <c r="A54" s="153"/>
      <c r="B54" s="50"/>
      <c r="C54" s="22"/>
      <c r="D54" s="23"/>
      <c r="E54" s="23"/>
      <c r="F54" s="23"/>
      <c r="G54" s="23"/>
      <c r="H54" s="23"/>
      <c r="I54" s="23"/>
      <c r="J54" s="23"/>
      <c r="K54" s="32"/>
      <c r="L54" s="22">
        <v>336.24</v>
      </c>
      <c r="M54" s="23"/>
      <c r="P54" s="23"/>
      <c r="Q54" s="23"/>
      <c r="R54" s="23"/>
      <c r="S54" s="23"/>
      <c r="T54" s="32">
        <f>SUM(L54:Q54)</f>
        <v>336.24</v>
      </c>
      <c r="U54" s="22">
        <v>336.24</v>
      </c>
      <c r="V54" s="23"/>
      <c r="W54" s="23"/>
      <c r="X54" s="23"/>
      <c r="Y54" s="23"/>
      <c r="Z54" s="23"/>
      <c r="AA54" s="23"/>
      <c r="AB54" s="23"/>
      <c r="AC54" s="32">
        <f>SUM(U54:Z54)</f>
        <v>336.24</v>
      </c>
      <c r="AD54" s="11">
        <v>286.16000000000003</v>
      </c>
      <c r="AE54" s="11">
        <v>486.96</v>
      </c>
      <c r="AH54" s="23"/>
      <c r="AI54" s="23"/>
      <c r="AJ54" s="23"/>
      <c r="AK54" s="23"/>
      <c r="AL54" s="32">
        <f>SUM(AD54:AK54)</f>
        <v>773.12</v>
      </c>
      <c r="AM54" s="22">
        <v>486.96</v>
      </c>
      <c r="AN54" s="23">
        <v>486.96</v>
      </c>
      <c r="AO54" s="23">
        <v>286.16000000000003</v>
      </c>
      <c r="AU54" s="32">
        <f>SUM(AM54:AT54)</f>
        <v>1260.08</v>
      </c>
      <c r="AV54" s="22">
        <v>420.04</v>
      </c>
      <c r="AW54" s="23">
        <v>486.96</v>
      </c>
      <c r="AX54" s="23"/>
      <c r="AY54" s="23"/>
      <c r="AZ54" s="23"/>
      <c r="BA54" s="23"/>
      <c r="BB54" s="23"/>
      <c r="BC54" s="23"/>
      <c r="BD54" s="32">
        <f>SUM(AV54:BA54)</f>
        <v>907</v>
      </c>
      <c r="BE54" s="22">
        <v>702.28</v>
      </c>
      <c r="BF54" s="23">
        <v>545.04</v>
      </c>
      <c r="BG54" s="23"/>
      <c r="BH54" s="23"/>
      <c r="BI54" s="23"/>
      <c r="BJ54" s="23"/>
      <c r="BK54" s="23"/>
      <c r="BL54" s="23"/>
      <c r="BM54" s="32">
        <f>SUM(BE54:BJ54)</f>
        <v>1247.32</v>
      </c>
      <c r="BN54" s="22">
        <v>706.96</v>
      </c>
      <c r="BO54" s="23">
        <v>545.04</v>
      </c>
      <c r="BP54" s="23"/>
      <c r="BQ54" s="23"/>
      <c r="BR54" s="23"/>
      <c r="BS54" s="23"/>
      <c r="BT54" s="23"/>
      <c r="BU54" s="23"/>
      <c r="BV54" s="32">
        <f>SUM(BN54:BS54)</f>
        <v>1252</v>
      </c>
      <c r="BW54" s="22"/>
      <c r="BX54" s="23"/>
      <c r="BY54" s="23"/>
      <c r="BZ54" s="23"/>
      <c r="CA54" s="23"/>
      <c r="CB54" s="23"/>
      <c r="CC54" s="23"/>
      <c r="CD54" s="23"/>
      <c r="CE54" s="32"/>
      <c r="CF54" s="22"/>
      <c r="CG54" s="23"/>
      <c r="CH54" s="23"/>
      <c r="CI54" s="23"/>
      <c r="CJ54" s="23"/>
      <c r="CK54" s="23"/>
      <c r="CL54" s="23"/>
      <c r="CM54" s="23"/>
      <c r="CN54" s="32"/>
      <c r="CO54" s="22"/>
      <c r="CP54" s="23"/>
      <c r="CQ54" s="23"/>
      <c r="CR54" s="23"/>
      <c r="CS54" s="23"/>
      <c r="CT54" s="23"/>
      <c r="CU54" s="23"/>
      <c r="CV54" s="23"/>
      <c r="CW54" s="32"/>
      <c r="CX54" s="22"/>
      <c r="CY54" s="23"/>
      <c r="CZ54" s="23"/>
      <c r="DA54" s="23"/>
      <c r="DB54" s="23"/>
      <c r="DC54" s="23"/>
      <c r="DD54" s="23"/>
      <c r="DE54" s="23"/>
      <c r="DF54" s="32"/>
      <c r="DG54" s="22"/>
      <c r="DH54" s="23"/>
      <c r="DI54" s="23"/>
      <c r="DJ54" s="23"/>
      <c r="DK54" s="23"/>
      <c r="DL54" s="23"/>
      <c r="DM54" s="23"/>
      <c r="DN54" s="23"/>
      <c r="DO54" s="32"/>
      <c r="DP54" s="22"/>
      <c r="DQ54" s="23"/>
      <c r="DR54" s="23"/>
      <c r="DS54" s="23"/>
      <c r="DT54" s="23"/>
      <c r="DU54" s="23"/>
      <c r="DV54" s="23"/>
      <c r="DW54" s="23"/>
      <c r="DX54" s="32"/>
      <c r="DY54" s="22"/>
      <c r="DZ54" s="23"/>
      <c r="EA54" s="23"/>
      <c r="EB54" s="23"/>
      <c r="EC54" s="23"/>
      <c r="ED54" s="23"/>
      <c r="EE54" s="23"/>
      <c r="EF54" s="23"/>
      <c r="EG54" s="32"/>
      <c r="EH54" s="23"/>
      <c r="EI54" s="24"/>
      <c r="EJ54" s="19"/>
      <c r="EK54" s="25"/>
      <c r="EO54" s="43">
        <f t="shared" si="0"/>
        <v>0</v>
      </c>
    </row>
    <row r="55" spans="1:145" s="11" customFormat="1" x14ac:dyDescent="0.25">
      <c r="A55" s="153"/>
      <c r="B55" s="50"/>
      <c r="C55" s="22"/>
      <c r="D55" s="23"/>
      <c r="E55" s="23"/>
      <c r="F55" s="23"/>
      <c r="G55" s="23"/>
      <c r="H55" s="23"/>
      <c r="I55" s="23"/>
      <c r="J55" s="23"/>
      <c r="K55" s="32"/>
      <c r="L55" s="22">
        <v>540</v>
      </c>
      <c r="M55" s="23"/>
      <c r="N55" s="23"/>
      <c r="O55" s="23"/>
      <c r="P55" s="23"/>
      <c r="Q55" s="23"/>
      <c r="R55" s="23"/>
      <c r="S55" s="23"/>
      <c r="T55" s="32">
        <f>SUM(L55:Q55)</f>
        <v>540</v>
      </c>
      <c r="U55" s="22">
        <v>645</v>
      </c>
      <c r="V55" s="23"/>
      <c r="Y55" s="23"/>
      <c r="Z55" s="23"/>
      <c r="AA55" s="23"/>
      <c r="AB55" s="23"/>
      <c r="AC55" s="32">
        <f>SUM(U55:Z55)</f>
        <v>645</v>
      </c>
      <c r="AD55" s="11">
        <v>562</v>
      </c>
      <c r="AE55" s="11">
        <v>613</v>
      </c>
      <c r="AF55" s="23"/>
      <c r="AG55" s="23"/>
      <c r="AH55" s="23"/>
      <c r="AI55" s="23"/>
      <c r="AJ55" s="23"/>
      <c r="AK55" s="23"/>
      <c r="AL55" s="32">
        <f>SUM(AD55:AK55)</f>
        <v>1175</v>
      </c>
      <c r="AM55" s="22">
        <v>711</v>
      </c>
      <c r="AN55" s="23">
        <v>533</v>
      </c>
      <c r="AO55" s="23">
        <v>373</v>
      </c>
      <c r="AP55" s="23"/>
      <c r="AQ55" s="23"/>
      <c r="AR55" s="23"/>
      <c r="AS55" s="23"/>
      <c r="AT55" s="23"/>
      <c r="AU55" s="32">
        <f>SUM(AM55:AT55)</f>
        <v>1617</v>
      </c>
      <c r="AV55" s="22">
        <v>416</v>
      </c>
      <c r="AW55" s="23">
        <v>409</v>
      </c>
      <c r="AX55" s="23"/>
      <c r="AY55" s="23"/>
      <c r="AZ55" s="23"/>
      <c r="BA55" s="23"/>
      <c r="BB55" s="23"/>
      <c r="BC55" s="23"/>
      <c r="BD55" s="32">
        <f>SUM(AV55:BA55)</f>
        <v>825</v>
      </c>
      <c r="BE55" s="22">
        <v>515</v>
      </c>
      <c r="BF55" s="23">
        <v>444</v>
      </c>
      <c r="BG55" s="23"/>
      <c r="BH55" s="23"/>
      <c r="BI55" s="23"/>
      <c r="BJ55" s="23"/>
      <c r="BK55" s="23"/>
      <c r="BL55" s="23"/>
      <c r="BM55" s="32">
        <f>SUM(BE55:BJ55)</f>
        <v>959</v>
      </c>
      <c r="BN55" s="22">
        <v>430</v>
      </c>
      <c r="BO55" s="23">
        <v>422</v>
      </c>
      <c r="BP55" s="23"/>
      <c r="BQ55" s="23"/>
      <c r="BR55" s="23"/>
      <c r="BS55" s="23"/>
      <c r="BT55" s="23"/>
      <c r="BU55" s="23"/>
      <c r="BV55" s="32">
        <f>SUM(BN55:BS55)</f>
        <v>852</v>
      </c>
      <c r="BW55" s="22"/>
      <c r="BX55" s="23"/>
      <c r="BY55" s="23"/>
      <c r="BZ55" s="23"/>
      <c r="CA55" s="23"/>
      <c r="CB55" s="23"/>
      <c r="CC55" s="23"/>
      <c r="CD55" s="23"/>
      <c r="CE55" s="32"/>
      <c r="CF55" s="22"/>
      <c r="CG55" s="23"/>
      <c r="CH55" s="23"/>
      <c r="CI55" s="23"/>
      <c r="CJ55" s="23"/>
      <c r="CK55" s="23"/>
      <c r="CL55" s="23"/>
      <c r="CM55" s="23"/>
      <c r="CN55" s="32"/>
      <c r="CO55" s="22"/>
      <c r="CP55" s="23"/>
      <c r="CQ55" s="23"/>
      <c r="CR55" s="23"/>
      <c r="CS55" s="23"/>
      <c r="CT55" s="23"/>
      <c r="CU55" s="23"/>
      <c r="CV55" s="23"/>
      <c r="CW55" s="32"/>
      <c r="CX55" s="22"/>
      <c r="CY55" s="23"/>
      <c r="CZ55" s="23"/>
      <c r="DA55" s="23"/>
      <c r="DB55" s="23"/>
      <c r="DC55" s="23"/>
      <c r="DD55" s="23"/>
      <c r="DE55" s="23"/>
      <c r="DF55" s="32"/>
      <c r="DG55" s="22"/>
      <c r="DH55" s="23"/>
      <c r="DI55" s="23"/>
      <c r="DJ55" s="23"/>
      <c r="DK55" s="23"/>
      <c r="DL55" s="23"/>
      <c r="DM55" s="23"/>
      <c r="DN55" s="23"/>
      <c r="DO55" s="32"/>
      <c r="DP55" s="22"/>
      <c r="DQ55" s="23"/>
      <c r="DR55" s="23"/>
      <c r="DS55" s="23"/>
      <c r="DT55" s="23"/>
      <c r="DU55" s="23"/>
      <c r="DV55" s="23"/>
      <c r="DW55" s="23"/>
      <c r="DX55" s="32"/>
      <c r="DY55" s="22"/>
      <c r="DZ55" s="23"/>
      <c r="EA55" s="23"/>
      <c r="EB55" s="23"/>
      <c r="EC55" s="23"/>
      <c r="ED55" s="23"/>
      <c r="EE55" s="23"/>
      <c r="EF55" s="23"/>
      <c r="EG55" s="32"/>
      <c r="EH55" s="23"/>
      <c r="EI55" s="24"/>
      <c r="EJ55" s="19"/>
      <c r="EK55" s="25"/>
      <c r="EO55" s="43">
        <f t="shared" si="0"/>
        <v>0</v>
      </c>
    </row>
    <row r="56" spans="1:145" s="27" customFormat="1" x14ac:dyDescent="0.25">
      <c r="A56" s="154"/>
      <c r="B56" s="51"/>
      <c r="C56" s="18"/>
      <c r="D56" s="26"/>
      <c r="E56" s="26"/>
      <c r="F56" s="26"/>
      <c r="G56" s="26"/>
      <c r="H56" s="26"/>
      <c r="I56" s="26"/>
      <c r="J56" s="26"/>
      <c r="K56" s="35"/>
      <c r="L56" s="18">
        <v>0.42454500000000001</v>
      </c>
      <c r="M56" s="26"/>
      <c r="N56" s="26"/>
      <c r="O56" s="26"/>
      <c r="P56" s="26"/>
      <c r="Q56" s="26"/>
      <c r="R56" s="26"/>
      <c r="S56" s="26"/>
      <c r="T56" s="35">
        <f t="shared" ref="T56" si="41">T54/T55*0.0113636*60</f>
        <v>0.42454409600000004</v>
      </c>
      <c r="U56" s="18">
        <v>0.35543226641860465</v>
      </c>
      <c r="V56" s="26"/>
      <c r="W56" s="26"/>
      <c r="X56" s="26"/>
      <c r="Y56" s="26"/>
      <c r="Z56" s="26"/>
      <c r="AA56" s="26"/>
      <c r="AB56" s="26"/>
      <c r="AC56" s="35">
        <f t="shared" ref="AC56" si="42">AC54/AC55*0.0113636*60</f>
        <v>0.35543226641860465</v>
      </c>
      <c r="AD56" s="27">
        <v>0.34691</v>
      </c>
      <c r="AE56" s="27">
        <v>0.54149599999999998</v>
      </c>
      <c r="AL56" s="35">
        <f t="shared" ref="AL56" si="43">AL54/AL55*0.0113636*60</f>
        <v>0.4486175199319149</v>
      </c>
      <c r="AM56" s="18">
        <v>0.466447</v>
      </c>
      <c r="AN56" s="26">
        <v>0.62240899999999999</v>
      </c>
      <c r="AO56" s="26">
        <v>0.52281599999999995</v>
      </c>
      <c r="AP56" s="26"/>
      <c r="AQ56" s="26"/>
      <c r="AR56" s="26"/>
      <c r="AS56" s="26"/>
      <c r="AT56" s="26"/>
      <c r="AU56" s="35">
        <f t="shared" ref="AU56" si="44">AU54/AU55*0.0113636*60</f>
        <v>0.53131892719851581</v>
      </c>
      <c r="AV56" s="18">
        <v>0.68800799999999995</v>
      </c>
      <c r="AW56" s="26">
        <v>0.81072599999999995</v>
      </c>
      <c r="AX56" s="26"/>
      <c r="AY56" s="26"/>
      <c r="AZ56" s="26"/>
      <c r="BA56" s="26"/>
      <c r="BB56" s="26"/>
      <c r="BC56" s="26"/>
      <c r="BD56" s="35">
        <f t="shared" ref="BD56" si="45">BD54/BD55*0.0113636*60</f>
        <v>0.74958437818181811</v>
      </c>
      <c r="BE56" s="18">
        <v>0.92871199999999998</v>
      </c>
      <c r="BF56" s="26">
        <v>0.83628199999999997</v>
      </c>
      <c r="BG56" s="26"/>
      <c r="BH56" s="26"/>
      <c r="BI56" s="26"/>
      <c r="BJ56" s="26"/>
      <c r="BK56" s="26"/>
      <c r="BL56" s="26"/>
      <c r="BM56" s="35">
        <f t="shared" ref="BM56" si="46">BM54/BM55*0.0113636*60</f>
        <v>0.8868015986652763</v>
      </c>
      <c r="BN56" s="18">
        <v>1.12083</v>
      </c>
      <c r="BO56" s="26">
        <v>0.880104</v>
      </c>
      <c r="BP56" s="26"/>
      <c r="BQ56" s="26"/>
      <c r="BR56" s="26"/>
      <c r="BS56" s="26"/>
      <c r="BT56" s="26"/>
      <c r="BU56" s="26"/>
      <c r="BV56" s="35">
        <f t="shared" ref="BV56" si="47">BV54/BV55*0.0113636*60</f>
        <v>1.0019174084507041</v>
      </c>
      <c r="BW56" s="18"/>
      <c r="BX56" s="26"/>
      <c r="BY56" s="26"/>
      <c r="BZ56" s="26"/>
      <c r="CA56" s="26"/>
      <c r="CB56" s="26"/>
      <c r="CC56" s="26"/>
      <c r="CD56" s="26"/>
      <c r="CE56" s="33"/>
      <c r="CF56" s="18"/>
      <c r="CG56" s="26"/>
      <c r="CH56" s="26"/>
      <c r="CI56" s="26"/>
      <c r="CJ56" s="26"/>
      <c r="CK56" s="26"/>
      <c r="CL56" s="26"/>
      <c r="CM56" s="26"/>
      <c r="CN56" s="33"/>
      <c r="CO56" s="18"/>
      <c r="CP56" s="26"/>
      <c r="CQ56" s="26"/>
      <c r="CR56" s="26"/>
      <c r="CS56" s="26"/>
      <c r="CT56" s="26"/>
      <c r="CU56" s="26"/>
      <c r="CV56" s="26"/>
      <c r="CW56" s="33"/>
      <c r="CX56" s="18"/>
      <c r="CY56" s="26"/>
      <c r="CZ56" s="26"/>
      <c r="DA56" s="26"/>
      <c r="DB56" s="26"/>
      <c r="DC56" s="26"/>
      <c r="DD56" s="26"/>
      <c r="DE56" s="26"/>
      <c r="DF56" s="33"/>
      <c r="DG56" s="18"/>
      <c r="DH56" s="26"/>
      <c r="DI56" s="26"/>
      <c r="DJ56" s="26"/>
      <c r="DK56" s="26"/>
      <c r="DL56" s="26"/>
      <c r="DM56" s="26"/>
      <c r="DN56" s="26"/>
      <c r="DO56" s="33"/>
      <c r="DP56" s="18"/>
      <c r="DQ56" s="26"/>
      <c r="DR56" s="26"/>
      <c r="DS56" s="26"/>
      <c r="DT56" s="26"/>
      <c r="DU56" s="26"/>
      <c r="DV56" s="26"/>
      <c r="DW56" s="26"/>
      <c r="DX56" s="33"/>
      <c r="DY56" s="18"/>
      <c r="DZ56" s="26"/>
      <c r="EA56" s="26"/>
      <c r="EB56" s="26"/>
      <c r="EC56" s="26"/>
      <c r="ED56" s="26"/>
      <c r="EE56" s="26"/>
      <c r="EF56" s="26"/>
      <c r="EG56" s="33"/>
      <c r="EH56" s="26"/>
      <c r="EI56" s="28"/>
      <c r="EJ56" s="17"/>
      <c r="EK56" s="29"/>
      <c r="EO56" s="43">
        <f t="shared" si="0"/>
        <v>0</v>
      </c>
    </row>
    <row r="57" spans="1:145" s="43" customFormat="1" x14ac:dyDescent="0.25">
      <c r="A57" s="152">
        <v>14</v>
      </c>
      <c r="B57" s="52">
        <v>82</v>
      </c>
      <c r="C57" s="36">
        <v>0</v>
      </c>
      <c r="D57" s="37"/>
      <c r="E57" s="37"/>
      <c r="F57" s="37"/>
      <c r="G57" s="37"/>
      <c r="H57" s="37"/>
      <c r="I57" s="37"/>
      <c r="J57" s="37"/>
      <c r="K57" s="38"/>
      <c r="L57" s="36">
        <v>0</v>
      </c>
      <c r="M57" s="37"/>
      <c r="N57" s="37"/>
      <c r="O57" s="37"/>
      <c r="P57" s="37"/>
      <c r="Q57" s="37"/>
      <c r="R57" s="37"/>
      <c r="S57" s="37"/>
      <c r="T57" s="38"/>
      <c r="U57" s="36">
        <v>3</v>
      </c>
      <c r="V57" s="37"/>
      <c r="W57" s="37"/>
      <c r="X57" s="37"/>
      <c r="Y57" s="37"/>
      <c r="Z57" s="37"/>
      <c r="AA57" s="37"/>
      <c r="AB57" s="37"/>
      <c r="AC57" s="38"/>
      <c r="AD57" s="36">
        <v>2</v>
      </c>
      <c r="AE57" s="37"/>
      <c r="AF57" s="37"/>
      <c r="AG57" s="37"/>
      <c r="AH57" s="37"/>
      <c r="AI57" s="37"/>
      <c r="AJ57" s="37"/>
      <c r="AK57" s="37"/>
      <c r="AL57" s="38"/>
      <c r="AM57" s="36">
        <v>1</v>
      </c>
      <c r="AN57" s="37"/>
      <c r="AO57" s="37"/>
      <c r="AP57" s="37"/>
      <c r="AQ57" s="37"/>
      <c r="AR57" s="37"/>
      <c r="AS57" s="37"/>
      <c r="AT57" s="37"/>
      <c r="AU57" s="38"/>
      <c r="AV57" s="36">
        <v>2</v>
      </c>
      <c r="AW57" s="37"/>
      <c r="AX57" s="37"/>
      <c r="AY57" s="37"/>
      <c r="AZ57" s="37"/>
      <c r="BA57" s="37"/>
      <c r="BB57" s="37"/>
      <c r="BC57" s="37"/>
      <c r="BD57" s="38"/>
      <c r="BE57" s="36">
        <v>2</v>
      </c>
      <c r="BF57" s="37"/>
      <c r="BG57" s="37"/>
      <c r="BH57" s="37"/>
      <c r="BI57" s="37"/>
      <c r="BJ57" s="37"/>
      <c r="BK57" s="37"/>
      <c r="BL57" s="37"/>
      <c r="BM57" s="38"/>
      <c r="BN57" s="36">
        <v>1</v>
      </c>
      <c r="BO57" s="37"/>
      <c r="BP57" s="37"/>
      <c r="BQ57" s="37"/>
      <c r="BR57" s="37"/>
      <c r="BS57" s="37"/>
      <c r="BT57" s="37"/>
      <c r="BU57" s="37"/>
      <c r="BV57" s="38"/>
      <c r="BW57" s="36"/>
      <c r="BX57" s="37"/>
      <c r="BY57" s="37"/>
      <c r="BZ57" s="37"/>
      <c r="CA57" s="37"/>
      <c r="CB57" s="37"/>
      <c r="CC57" s="37"/>
      <c r="CD57" s="37"/>
      <c r="CE57" s="38"/>
      <c r="CF57" s="36"/>
      <c r="CG57" s="37"/>
      <c r="CH57" s="37"/>
      <c r="CI57" s="37"/>
      <c r="CJ57" s="37"/>
      <c r="CK57" s="37"/>
      <c r="CL57" s="37"/>
      <c r="CM57" s="37"/>
      <c r="CN57" s="38"/>
      <c r="CO57" s="36"/>
      <c r="CP57" s="37"/>
      <c r="CQ57" s="37"/>
      <c r="CR57" s="37"/>
      <c r="CS57" s="37"/>
      <c r="CT57" s="37"/>
      <c r="CU57" s="37"/>
      <c r="CV57" s="37"/>
      <c r="CW57" s="38"/>
      <c r="CX57" s="36"/>
      <c r="CY57" s="37"/>
      <c r="CZ57" s="37"/>
      <c r="DA57" s="37"/>
      <c r="DB57" s="37"/>
      <c r="DC57" s="37"/>
      <c r="DD57" s="37"/>
      <c r="DE57" s="37"/>
      <c r="DF57" s="38"/>
      <c r="DG57" s="36"/>
      <c r="DH57" s="37"/>
      <c r="DI57" s="37"/>
      <c r="DJ57" s="37"/>
      <c r="DK57" s="37"/>
      <c r="DL57" s="37"/>
      <c r="DM57" s="37"/>
      <c r="DN57" s="37"/>
      <c r="DO57" s="38"/>
      <c r="DP57" s="36"/>
      <c r="DQ57" s="37"/>
      <c r="DR57" s="37"/>
      <c r="DS57" s="37"/>
      <c r="DT57" s="37"/>
      <c r="DU57" s="37"/>
      <c r="DV57" s="37"/>
      <c r="DW57" s="37"/>
      <c r="DX57" s="38"/>
      <c r="DY57" s="36"/>
      <c r="DZ57" s="37"/>
      <c r="EA57" s="37"/>
      <c r="EB57" s="37"/>
      <c r="EC57" s="37"/>
      <c r="ED57" s="37"/>
      <c r="EE57" s="37"/>
      <c r="EF57" s="37"/>
      <c r="EG57" s="38"/>
      <c r="EH57" s="37"/>
      <c r="EI57" s="39">
        <v>82</v>
      </c>
      <c r="EJ57" s="40"/>
      <c r="EK57" s="57">
        <v>3</v>
      </c>
      <c r="EL57" s="58">
        <v>42649</v>
      </c>
      <c r="EM57" s="58">
        <v>42656</v>
      </c>
      <c r="EO57" s="43">
        <f t="shared" si="0"/>
        <v>7</v>
      </c>
    </row>
    <row r="58" spans="1:145" s="11" customFormat="1" x14ac:dyDescent="0.25">
      <c r="A58" s="153"/>
      <c r="B58" s="50"/>
      <c r="C58" s="22"/>
      <c r="D58" s="23"/>
      <c r="E58" s="23"/>
      <c r="F58" s="23"/>
      <c r="G58" s="23"/>
      <c r="H58" s="23"/>
      <c r="I58" s="23"/>
      <c r="J58" s="23"/>
      <c r="K58" s="32"/>
      <c r="L58" s="22"/>
      <c r="M58" s="23"/>
      <c r="P58" s="23"/>
      <c r="Q58" s="23"/>
      <c r="R58" s="23"/>
      <c r="S58" s="23"/>
      <c r="T58" s="32"/>
      <c r="U58" s="22">
        <v>194.58</v>
      </c>
      <c r="V58" s="23">
        <v>304.76</v>
      </c>
      <c r="W58" s="23">
        <v>430.92</v>
      </c>
      <c r="X58" s="23"/>
      <c r="Y58" s="23"/>
      <c r="Z58" s="23"/>
      <c r="AA58" s="23"/>
      <c r="AB58" s="23"/>
      <c r="AC58" s="32">
        <f>SUM(U58:Z58)</f>
        <v>930.26</v>
      </c>
      <c r="AD58" s="11">
        <v>430.92</v>
      </c>
      <c r="AE58" s="11">
        <v>430.92</v>
      </c>
      <c r="AH58" s="23"/>
      <c r="AI58" s="23"/>
      <c r="AJ58" s="23"/>
      <c r="AK58" s="23"/>
      <c r="AL58" s="32">
        <f>SUM(AD58:AK58)</f>
        <v>861.84</v>
      </c>
      <c r="AM58" s="22">
        <v>516.96</v>
      </c>
      <c r="AN58" s="23"/>
      <c r="AO58" s="23"/>
      <c r="AU58" s="32">
        <f>SUM(AM58:AT58)</f>
        <v>516.96</v>
      </c>
      <c r="AV58" s="22">
        <v>486.96</v>
      </c>
      <c r="AW58" s="23">
        <v>486.96</v>
      </c>
      <c r="AX58" s="23"/>
      <c r="AY58" s="23"/>
      <c r="AZ58" s="23"/>
      <c r="BA58" s="23"/>
      <c r="BB58" s="23"/>
      <c r="BC58" s="23"/>
      <c r="BD58" s="32">
        <f>SUM(AV58:BA58)</f>
        <v>973.92</v>
      </c>
      <c r="BE58" s="22">
        <v>973.92</v>
      </c>
      <c r="BF58" s="23">
        <v>486.96</v>
      </c>
      <c r="BG58" s="23"/>
      <c r="BH58" s="23"/>
      <c r="BI58" s="23"/>
      <c r="BJ58" s="23"/>
      <c r="BK58" s="23"/>
      <c r="BL58" s="23"/>
      <c r="BM58" s="32">
        <f>SUM(BE58:BJ58)</f>
        <v>1460.8799999999999</v>
      </c>
      <c r="BN58" s="22">
        <v>486.96</v>
      </c>
      <c r="BO58" s="23"/>
      <c r="BP58" s="23"/>
      <c r="BQ58" s="23"/>
      <c r="BR58" s="23"/>
      <c r="BS58" s="23"/>
      <c r="BT58" s="23"/>
      <c r="BU58" s="23"/>
      <c r="BV58" s="32">
        <f>SUM(BN58:BS58)</f>
        <v>486.96</v>
      </c>
      <c r="BW58" s="22"/>
      <c r="BX58" s="23"/>
      <c r="BY58" s="23"/>
      <c r="BZ58" s="23"/>
      <c r="CA58" s="23"/>
      <c r="CB58" s="23"/>
      <c r="CC58" s="23"/>
      <c r="CD58" s="23"/>
      <c r="CE58" s="32"/>
      <c r="CF58" s="22"/>
      <c r="CG58" s="23"/>
      <c r="CH58" s="23"/>
      <c r="CI58" s="23"/>
      <c r="CJ58" s="23"/>
      <c r="CK58" s="23"/>
      <c r="CL58" s="23"/>
      <c r="CM58" s="23"/>
      <c r="CN58" s="32"/>
      <c r="CO58" s="22"/>
      <c r="CP58" s="23"/>
      <c r="CQ58" s="23"/>
      <c r="CR58" s="23"/>
      <c r="CS58" s="23"/>
      <c r="CT58" s="23"/>
      <c r="CU58" s="23"/>
      <c r="CV58" s="23"/>
      <c r="CW58" s="32"/>
      <c r="CX58" s="22"/>
      <c r="CY58" s="23"/>
      <c r="CZ58" s="23"/>
      <c r="DA58" s="23"/>
      <c r="DB58" s="23"/>
      <c r="DC58" s="23"/>
      <c r="DD58" s="23"/>
      <c r="DE58" s="23"/>
      <c r="DF58" s="32"/>
      <c r="DG58" s="22"/>
      <c r="DH58" s="23"/>
      <c r="DI58" s="23"/>
      <c r="DJ58" s="23"/>
      <c r="DK58" s="23"/>
      <c r="DL58" s="23"/>
      <c r="DM58" s="23"/>
      <c r="DN58" s="23"/>
      <c r="DO58" s="32"/>
      <c r="DP58" s="22"/>
      <c r="DQ58" s="23"/>
      <c r="DR58" s="23"/>
      <c r="DS58" s="23"/>
      <c r="DT58" s="23"/>
      <c r="DU58" s="23"/>
      <c r="DV58" s="23"/>
      <c r="DW58" s="23"/>
      <c r="DX58" s="32"/>
      <c r="DY58" s="22"/>
      <c r="DZ58" s="23"/>
      <c r="EA58" s="23"/>
      <c r="EB58" s="23"/>
      <c r="EC58" s="23"/>
      <c r="ED58" s="23"/>
      <c r="EE58" s="23"/>
      <c r="EF58" s="23"/>
      <c r="EG58" s="32"/>
      <c r="EH58" s="23"/>
      <c r="EI58" s="24"/>
      <c r="EJ58" s="19"/>
      <c r="EK58" s="25"/>
      <c r="EO58" s="43">
        <f t="shared" si="0"/>
        <v>0</v>
      </c>
    </row>
    <row r="59" spans="1:145" s="11" customFormat="1" x14ac:dyDescent="0.25">
      <c r="A59" s="153"/>
      <c r="B59" s="50"/>
      <c r="C59" s="22"/>
      <c r="D59" s="23"/>
      <c r="E59" s="23"/>
      <c r="F59" s="23"/>
      <c r="G59" s="23"/>
      <c r="H59" s="23"/>
      <c r="I59" s="23"/>
      <c r="J59" s="23"/>
      <c r="K59" s="32"/>
      <c r="L59" s="22"/>
      <c r="M59" s="23"/>
      <c r="N59" s="23"/>
      <c r="O59" s="23"/>
      <c r="P59" s="23"/>
      <c r="Q59" s="23"/>
      <c r="R59" s="23"/>
      <c r="S59" s="23"/>
      <c r="T59" s="32"/>
      <c r="U59" s="22">
        <v>348</v>
      </c>
      <c r="V59" s="23">
        <v>358</v>
      </c>
      <c r="W59" s="11">
        <v>349</v>
      </c>
      <c r="Y59" s="23"/>
      <c r="Z59" s="23"/>
      <c r="AA59" s="23"/>
      <c r="AB59" s="23"/>
      <c r="AC59" s="32">
        <f>SUM(U59:Z59)</f>
        <v>1055</v>
      </c>
      <c r="AD59" s="11">
        <v>503</v>
      </c>
      <c r="AE59" s="11">
        <v>350</v>
      </c>
      <c r="AF59" s="23"/>
      <c r="AG59" s="23"/>
      <c r="AH59" s="23"/>
      <c r="AI59" s="23"/>
      <c r="AJ59" s="23"/>
      <c r="AK59" s="23"/>
      <c r="AL59" s="32">
        <f>SUM(AD59:AK59)</f>
        <v>853</v>
      </c>
      <c r="AM59" s="22">
        <v>286</v>
      </c>
      <c r="AN59" s="23"/>
      <c r="AO59" s="23"/>
      <c r="AP59" s="23"/>
      <c r="AQ59" s="23"/>
      <c r="AR59" s="23"/>
      <c r="AS59" s="23"/>
      <c r="AT59" s="23"/>
      <c r="AU59" s="32">
        <f>SUM(AM59:AT59)</f>
        <v>286</v>
      </c>
      <c r="AV59" s="22">
        <v>231</v>
      </c>
      <c r="AW59" s="23">
        <v>272</v>
      </c>
      <c r="AX59" s="23"/>
      <c r="AY59" s="23"/>
      <c r="AZ59" s="23"/>
      <c r="BA59" s="23"/>
      <c r="BB59" s="23"/>
      <c r="BC59" s="23"/>
      <c r="BD59" s="32">
        <f>SUM(AV59:BA59)</f>
        <v>503</v>
      </c>
      <c r="BE59" s="22">
        <v>462</v>
      </c>
      <c r="BF59" s="23">
        <v>240</v>
      </c>
      <c r="BG59" s="23"/>
      <c r="BH59" s="23"/>
      <c r="BI59" s="23"/>
      <c r="BJ59" s="23"/>
      <c r="BK59" s="23"/>
      <c r="BL59" s="23"/>
      <c r="BM59" s="32">
        <f>SUM(BE59:BJ59)</f>
        <v>702</v>
      </c>
      <c r="BN59" s="22">
        <v>378</v>
      </c>
      <c r="BO59" s="23"/>
      <c r="BP59" s="23"/>
      <c r="BQ59" s="23"/>
      <c r="BR59" s="23"/>
      <c r="BS59" s="23"/>
      <c r="BT59" s="23"/>
      <c r="BU59" s="23"/>
      <c r="BV59" s="32">
        <f>SUM(BN59:BS59)</f>
        <v>378</v>
      </c>
      <c r="BW59" s="22"/>
      <c r="BX59" s="23"/>
      <c r="BY59" s="23"/>
      <c r="BZ59" s="23"/>
      <c r="CA59" s="23"/>
      <c r="CB59" s="23"/>
      <c r="CC59" s="23"/>
      <c r="CD59" s="23"/>
      <c r="CE59" s="32"/>
      <c r="CF59" s="22"/>
      <c r="CG59" s="23"/>
      <c r="CH59" s="23"/>
      <c r="CI59" s="23"/>
      <c r="CJ59" s="23"/>
      <c r="CK59" s="23"/>
      <c r="CL59" s="23"/>
      <c r="CM59" s="23"/>
      <c r="CN59" s="32"/>
      <c r="CO59" s="22"/>
      <c r="CP59" s="23"/>
      <c r="CQ59" s="23"/>
      <c r="CR59" s="23"/>
      <c r="CS59" s="23"/>
      <c r="CT59" s="23"/>
      <c r="CU59" s="23"/>
      <c r="CV59" s="23"/>
      <c r="CW59" s="32"/>
      <c r="CX59" s="22"/>
      <c r="CY59" s="23"/>
      <c r="CZ59" s="23"/>
      <c r="DA59" s="23"/>
      <c r="DB59" s="23"/>
      <c r="DC59" s="23"/>
      <c r="DD59" s="23"/>
      <c r="DE59" s="23"/>
      <c r="DF59" s="32"/>
      <c r="DG59" s="22"/>
      <c r="DH59" s="23"/>
      <c r="DI59" s="23"/>
      <c r="DJ59" s="23"/>
      <c r="DK59" s="23"/>
      <c r="DL59" s="23"/>
      <c r="DM59" s="23"/>
      <c r="DN59" s="23"/>
      <c r="DO59" s="32"/>
      <c r="DP59" s="22"/>
      <c r="DQ59" s="23"/>
      <c r="DR59" s="23"/>
      <c r="DS59" s="23"/>
      <c r="DT59" s="23"/>
      <c r="DU59" s="23"/>
      <c r="DV59" s="23"/>
      <c r="DW59" s="23"/>
      <c r="DX59" s="32"/>
      <c r="DY59" s="22"/>
      <c r="DZ59" s="23"/>
      <c r="EA59" s="23"/>
      <c r="EB59" s="23"/>
      <c r="EC59" s="23"/>
      <c r="ED59" s="23"/>
      <c r="EE59" s="23"/>
      <c r="EF59" s="23"/>
      <c r="EG59" s="32"/>
      <c r="EH59" s="23"/>
      <c r="EI59" s="24"/>
      <c r="EJ59" s="19"/>
      <c r="EK59" s="25"/>
      <c r="EO59" s="43">
        <f t="shared" si="0"/>
        <v>0</v>
      </c>
    </row>
    <row r="60" spans="1:145" s="27" customFormat="1" x14ac:dyDescent="0.25">
      <c r="A60" s="154"/>
      <c r="B60" s="51"/>
      <c r="C60" s="18"/>
      <c r="D60" s="26"/>
      <c r="E60" s="26"/>
      <c r="F60" s="26"/>
      <c r="G60" s="26"/>
      <c r="H60" s="26"/>
      <c r="I60" s="26"/>
      <c r="J60" s="26"/>
      <c r="K60" s="35"/>
      <c r="L60" s="18"/>
      <c r="M60" s="26"/>
      <c r="N60" s="26"/>
      <c r="O60" s="26"/>
      <c r="P60" s="26"/>
      <c r="Q60" s="26"/>
      <c r="R60" s="26"/>
      <c r="S60" s="26"/>
      <c r="T60" s="35"/>
      <c r="U60" s="18">
        <v>0.38122918758620694</v>
      </c>
      <c r="V60" s="26">
        <v>0.58041967642458092</v>
      </c>
      <c r="W60" s="26">
        <v>0.84185716538681943</v>
      </c>
      <c r="X60" s="26"/>
      <c r="Y60" s="26"/>
      <c r="Z60" s="26"/>
      <c r="AA60" s="26"/>
      <c r="AB60" s="26"/>
      <c r="AC60" s="35">
        <f t="shared" ref="AC60" si="48">AC58/AC59*0.0113636*60</f>
        <v>0.60120014422748813</v>
      </c>
      <c r="AD60" s="27">
        <v>0.58411163165009938</v>
      </c>
      <c r="AE60" s="27">
        <v>0.83945185920000009</v>
      </c>
      <c r="AL60" s="35">
        <f t="shared" ref="AL60" si="49">AL58/AL59*0.0113636*60</f>
        <v>0.6888819477608441</v>
      </c>
      <c r="AM60" s="18">
        <v>1.2324181795804194</v>
      </c>
      <c r="AN60" s="26"/>
      <c r="AO60" s="26"/>
      <c r="AP60" s="26"/>
      <c r="AQ60" s="26"/>
      <c r="AR60" s="26"/>
      <c r="AS60" s="26"/>
      <c r="AT60" s="26"/>
      <c r="AU60" s="35">
        <f t="shared" ref="AU60" si="50">AU58/AU59*0.0113636*60</f>
        <v>1.2324181795804194</v>
      </c>
      <c r="AV60" s="18">
        <v>1.4373035470129871</v>
      </c>
      <c r="AW60" s="26">
        <v>1.2206511741176471</v>
      </c>
      <c r="AX60" s="26"/>
      <c r="AY60" s="26"/>
      <c r="AZ60" s="26"/>
      <c r="BA60" s="26"/>
      <c r="BB60" s="26"/>
      <c r="BC60" s="26"/>
      <c r="BD60" s="35">
        <f t="shared" ref="BD60" si="51">BD58/BD59*0.0113636*60</f>
        <v>1.320147591888668</v>
      </c>
      <c r="BE60" s="18">
        <v>1.4373035470129871</v>
      </c>
      <c r="BF60" s="26">
        <v>1.383404664</v>
      </c>
      <c r="BG60" s="26"/>
      <c r="BH60" s="26"/>
      <c r="BI60" s="26"/>
      <c r="BJ60" s="26"/>
      <c r="BK60" s="26"/>
      <c r="BL60" s="26"/>
      <c r="BM60" s="35">
        <f t="shared" ref="BM60" si="52">BM58/BM59*0.0113636*60</f>
        <v>1.4188765784615385</v>
      </c>
      <c r="BN60" s="18">
        <v>0.87835216761904755</v>
      </c>
      <c r="BO60" s="26"/>
      <c r="BP60" s="26"/>
      <c r="BQ60" s="26"/>
      <c r="BR60" s="26"/>
      <c r="BS60" s="26"/>
      <c r="BT60" s="26"/>
      <c r="BU60" s="26"/>
      <c r="BV60" s="35">
        <f t="shared" ref="BV60" si="53">BV58/BV59*0.0113636*60</f>
        <v>0.87835216761904755</v>
      </c>
      <c r="BW60" s="18"/>
      <c r="BX60" s="26"/>
      <c r="BY60" s="26"/>
      <c r="BZ60" s="26"/>
      <c r="CA60" s="26"/>
      <c r="CB60" s="26"/>
      <c r="CC60" s="26"/>
      <c r="CD60" s="26"/>
      <c r="CE60" s="33"/>
      <c r="CF60" s="18"/>
      <c r="CG60" s="26"/>
      <c r="CH60" s="26"/>
      <c r="CI60" s="26"/>
      <c r="CJ60" s="26"/>
      <c r="CK60" s="26"/>
      <c r="CL60" s="26"/>
      <c r="CM60" s="26"/>
      <c r="CN60" s="33"/>
      <c r="CO60" s="18"/>
      <c r="CP60" s="26"/>
      <c r="CQ60" s="26"/>
      <c r="CR60" s="26"/>
      <c r="CS60" s="26"/>
      <c r="CT60" s="26"/>
      <c r="CU60" s="26"/>
      <c r="CV60" s="26"/>
      <c r="CW60" s="33"/>
      <c r="CX60" s="18"/>
      <c r="CY60" s="26"/>
      <c r="CZ60" s="26"/>
      <c r="DA60" s="26"/>
      <c r="DB60" s="26"/>
      <c r="DC60" s="26"/>
      <c r="DD60" s="26"/>
      <c r="DE60" s="26"/>
      <c r="DF60" s="33"/>
      <c r="DG60" s="18"/>
      <c r="DH60" s="26"/>
      <c r="DI60" s="26"/>
      <c r="DJ60" s="26"/>
      <c r="DK60" s="26"/>
      <c r="DL60" s="26"/>
      <c r="DM60" s="26"/>
      <c r="DN60" s="26"/>
      <c r="DO60" s="33"/>
      <c r="DP60" s="18"/>
      <c r="DQ60" s="26"/>
      <c r="DR60" s="26"/>
      <c r="DS60" s="26"/>
      <c r="DT60" s="26"/>
      <c r="DU60" s="26"/>
      <c r="DV60" s="26"/>
      <c r="DW60" s="26"/>
      <c r="DX60" s="33"/>
      <c r="DY60" s="18"/>
      <c r="DZ60" s="26"/>
      <c r="EA60" s="26"/>
      <c r="EB60" s="26"/>
      <c r="EC60" s="26"/>
      <c r="ED60" s="26"/>
      <c r="EE60" s="26"/>
      <c r="EF60" s="26"/>
      <c r="EG60" s="33"/>
      <c r="EH60" s="26"/>
      <c r="EI60" s="28"/>
      <c r="EJ60" s="17"/>
      <c r="EK60" s="29"/>
      <c r="EO60" s="43">
        <f t="shared" si="0"/>
        <v>0</v>
      </c>
    </row>
    <row r="61" spans="1:145" s="43" customFormat="1" x14ac:dyDescent="0.25">
      <c r="A61" s="152">
        <v>15</v>
      </c>
      <c r="B61" s="52">
        <v>84</v>
      </c>
      <c r="C61" s="36">
        <v>1</v>
      </c>
      <c r="D61" s="37"/>
      <c r="E61" s="37"/>
      <c r="F61" s="37"/>
      <c r="G61" s="37"/>
      <c r="H61" s="37"/>
      <c r="I61" s="37"/>
      <c r="J61" s="37"/>
      <c r="K61" s="38"/>
      <c r="L61" s="36">
        <v>2</v>
      </c>
      <c r="M61" s="37"/>
      <c r="N61" s="37"/>
      <c r="O61" s="37"/>
      <c r="P61" s="37"/>
      <c r="Q61" s="37"/>
      <c r="R61" s="37"/>
      <c r="S61" s="37"/>
      <c r="T61" s="38"/>
      <c r="U61" s="36">
        <v>2</v>
      </c>
      <c r="V61" s="37"/>
      <c r="W61" s="37"/>
      <c r="X61" s="37"/>
      <c r="Y61" s="37"/>
      <c r="Z61" s="37"/>
      <c r="AA61" s="37"/>
      <c r="AB61" s="37"/>
      <c r="AC61" s="38"/>
      <c r="AD61" s="36">
        <v>1</v>
      </c>
      <c r="AE61" s="37"/>
      <c r="AF61" s="37"/>
      <c r="AG61" s="37"/>
      <c r="AH61" s="37"/>
      <c r="AI61" s="37"/>
      <c r="AJ61" s="37"/>
      <c r="AK61" s="37"/>
      <c r="AL61" s="38"/>
      <c r="AM61" s="36">
        <v>0</v>
      </c>
      <c r="AN61" s="37"/>
      <c r="AO61" s="37"/>
      <c r="AP61" s="37"/>
      <c r="AQ61" s="37"/>
      <c r="AR61" s="37"/>
      <c r="AS61" s="37"/>
      <c r="AT61" s="37"/>
      <c r="AU61" s="38"/>
      <c r="AV61" s="36"/>
      <c r="AW61" s="37"/>
      <c r="AX61" s="37"/>
      <c r="AY61" s="37"/>
      <c r="AZ61" s="37"/>
      <c r="BA61" s="37"/>
      <c r="BB61" s="37"/>
      <c r="BC61" s="37"/>
      <c r="BD61" s="38"/>
      <c r="BE61" s="36"/>
      <c r="BF61" s="37"/>
      <c r="BG61" s="37"/>
      <c r="BH61" s="37"/>
      <c r="BI61" s="37"/>
      <c r="BJ61" s="37"/>
      <c r="BK61" s="37"/>
      <c r="BL61" s="37"/>
      <c r="BM61" s="38"/>
      <c r="BN61" s="36"/>
      <c r="BO61" s="37"/>
      <c r="BP61" s="37"/>
      <c r="BQ61" s="37"/>
      <c r="BR61" s="37"/>
      <c r="BS61" s="37"/>
      <c r="BT61" s="37"/>
      <c r="BU61" s="37"/>
      <c r="BV61" s="38"/>
      <c r="BW61" s="36"/>
      <c r="BX61" s="37"/>
      <c r="BY61" s="37"/>
      <c r="BZ61" s="37"/>
      <c r="CA61" s="37"/>
      <c r="CB61" s="37"/>
      <c r="CC61" s="37"/>
      <c r="CD61" s="37"/>
      <c r="CE61" s="38"/>
      <c r="CF61" s="36"/>
      <c r="CG61" s="37"/>
      <c r="CH61" s="37"/>
      <c r="CI61" s="37"/>
      <c r="CJ61" s="37"/>
      <c r="CK61" s="37"/>
      <c r="CL61" s="37"/>
      <c r="CM61" s="37"/>
      <c r="CN61" s="38"/>
      <c r="CO61" s="36"/>
      <c r="CP61" s="37"/>
      <c r="CQ61" s="37"/>
      <c r="CR61" s="37"/>
      <c r="CS61" s="37"/>
      <c r="CT61" s="37"/>
      <c r="CU61" s="37"/>
      <c r="CV61" s="37"/>
      <c r="CW61" s="38"/>
      <c r="CX61" s="36"/>
      <c r="CY61" s="37"/>
      <c r="CZ61" s="37"/>
      <c r="DA61" s="37"/>
      <c r="DB61" s="37"/>
      <c r="DC61" s="37"/>
      <c r="DD61" s="37"/>
      <c r="DE61" s="37"/>
      <c r="DF61" s="38"/>
      <c r="DG61" s="36"/>
      <c r="DH61" s="37"/>
      <c r="DI61" s="37"/>
      <c r="DJ61" s="37"/>
      <c r="DK61" s="37"/>
      <c r="DL61" s="37"/>
      <c r="DM61" s="37"/>
      <c r="DN61" s="37"/>
      <c r="DO61" s="38"/>
      <c r="DP61" s="36"/>
      <c r="DQ61" s="37"/>
      <c r="DR61" s="37"/>
      <c r="DS61" s="37"/>
      <c r="DT61" s="37"/>
      <c r="DU61" s="37"/>
      <c r="DV61" s="37"/>
      <c r="DW61" s="37"/>
      <c r="DX61" s="38"/>
      <c r="DY61" s="36"/>
      <c r="DZ61" s="37"/>
      <c r="EA61" s="37"/>
      <c r="EB61" s="37"/>
      <c r="EC61" s="37"/>
      <c r="ED61" s="37"/>
      <c r="EE61" s="37"/>
      <c r="EF61" s="37"/>
      <c r="EG61" s="38"/>
      <c r="EH61" s="37"/>
      <c r="EI61" s="39">
        <v>84</v>
      </c>
      <c r="EJ61" s="40"/>
      <c r="EK61" s="57">
        <v>6</v>
      </c>
      <c r="EL61" s="58">
        <v>42650</v>
      </c>
      <c r="EM61" s="58">
        <v>42654</v>
      </c>
      <c r="EO61" s="43">
        <f t="shared" si="0"/>
        <v>4</v>
      </c>
    </row>
    <row r="62" spans="1:145" s="11" customFormat="1" x14ac:dyDescent="0.25">
      <c r="A62" s="153"/>
      <c r="B62" s="50"/>
      <c r="C62" s="22">
        <v>167.32</v>
      </c>
      <c r="D62" s="23"/>
      <c r="E62" s="23"/>
      <c r="F62" s="23"/>
      <c r="G62" s="23"/>
      <c r="H62" s="23"/>
      <c r="I62" s="23"/>
      <c r="J62" s="23"/>
      <c r="K62" s="32">
        <f>SUM(C62:H62)</f>
        <v>167.32</v>
      </c>
      <c r="L62" s="22">
        <v>258.08</v>
      </c>
      <c r="M62" s="23">
        <v>246.04</v>
      </c>
      <c r="P62" s="23"/>
      <c r="Q62" s="23"/>
      <c r="R62" s="23"/>
      <c r="S62" s="23"/>
      <c r="T62" s="32">
        <f>SUM(L62:Q62)</f>
        <v>504.12</v>
      </c>
      <c r="U62" s="22">
        <v>271.99</v>
      </c>
      <c r="V62" s="23">
        <v>413.36</v>
      </c>
      <c r="W62" s="23"/>
      <c r="X62" s="23"/>
      <c r="Y62" s="23"/>
      <c r="Z62" s="23"/>
      <c r="AA62" s="23"/>
      <c r="AB62" s="23"/>
      <c r="AC62" s="32">
        <f>SUM(U62:Z62)</f>
        <v>685.35</v>
      </c>
      <c r="AD62" s="11">
        <v>733</v>
      </c>
      <c r="AH62" s="23"/>
      <c r="AI62" s="23"/>
      <c r="AJ62" s="23"/>
      <c r="AK62" s="23"/>
      <c r="AL62" s="32">
        <f>SUM(AD62:AK62)</f>
        <v>733</v>
      </c>
      <c r="AM62" s="22"/>
      <c r="AN62" s="23"/>
      <c r="AO62" s="23"/>
      <c r="AU62" s="32"/>
      <c r="AV62" s="22"/>
      <c r="AW62" s="23"/>
      <c r="AX62" s="23"/>
      <c r="AY62" s="23"/>
      <c r="AZ62" s="23"/>
      <c r="BA62" s="23"/>
      <c r="BB62" s="23"/>
      <c r="BC62" s="23"/>
      <c r="BD62" s="32"/>
      <c r="BE62" s="22"/>
      <c r="BF62" s="23"/>
      <c r="BG62" s="23"/>
      <c r="BH62" s="23"/>
      <c r="BI62" s="23"/>
      <c r="BJ62" s="23"/>
      <c r="BK62" s="23"/>
      <c r="BL62" s="23"/>
      <c r="BM62" s="32"/>
      <c r="BN62" s="22"/>
      <c r="BO62" s="23"/>
      <c r="BP62" s="23"/>
      <c r="BQ62" s="23"/>
      <c r="BR62" s="23"/>
      <c r="BS62" s="23"/>
      <c r="BT62" s="23"/>
      <c r="BU62" s="23"/>
      <c r="BV62" s="32"/>
      <c r="BW62" s="22"/>
      <c r="BX62" s="23"/>
      <c r="BY62" s="23"/>
      <c r="BZ62" s="23"/>
      <c r="CA62" s="23"/>
      <c r="CB62" s="23"/>
      <c r="CC62" s="23"/>
      <c r="CD62" s="23"/>
      <c r="CE62" s="32"/>
      <c r="CF62" s="22"/>
      <c r="CG62" s="23"/>
      <c r="CH62" s="23"/>
      <c r="CI62" s="23"/>
      <c r="CJ62" s="23"/>
      <c r="CK62" s="23"/>
      <c r="CL62" s="23"/>
      <c r="CM62" s="23"/>
      <c r="CN62" s="32"/>
      <c r="CO62" s="22"/>
      <c r="CP62" s="23"/>
      <c r="CQ62" s="23"/>
      <c r="CR62" s="23"/>
      <c r="CS62" s="23"/>
      <c r="CT62" s="23"/>
      <c r="CU62" s="23"/>
      <c r="CV62" s="23"/>
      <c r="CW62" s="32"/>
      <c r="CX62" s="22"/>
      <c r="CY62" s="23"/>
      <c r="CZ62" s="23"/>
      <c r="DA62" s="23"/>
      <c r="DB62" s="23"/>
      <c r="DC62" s="23"/>
      <c r="DD62" s="23"/>
      <c r="DE62" s="23"/>
      <c r="DF62" s="32"/>
      <c r="DG62" s="22"/>
      <c r="DH62" s="23"/>
      <c r="DI62" s="23"/>
      <c r="DJ62" s="23"/>
      <c r="DK62" s="23"/>
      <c r="DL62" s="23"/>
      <c r="DM62" s="23"/>
      <c r="DN62" s="23"/>
      <c r="DO62" s="32"/>
      <c r="DP62" s="22"/>
      <c r="DQ62" s="23"/>
      <c r="DR62" s="23"/>
      <c r="DS62" s="23"/>
      <c r="DT62" s="23"/>
      <c r="DU62" s="23"/>
      <c r="DV62" s="23"/>
      <c r="DW62" s="23"/>
      <c r="DX62" s="32"/>
      <c r="DY62" s="22"/>
      <c r="DZ62" s="23"/>
      <c r="EA62" s="23"/>
      <c r="EB62" s="23"/>
      <c r="EC62" s="23"/>
      <c r="ED62" s="23"/>
      <c r="EE62" s="23"/>
      <c r="EF62" s="23"/>
      <c r="EG62" s="32"/>
      <c r="EH62" s="23"/>
      <c r="EI62" s="24"/>
      <c r="EJ62" s="19"/>
      <c r="EK62" s="25"/>
      <c r="EO62" s="43">
        <f t="shared" si="0"/>
        <v>0</v>
      </c>
    </row>
    <row r="63" spans="1:145" s="11" customFormat="1" x14ac:dyDescent="0.25">
      <c r="A63" s="153"/>
      <c r="B63" s="50"/>
      <c r="C63" s="22">
        <v>282</v>
      </c>
      <c r="D63" s="23"/>
      <c r="E63" s="23"/>
      <c r="F63" s="23"/>
      <c r="G63" s="23"/>
      <c r="H63" s="23"/>
      <c r="I63" s="23"/>
      <c r="J63" s="23"/>
      <c r="K63" s="32">
        <f>SUM(C63:H63)</f>
        <v>282</v>
      </c>
      <c r="L63" s="22">
        <v>1038</v>
      </c>
      <c r="M63" s="23">
        <v>482</v>
      </c>
      <c r="N63" s="23"/>
      <c r="O63" s="23"/>
      <c r="P63" s="23"/>
      <c r="Q63" s="23"/>
      <c r="R63" s="23"/>
      <c r="S63" s="23"/>
      <c r="T63" s="32">
        <f>SUM(L63:Q63)</f>
        <v>1520</v>
      </c>
      <c r="U63" s="22">
        <v>303</v>
      </c>
      <c r="V63" s="23">
        <v>393</v>
      </c>
      <c r="Y63" s="23"/>
      <c r="Z63" s="23"/>
      <c r="AA63" s="23"/>
      <c r="AB63" s="23"/>
      <c r="AC63" s="32">
        <f>SUM(U63:Z63)</f>
        <v>696</v>
      </c>
      <c r="AD63" s="11">
        <v>525</v>
      </c>
      <c r="AF63" s="23"/>
      <c r="AG63" s="23"/>
      <c r="AH63" s="23"/>
      <c r="AI63" s="23"/>
      <c r="AJ63" s="23"/>
      <c r="AK63" s="23"/>
      <c r="AL63" s="32">
        <f>SUM(AD63:AK63)</f>
        <v>525</v>
      </c>
      <c r="AM63" s="22"/>
      <c r="AN63" s="23"/>
      <c r="AO63" s="23"/>
      <c r="AP63" s="23"/>
      <c r="AQ63" s="23"/>
      <c r="AR63" s="23"/>
      <c r="AS63" s="23"/>
      <c r="AT63" s="23"/>
      <c r="AU63" s="32"/>
      <c r="AV63" s="22"/>
      <c r="AW63" s="23"/>
      <c r="AX63" s="23"/>
      <c r="AY63" s="23"/>
      <c r="AZ63" s="23"/>
      <c r="BA63" s="23"/>
      <c r="BB63" s="23"/>
      <c r="BC63" s="23"/>
      <c r="BD63" s="32"/>
      <c r="BE63" s="22"/>
      <c r="BF63" s="23"/>
      <c r="BG63" s="23"/>
      <c r="BH63" s="23"/>
      <c r="BI63" s="23"/>
      <c r="BJ63" s="23"/>
      <c r="BK63" s="23"/>
      <c r="BL63" s="23"/>
      <c r="BM63" s="32"/>
      <c r="BN63" s="22"/>
      <c r="BO63" s="23"/>
      <c r="BP63" s="23"/>
      <c r="BQ63" s="23"/>
      <c r="BR63" s="23"/>
      <c r="BS63" s="23"/>
      <c r="BT63" s="23"/>
      <c r="BU63" s="23"/>
      <c r="BV63" s="32"/>
      <c r="BW63" s="22"/>
      <c r="BX63" s="23"/>
      <c r="BY63" s="23"/>
      <c r="BZ63" s="23"/>
      <c r="CA63" s="23"/>
      <c r="CB63" s="23"/>
      <c r="CC63" s="23"/>
      <c r="CD63" s="23"/>
      <c r="CE63" s="32"/>
      <c r="CF63" s="22"/>
      <c r="CG63" s="23"/>
      <c r="CH63" s="23"/>
      <c r="CI63" s="23"/>
      <c r="CJ63" s="23"/>
      <c r="CK63" s="23"/>
      <c r="CL63" s="23"/>
      <c r="CM63" s="23"/>
      <c r="CN63" s="32"/>
      <c r="CO63" s="22"/>
      <c r="CP63" s="23"/>
      <c r="CQ63" s="23"/>
      <c r="CR63" s="23"/>
      <c r="CS63" s="23"/>
      <c r="CT63" s="23"/>
      <c r="CU63" s="23"/>
      <c r="CV63" s="23"/>
      <c r="CW63" s="32"/>
      <c r="CX63" s="22"/>
      <c r="CY63" s="23"/>
      <c r="CZ63" s="23"/>
      <c r="DA63" s="23"/>
      <c r="DB63" s="23"/>
      <c r="DC63" s="23"/>
      <c r="DD63" s="23"/>
      <c r="DE63" s="23"/>
      <c r="DF63" s="32"/>
      <c r="DG63" s="22"/>
      <c r="DH63" s="23"/>
      <c r="DI63" s="23"/>
      <c r="DJ63" s="23"/>
      <c r="DK63" s="23"/>
      <c r="DL63" s="23"/>
      <c r="DM63" s="23"/>
      <c r="DN63" s="23"/>
      <c r="DO63" s="32"/>
      <c r="DP63" s="22"/>
      <c r="DQ63" s="23"/>
      <c r="DR63" s="23"/>
      <c r="DS63" s="23"/>
      <c r="DT63" s="23"/>
      <c r="DU63" s="23"/>
      <c r="DV63" s="23"/>
      <c r="DW63" s="23"/>
      <c r="DX63" s="32"/>
      <c r="DY63" s="22"/>
      <c r="DZ63" s="23"/>
      <c r="EA63" s="23"/>
      <c r="EB63" s="23"/>
      <c r="EC63" s="23"/>
      <c r="ED63" s="23"/>
      <c r="EE63" s="23"/>
      <c r="EF63" s="23"/>
      <c r="EG63" s="32"/>
      <c r="EH63" s="23"/>
      <c r="EI63" s="24"/>
      <c r="EJ63" s="19"/>
      <c r="EK63" s="25"/>
      <c r="EO63" s="43">
        <f t="shared" si="0"/>
        <v>0</v>
      </c>
    </row>
    <row r="64" spans="1:145" s="27" customFormat="1" x14ac:dyDescent="0.25">
      <c r="A64" s="154"/>
      <c r="B64" s="51"/>
      <c r="C64" s="18">
        <v>0.40454415999999999</v>
      </c>
      <c r="D64" s="26"/>
      <c r="E64" s="26"/>
      <c r="F64" s="26"/>
      <c r="G64" s="26"/>
      <c r="H64" s="26"/>
      <c r="I64" s="26"/>
      <c r="J64" s="26"/>
      <c r="K64" s="35">
        <f t="shared" ref="K64" si="54">K62/K63*0.0113636*60</f>
        <v>0.40454415999999999</v>
      </c>
      <c r="L64" s="18">
        <v>0.16952126520231212</v>
      </c>
      <c r="M64" s="26">
        <v>0.3480373623236514</v>
      </c>
      <c r="N64" s="26"/>
      <c r="O64" s="26"/>
      <c r="P64" s="26"/>
      <c r="Q64" s="26"/>
      <c r="R64" s="26"/>
      <c r="S64" s="26"/>
      <c r="T64" s="35">
        <f t="shared" ref="T64" si="55">T62/T63*0.0113636*60</f>
        <v>0.22612965915789474</v>
      </c>
      <c r="U64" s="18">
        <v>0.61203674534653463</v>
      </c>
      <c r="V64" s="26">
        <v>0.71713857954198479</v>
      </c>
      <c r="W64" s="26"/>
      <c r="X64" s="26"/>
      <c r="Y64" s="26"/>
      <c r="Z64" s="26"/>
      <c r="AA64" s="26"/>
      <c r="AB64" s="26"/>
      <c r="AC64" s="35">
        <f t="shared" ref="AC64" si="56">AC62/AC63*0.0113636*60</f>
        <v>0.67138303965517254</v>
      </c>
      <c r="AD64" s="27">
        <v>0.95194500571428575</v>
      </c>
      <c r="AL64" s="35">
        <f t="shared" ref="AL64" si="57">AL62/AL63*0.0113636*60</f>
        <v>0.95194500571428575</v>
      </c>
      <c r="AM64" s="18"/>
      <c r="AN64" s="26"/>
      <c r="AO64" s="26"/>
      <c r="AP64" s="26"/>
      <c r="AQ64" s="26"/>
      <c r="AR64" s="26"/>
      <c r="AS64" s="26"/>
      <c r="AT64" s="26"/>
      <c r="AU64" s="35"/>
      <c r="AV64" s="18"/>
      <c r="AW64" s="26"/>
      <c r="AX64" s="26"/>
      <c r="AY64" s="26"/>
      <c r="AZ64" s="26"/>
      <c r="BA64" s="26"/>
      <c r="BB64" s="26"/>
      <c r="BC64" s="26"/>
      <c r="BD64" s="35"/>
      <c r="BE64" s="18"/>
      <c r="BF64" s="26"/>
      <c r="BG64" s="26"/>
      <c r="BH64" s="26"/>
      <c r="BI64" s="26"/>
      <c r="BJ64" s="26"/>
      <c r="BK64" s="26"/>
      <c r="BL64" s="26"/>
      <c r="BM64" s="35"/>
      <c r="BN64" s="18"/>
      <c r="BO64" s="26"/>
      <c r="BP64" s="26"/>
      <c r="BQ64" s="26"/>
      <c r="BR64" s="26"/>
      <c r="BS64" s="26"/>
      <c r="BT64" s="26"/>
      <c r="BU64" s="26"/>
      <c r="BV64" s="35"/>
      <c r="BW64" s="18"/>
      <c r="BX64" s="26"/>
      <c r="BY64" s="26"/>
      <c r="BZ64" s="26"/>
      <c r="CA64" s="26"/>
      <c r="CB64" s="26"/>
      <c r="CC64" s="26"/>
      <c r="CD64" s="26"/>
      <c r="CE64" s="33"/>
      <c r="CF64" s="18"/>
      <c r="CG64" s="26"/>
      <c r="CH64" s="26"/>
      <c r="CI64" s="26"/>
      <c r="CJ64" s="26"/>
      <c r="CK64" s="26"/>
      <c r="CL64" s="26"/>
      <c r="CM64" s="26"/>
      <c r="CN64" s="33"/>
      <c r="CO64" s="18"/>
      <c r="CP64" s="26"/>
      <c r="CQ64" s="26"/>
      <c r="CR64" s="26"/>
      <c r="CS64" s="26"/>
      <c r="CT64" s="26"/>
      <c r="CU64" s="26"/>
      <c r="CV64" s="26"/>
      <c r="CW64" s="33"/>
      <c r="CX64" s="18"/>
      <c r="CY64" s="26"/>
      <c r="CZ64" s="26"/>
      <c r="DA64" s="26"/>
      <c r="DB64" s="26"/>
      <c r="DC64" s="26"/>
      <c r="DD64" s="26"/>
      <c r="DE64" s="26"/>
      <c r="DF64" s="33"/>
      <c r="DG64" s="18"/>
      <c r="DH64" s="26"/>
      <c r="DI64" s="26"/>
      <c r="DJ64" s="26"/>
      <c r="DK64" s="26"/>
      <c r="DL64" s="26"/>
      <c r="DM64" s="26"/>
      <c r="DN64" s="26"/>
      <c r="DO64" s="33"/>
      <c r="DP64" s="18"/>
      <c r="DQ64" s="26"/>
      <c r="DR64" s="26"/>
      <c r="DS64" s="26"/>
      <c r="DT64" s="26"/>
      <c r="DU64" s="26"/>
      <c r="DV64" s="26"/>
      <c r="DW64" s="26"/>
      <c r="DX64" s="33"/>
      <c r="DY64" s="18"/>
      <c r="DZ64" s="26"/>
      <c r="EA64" s="26"/>
      <c r="EB64" s="26"/>
      <c r="EC64" s="26"/>
      <c r="ED64" s="26"/>
      <c r="EE64" s="26"/>
      <c r="EF64" s="26"/>
      <c r="EG64" s="33"/>
      <c r="EH64" s="26"/>
      <c r="EI64" s="28"/>
      <c r="EJ64" s="17"/>
      <c r="EK64" s="29"/>
      <c r="EO64" s="43">
        <f t="shared" si="0"/>
        <v>0</v>
      </c>
    </row>
    <row r="65" spans="1:145" s="43" customFormat="1" x14ac:dyDescent="0.25">
      <c r="A65" s="152">
        <v>16</v>
      </c>
      <c r="B65" s="52">
        <v>86</v>
      </c>
      <c r="C65" s="36">
        <v>0</v>
      </c>
      <c r="D65" s="37"/>
      <c r="E65" s="37"/>
      <c r="F65" s="37"/>
      <c r="G65" s="37"/>
      <c r="H65" s="37"/>
      <c r="I65" s="37"/>
      <c r="J65" s="37"/>
      <c r="K65" s="38"/>
      <c r="L65" s="36">
        <v>1</v>
      </c>
      <c r="M65" s="37"/>
      <c r="N65" s="37"/>
      <c r="O65" s="37"/>
      <c r="P65" s="37"/>
      <c r="Q65" s="37"/>
      <c r="R65" s="37"/>
      <c r="S65" s="37"/>
      <c r="T65" s="38"/>
      <c r="U65" s="36">
        <v>1</v>
      </c>
      <c r="V65" s="37"/>
      <c r="W65" s="37"/>
      <c r="X65" s="37"/>
      <c r="Y65" s="37"/>
      <c r="Z65" s="37"/>
      <c r="AA65" s="37"/>
      <c r="AB65" s="37"/>
      <c r="AC65" s="38"/>
      <c r="AD65" s="36">
        <v>2</v>
      </c>
      <c r="AE65" s="37"/>
      <c r="AF65" s="37"/>
      <c r="AG65" s="37"/>
      <c r="AH65" s="37"/>
      <c r="AI65" s="37"/>
      <c r="AJ65" s="37"/>
      <c r="AK65" s="37"/>
      <c r="AL65" s="38"/>
      <c r="AM65" s="36">
        <v>0</v>
      </c>
      <c r="AN65" s="37"/>
      <c r="AO65" s="37"/>
      <c r="AP65" s="37"/>
      <c r="AQ65" s="37"/>
      <c r="AR65" s="37"/>
      <c r="AS65" s="37"/>
      <c r="AT65" s="37"/>
      <c r="AU65" s="38"/>
      <c r="AV65" s="36">
        <v>1</v>
      </c>
      <c r="AW65" s="37"/>
      <c r="AX65" s="37"/>
      <c r="AY65" s="37"/>
      <c r="AZ65" s="37"/>
      <c r="BA65" s="37"/>
      <c r="BB65" s="37"/>
      <c r="BC65" s="37"/>
      <c r="BD65" s="38"/>
      <c r="BE65" s="36">
        <v>1</v>
      </c>
      <c r="BF65" s="37"/>
      <c r="BG65" s="37"/>
      <c r="BH65" s="37"/>
      <c r="BI65" s="37"/>
      <c r="BJ65" s="37"/>
      <c r="BK65" s="37"/>
      <c r="BL65" s="37"/>
      <c r="BM65" s="38"/>
      <c r="BN65" s="36"/>
      <c r="BO65" s="37"/>
      <c r="BP65" s="37"/>
      <c r="BQ65" s="37"/>
      <c r="BR65" s="37"/>
      <c r="BS65" s="37"/>
      <c r="BT65" s="37"/>
      <c r="BU65" s="37"/>
      <c r="BV65" s="38"/>
      <c r="BW65" s="36"/>
      <c r="BX65" s="37"/>
      <c r="BY65" s="37"/>
      <c r="BZ65" s="37"/>
      <c r="CA65" s="37"/>
      <c r="CB65" s="37"/>
      <c r="CC65" s="37"/>
      <c r="CD65" s="37"/>
      <c r="CE65" s="38"/>
      <c r="CF65" s="36"/>
      <c r="CG65" s="37"/>
      <c r="CH65" s="37"/>
      <c r="CI65" s="37"/>
      <c r="CJ65" s="37"/>
      <c r="CK65" s="37"/>
      <c r="CL65" s="37"/>
      <c r="CM65" s="37"/>
      <c r="CN65" s="38"/>
      <c r="CO65" s="36"/>
      <c r="CP65" s="37"/>
      <c r="CQ65" s="37"/>
      <c r="CR65" s="37"/>
      <c r="CS65" s="37"/>
      <c r="CT65" s="37"/>
      <c r="CU65" s="37"/>
      <c r="CV65" s="37"/>
      <c r="CW65" s="38"/>
      <c r="CX65" s="36"/>
      <c r="CY65" s="37"/>
      <c r="CZ65" s="37"/>
      <c r="DA65" s="37"/>
      <c r="DB65" s="37"/>
      <c r="DC65" s="37"/>
      <c r="DD65" s="37"/>
      <c r="DE65" s="37"/>
      <c r="DF65" s="38"/>
      <c r="DG65" s="36"/>
      <c r="DH65" s="37"/>
      <c r="DI65" s="37"/>
      <c r="DJ65" s="37"/>
      <c r="DK65" s="37"/>
      <c r="DL65" s="37"/>
      <c r="DM65" s="37"/>
      <c r="DN65" s="37"/>
      <c r="DO65" s="38"/>
      <c r="DP65" s="36"/>
      <c r="DQ65" s="37"/>
      <c r="DR65" s="37"/>
      <c r="DS65" s="37"/>
      <c r="DT65" s="37"/>
      <c r="DU65" s="37"/>
      <c r="DV65" s="37"/>
      <c r="DW65" s="37"/>
      <c r="DX65" s="38"/>
      <c r="DY65" s="36"/>
      <c r="DZ65" s="37"/>
      <c r="EA65" s="37"/>
      <c r="EB65" s="37"/>
      <c r="EC65" s="37"/>
      <c r="ED65" s="37"/>
      <c r="EE65" s="37"/>
      <c r="EF65" s="37"/>
      <c r="EG65" s="38"/>
      <c r="EH65" s="37"/>
      <c r="EI65" s="39">
        <v>86</v>
      </c>
      <c r="EJ65" s="40"/>
      <c r="EK65" s="57">
        <v>6</v>
      </c>
      <c r="EL65" s="58">
        <v>42654</v>
      </c>
      <c r="EM65" s="58">
        <v>42660</v>
      </c>
      <c r="EO65" s="43">
        <f t="shared" si="0"/>
        <v>6</v>
      </c>
    </row>
    <row r="66" spans="1:145" s="11" customFormat="1" x14ac:dyDescent="0.25">
      <c r="A66" s="153"/>
      <c r="B66" s="50"/>
      <c r="C66" s="22"/>
      <c r="D66" s="23"/>
      <c r="E66" s="23"/>
      <c r="F66" s="23"/>
      <c r="G66" s="23"/>
      <c r="H66" s="23"/>
      <c r="I66" s="23"/>
      <c r="J66" s="23"/>
      <c r="K66" s="32"/>
      <c r="L66" s="22">
        <v>258.08</v>
      </c>
      <c r="M66" s="23"/>
      <c r="P66" s="23"/>
      <c r="Q66" s="23"/>
      <c r="R66" s="23"/>
      <c r="S66" s="23"/>
      <c r="T66" s="32">
        <f>SUM(L66:Q66)</f>
        <v>258.08</v>
      </c>
      <c r="U66" s="22">
        <v>141.34</v>
      </c>
      <c r="V66" s="23"/>
      <c r="W66" s="23"/>
      <c r="X66" s="23"/>
      <c r="Y66" s="23"/>
      <c r="Z66" s="23"/>
      <c r="AA66" s="23"/>
      <c r="AB66" s="23"/>
      <c r="AC66" s="32">
        <f>SUM(U66:Z66)</f>
        <v>141.34</v>
      </c>
      <c r="AD66" s="11">
        <v>152.34</v>
      </c>
      <c r="AE66" s="11">
        <v>258.08</v>
      </c>
      <c r="AH66" s="23"/>
      <c r="AI66" s="23"/>
      <c r="AJ66" s="23"/>
      <c r="AK66" s="23"/>
      <c r="AL66" s="32">
        <f>SUM(AD66:AK66)</f>
        <v>410.41999999999996</v>
      </c>
      <c r="AM66" s="22"/>
      <c r="AN66" s="23"/>
      <c r="AO66" s="23"/>
      <c r="AU66" s="32"/>
      <c r="AV66" s="11">
        <v>246.04</v>
      </c>
      <c r="AZ66" s="23"/>
      <c r="BA66" s="23"/>
      <c r="BB66" s="23"/>
      <c r="BC66" s="23"/>
      <c r="BD66" s="32">
        <f>SUM(AV66:BA66)</f>
        <v>246.04</v>
      </c>
      <c r="BE66" s="11">
        <v>516.96</v>
      </c>
      <c r="BI66" s="23"/>
      <c r="BJ66" s="23"/>
      <c r="BK66" s="23"/>
      <c r="BL66" s="23"/>
      <c r="BM66" s="32">
        <f>SUM(BE66:BJ66)</f>
        <v>516.96</v>
      </c>
      <c r="BN66" s="22"/>
      <c r="BO66" s="23"/>
      <c r="BP66" s="23"/>
      <c r="BQ66" s="23"/>
      <c r="BR66" s="23"/>
      <c r="BS66" s="23"/>
      <c r="BT66" s="23"/>
      <c r="BU66" s="23"/>
      <c r="BV66" s="32"/>
      <c r="BW66" s="22"/>
      <c r="BX66" s="23"/>
      <c r="BY66" s="23"/>
      <c r="BZ66" s="23"/>
      <c r="CA66" s="23"/>
      <c r="CB66" s="23"/>
      <c r="CC66" s="23"/>
      <c r="CD66" s="23"/>
      <c r="CE66" s="32"/>
      <c r="CF66" s="22"/>
      <c r="CG66" s="23"/>
      <c r="CH66" s="23"/>
      <c r="CI66" s="23"/>
      <c r="CJ66" s="23"/>
      <c r="CK66" s="23"/>
      <c r="CL66" s="23"/>
      <c r="CM66" s="23"/>
      <c r="CN66" s="32"/>
      <c r="CO66" s="22"/>
      <c r="CP66" s="23"/>
      <c r="CQ66" s="23"/>
      <c r="CR66" s="23"/>
      <c r="CS66" s="23"/>
      <c r="CT66" s="23"/>
      <c r="CU66" s="23"/>
      <c r="CV66" s="23"/>
      <c r="CW66" s="32"/>
      <c r="CX66" s="22"/>
      <c r="CY66" s="23"/>
      <c r="CZ66" s="23"/>
      <c r="DA66" s="23"/>
      <c r="DB66" s="23"/>
      <c r="DC66" s="23"/>
      <c r="DD66" s="23"/>
      <c r="DE66" s="23"/>
      <c r="DF66" s="32"/>
      <c r="DG66" s="22"/>
      <c r="DH66" s="23"/>
      <c r="DI66" s="23"/>
      <c r="DJ66" s="23"/>
      <c r="DK66" s="23"/>
      <c r="DL66" s="23"/>
      <c r="DM66" s="23"/>
      <c r="DN66" s="23"/>
      <c r="DO66" s="32"/>
      <c r="DP66" s="22"/>
      <c r="DQ66" s="23"/>
      <c r="DR66" s="23"/>
      <c r="DS66" s="23"/>
      <c r="DT66" s="23"/>
      <c r="DU66" s="23"/>
      <c r="DV66" s="23"/>
      <c r="DW66" s="23"/>
      <c r="DX66" s="32"/>
      <c r="DY66" s="22"/>
      <c r="DZ66" s="23"/>
      <c r="EA66" s="23"/>
      <c r="EB66" s="23"/>
      <c r="EC66" s="23"/>
      <c r="ED66" s="23"/>
      <c r="EE66" s="23"/>
      <c r="EF66" s="23"/>
      <c r="EG66" s="32"/>
      <c r="EH66" s="23"/>
      <c r="EI66" s="24"/>
      <c r="EJ66" s="19"/>
      <c r="EK66" s="25"/>
      <c r="EO66" s="43">
        <f t="shared" si="0"/>
        <v>0</v>
      </c>
    </row>
    <row r="67" spans="1:145" s="11" customFormat="1" x14ac:dyDescent="0.25">
      <c r="A67" s="153"/>
      <c r="B67" s="50"/>
      <c r="C67" s="22"/>
      <c r="D67" s="23"/>
      <c r="E67" s="23"/>
      <c r="F67" s="23"/>
      <c r="G67" s="23"/>
      <c r="H67" s="23"/>
      <c r="I67" s="23"/>
      <c r="J67" s="23"/>
      <c r="K67" s="32"/>
      <c r="L67" s="22">
        <v>135</v>
      </c>
      <c r="M67" s="23"/>
      <c r="N67" s="23"/>
      <c r="O67" s="23"/>
      <c r="P67" s="23"/>
      <c r="Q67" s="23"/>
      <c r="R67" s="23"/>
      <c r="S67" s="23"/>
      <c r="T67" s="32">
        <f>SUM(L67:Q67)</f>
        <v>135</v>
      </c>
      <c r="U67" s="22">
        <v>92</v>
      </c>
      <c r="V67" s="23"/>
      <c r="Y67" s="23"/>
      <c r="Z67" s="23"/>
      <c r="AA67" s="23"/>
      <c r="AB67" s="23"/>
      <c r="AC67" s="32">
        <f>SUM(U67:Z67)</f>
        <v>92</v>
      </c>
      <c r="AD67" s="11">
        <v>244</v>
      </c>
      <c r="AE67" s="11">
        <v>225</v>
      </c>
      <c r="AF67" s="23"/>
      <c r="AG67" s="23"/>
      <c r="AH67" s="23"/>
      <c r="AI67" s="23"/>
      <c r="AJ67" s="23"/>
      <c r="AK67" s="23"/>
      <c r="AL67" s="32">
        <f>SUM(AD67:AK67)</f>
        <v>469</v>
      </c>
      <c r="AM67" s="22"/>
      <c r="AN67" s="23"/>
      <c r="AO67" s="23"/>
      <c r="AP67" s="23"/>
      <c r="AQ67" s="23"/>
      <c r="AR67" s="23"/>
      <c r="AS67" s="23"/>
      <c r="AT67" s="23"/>
      <c r="AU67" s="32"/>
      <c r="AV67" s="11">
        <v>120</v>
      </c>
      <c r="AX67" s="23"/>
      <c r="AY67" s="23"/>
      <c r="AZ67" s="23"/>
      <c r="BA67" s="23"/>
      <c r="BB67" s="23"/>
      <c r="BC67" s="23"/>
      <c r="BD67" s="32">
        <f>SUM(AV67:BA67)</f>
        <v>120</v>
      </c>
      <c r="BE67" s="11">
        <v>322</v>
      </c>
      <c r="BG67" s="23"/>
      <c r="BH67" s="23"/>
      <c r="BI67" s="23"/>
      <c r="BJ67" s="23"/>
      <c r="BK67" s="23"/>
      <c r="BL67" s="23"/>
      <c r="BM67" s="32">
        <f>SUM(BE67:BJ67)</f>
        <v>322</v>
      </c>
      <c r="BN67" s="22"/>
      <c r="BO67" s="23"/>
      <c r="BP67" s="23"/>
      <c r="BQ67" s="23"/>
      <c r="BR67" s="23"/>
      <c r="BS67" s="23"/>
      <c r="BT67" s="23"/>
      <c r="BU67" s="23"/>
      <c r="BV67" s="32"/>
      <c r="BW67" s="22"/>
      <c r="BX67" s="23"/>
      <c r="BY67" s="23"/>
      <c r="BZ67" s="23"/>
      <c r="CA67" s="23"/>
      <c r="CB67" s="23"/>
      <c r="CC67" s="23"/>
      <c r="CD67" s="23"/>
      <c r="CE67" s="32"/>
      <c r="CF67" s="22"/>
      <c r="CG67" s="23"/>
      <c r="CH67" s="23"/>
      <c r="CI67" s="23"/>
      <c r="CJ67" s="23"/>
      <c r="CK67" s="23"/>
      <c r="CL67" s="23"/>
      <c r="CM67" s="23"/>
      <c r="CN67" s="32"/>
      <c r="CO67" s="22"/>
      <c r="CP67" s="23"/>
      <c r="CQ67" s="23"/>
      <c r="CR67" s="23"/>
      <c r="CS67" s="23"/>
      <c r="CT67" s="23"/>
      <c r="CU67" s="23"/>
      <c r="CV67" s="23"/>
      <c r="CW67" s="32"/>
      <c r="CX67" s="22"/>
      <c r="CY67" s="23"/>
      <c r="CZ67" s="23"/>
      <c r="DA67" s="23"/>
      <c r="DB67" s="23"/>
      <c r="DC67" s="23"/>
      <c r="DD67" s="23"/>
      <c r="DE67" s="23"/>
      <c r="DF67" s="32"/>
      <c r="DG67" s="22"/>
      <c r="DH67" s="23"/>
      <c r="DI67" s="23"/>
      <c r="DJ67" s="23"/>
      <c r="DK67" s="23"/>
      <c r="DL67" s="23"/>
      <c r="DM67" s="23"/>
      <c r="DN67" s="23"/>
      <c r="DO67" s="32"/>
      <c r="DP67" s="22"/>
      <c r="DQ67" s="23"/>
      <c r="DR67" s="23"/>
      <c r="DS67" s="23"/>
      <c r="DT67" s="23"/>
      <c r="DU67" s="23"/>
      <c r="DV67" s="23"/>
      <c r="DW67" s="23"/>
      <c r="DX67" s="32"/>
      <c r="DY67" s="22"/>
      <c r="DZ67" s="23"/>
      <c r="EA67" s="23"/>
      <c r="EB67" s="23"/>
      <c r="EC67" s="23"/>
      <c r="ED67" s="23"/>
      <c r="EE67" s="23"/>
      <c r="EF67" s="23"/>
      <c r="EG67" s="32"/>
      <c r="EH67" s="23"/>
      <c r="EI67" s="24"/>
      <c r="EJ67" s="19"/>
      <c r="EK67" s="25"/>
      <c r="EO67" s="43">
        <f t="shared" si="0"/>
        <v>0</v>
      </c>
    </row>
    <row r="68" spans="1:145" s="27" customFormat="1" x14ac:dyDescent="0.25">
      <c r="A68" s="154"/>
      <c r="B68" s="51"/>
      <c r="C68" s="18"/>
      <c r="D68" s="26"/>
      <c r="E68" s="26"/>
      <c r="F68" s="26"/>
      <c r="G68" s="26"/>
      <c r="H68" s="26"/>
      <c r="I68" s="26"/>
      <c r="J68" s="26"/>
      <c r="K68" s="35"/>
      <c r="L68" s="18">
        <v>1.3034301724444444</v>
      </c>
      <c r="M68" s="26"/>
      <c r="N68" s="26"/>
      <c r="O68" s="26"/>
      <c r="P68" s="26"/>
      <c r="Q68" s="26"/>
      <c r="R68" s="26"/>
      <c r="S68" s="26"/>
      <c r="T68" s="35">
        <f t="shared" ref="T68" si="58">T66/T67*0.0113636*60</f>
        <v>1.3034301724444444</v>
      </c>
      <c r="U68" s="18">
        <v>1.0474768852173915</v>
      </c>
      <c r="V68" s="26"/>
      <c r="W68" s="26"/>
      <c r="X68" s="26"/>
      <c r="Y68" s="26"/>
      <c r="Z68" s="26"/>
      <c r="AA68" s="26"/>
      <c r="AB68" s="26"/>
      <c r="AC68" s="35">
        <f t="shared" ref="AC68" si="59">AC66/AC67*0.0113636*60</f>
        <v>1.0474768852173915</v>
      </c>
      <c r="AD68" s="27">
        <v>0.42568790754098362</v>
      </c>
      <c r="AE68" s="27">
        <v>0.7820581034666666</v>
      </c>
      <c r="AL68" s="35">
        <f t="shared" ref="AL68" si="60">AL66/AL67*0.0113636*60</f>
        <v>0.59665441944562891</v>
      </c>
      <c r="AM68" s="18"/>
      <c r="AN68" s="26"/>
      <c r="AO68" s="26"/>
      <c r="AP68" s="26"/>
      <c r="AQ68" s="26"/>
      <c r="AR68" s="26"/>
      <c r="AS68" s="26"/>
      <c r="AT68" s="26"/>
      <c r="AU68" s="35"/>
      <c r="AV68" s="27">
        <v>1.397950072</v>
      </c>
      <c r="BD68" s="35">
        <f t="shared" ref="BD68" si="61">BD66/BD67*0.0113636*60</f>
        <v>1.397950072</v>
      </c>
      <c r="BE68" s="27">
        <v>1.0946322961490682</v>
      </c>
      <c r="BM68" s="35">
        <f t="shared" ref="BM68" si="62">BM66/BM67*0.0113636*60</f>
        <v>1.0946322961490682</v>
      </c>
      <c r="BN68" s="18"/>
      <c r="BO68" s="26"/>
      <c r="BP68" s="26"/>
      <c r="BQ68" s="26"/>
      <c r="BR68" s="26"/>
      <c r="BS68" s="26"/>
      <c r="BT68" s="26"/>
      <c r="BU68" s="26"/>
      <c r="BV68" s="35"/>
      <c r="BW68" s="18"/>
      <c r="BX68" s="26"/>
      <c r="BY68" s="26"/>
      <c r="BZ68" s="26"/>
      <c r="CA68" s="26"/>
      <c r="CB68" s="26"/>
      <c r="CC68" s="26"/>
      <c r="CD68" s="26"/>
      <c r="CE68" s="33"/>
      <c r="CF68" s="18"/>
      <c r="CG68" s="26"/>
      <c r="CH68" s="26"/>
      <c r="CI68" s="26"/>
      <c r="CJ68" s="26"/>
      <c r="CK68" s="26"/>
      <c r="CL68" s="26"/>
      <c r="CM68" s="26"/>
      <c r="CN68" s="33"/>
      <c r="CO68" s="18"/>
      <c r="CP68" s="26"/>
      <c r="CQ68" s="26"/>
      <c r="CR68" s="26"/>
      <c r="CS68" s="26"/>
      <c r="CT68" s="26"/>
      <c r="CU68" s="26"/>
      <c r="CV68" s="26"/>
      <c r="CW68" s="33"/>
      <c r="CX68" s="18"/>
      <c r="CY68" s="26"/>
      <c r="CZ68" s="26"/>
      <c r="DA68" s="26"/>
      <c r="DB68" s="26"/>
      <c r="DC68" s="26"/>
      <c r="DD68" s="26"/>
      <c r="DE68" s="26"/>
      <c r="DF68" s="33"/>
      <c r="DG68" s="18"/>
      <c r="DH68" s="26"/>
      <c r="DI68" s="26"/>
      <c r="DJ68" s="26"/>
      <c r="DK68" s="26"/>
      <c r="DL68" s="26"/>
      <c r="DM68" s="26"/>
      <c r="DN68" s="26"/>
      <c r="DO68" s="33"/>
      <c r="DP68" s="18"/>
      <c r="DQ68" s="26"/>
      <c r="DR68" s="26"/>
      <c r="DS68" s="26"/>
      <c r="DT68" s="26"/>
      <c r="DU68" s="26"/>
      <c r="DV68" s="26"/>
      <c r="DW68" s="26"/>
      <c r="DX68" s="33"/>
      <c r="DY68" s="18"/>
      <c r="DZ68" s="26"/>
      <c r="EA68" s="26"/>
      <c r="EB68" s="26"/>
      <c r="EC68" s="26"/>
      <c r="ED68" s="26"/>
      <c r="EE68" s="26"/>
      <c r="EF68" s="26"/>
      <c r="EG68" s="33"/>
      <c r="EH68" s="26"/>
      <c r="EI68" s="28"/>
      <c r="EJ68" s="17"/>
      <c r="EK68" s="29"/>
      <c r="EO68" s="43">
        <f t="shared" si="0"/>
        <v>0</v>
      </c>
    </row>
    <row r="69" spans="1:145" s="43" customFormat="1" x14ac:dyDescent="0.25">
      <c r="A69" s="152">
        <v>17</v>
      </c>
      <c r="B69" s="62">
        <v>88</v>
      </c>
      <c r="C69" s="36">
        <v>0</v>
      </c>
      <c r="D69" s="37"/>
      <c r="E69" s="37"/>
      <c r="F69" s="37"/>
      <c r="G69" s="37"/>
      <c r="H69" s="37"/>
      <c r="I69" s="37"/>
      <c r="J69" s="37"/>
      <c r="K69" s="38"/>
      <c r="L69" s="36">
        <v>3</v>
      </c>
      <c r="M69" s="37"/>
      <c r="N69" s="37"/>
      <c r="O69" s="37"/>
      <c r="P69" s="37"/>
      <c r="Q69" s="37"/>
      <c r="R69" s="37"/>
      <c r="S69" s="37"/>
      <c r="T69" s="38"/>
      <c r="U69" s="36">
        <v>2</v>
      </c>
      <c r="V69" s="37"/>
      <c r="W69" s="37"/>
      <c r="X69" s="37"/>
      <c r="Y69" s="37"/>
      <c r="Z69" s="37"/>
      <c r="AA69" s="37"/>
      <c r="AB69" s="37"/>
      <c r="AC69" s="38"/>
      <c r="AD69" s="36">
        <v>4</v>
      </c>
      <c r="AE69" s="37"/>
      <c r="AF69" s="37"/>
      <c r="AG69" s="37"/>
      <c r="AH69" s="37"/>
      <c r="AI69" s="37"/>
      <c r="AJ69" s="37"/>
      <c r="AK69" s="37"/>
      <c r="AL69" s="38"/>
      <c r="AM69" s="36">
        <v>4</v>
      </c>
      <c r="AN69" s="37"/>
      <c r="AO69" s="37"/>
      <c r="AP69" s="37"/>
      <c r="AQ69" s="37"/>
      <c r="AR69" s="37"/>
      <c r="AS69" s="37"/>
      <c r="AT69" s="37"/>
      <c r="AU69" s="38"/>
      <c r="AV69" s="36"/>
      <c r="AW69" s="37"/>
      <c r="AX69" s="37"/>
      <c r="AY69" s="37"/>
      <c r="AZ69" s="37"/>
      <c r="BA69" s="37"/>
      <c r="BB69" s="37"/>
      <c r="BC69" s="37"/>
      <c r="BD69" s="38"/>
      <c r="BE69" s="36"/>
      <c r="BF69" s="37"/>
      <c r="BG69" s="37"/>
      <c r="BH69" s="37"/>
      <c r="BI69" s="37"/>
      <c r="BJ69" s="37"/>
      <c r="BK69" s="37"/>
      <c r="BL69" s="37"/>
      <c r="BM69" s="38"/>
      <c r="BN69" s="36"/>
      <c r="BO69" s="37"/>
      <c r="BP69" s="37"/>
      <c r="BQ69" s="37"/>
      <c r="BR69" s="37"/>
      <c r="BS69" s="37"/>
      <c r="BT69" s="37"/>
      <c r="BU69" s="37"/>
      <c r="BV69" s="38"/>
      <c r="BW69" s="36"/>
      <c r="BX69" s="37"/>
      <c r="BY69" s="37"/>
      <c r="BZ69" s="37"/>
      <c r="CA69" s="37"/>
      <c r="CB69" s="37"/>
      <c r="CC69" s="37"/>
      <c r="CD69" s="37"/>
      <c r="CE69" s="38"/>
      <c r="CF69" s="36"/>
      <c r="CG69" s="37"/>
      <c r="CH69" s="37"/>
      <c r="CI69" s="37"/>
      <c r="CJ69" s="37"/>
      <c r="CK69" s="37"/>
      <c r="CL69" s="37"/>
      <c r="CM69" s="37"/>
      <c r="CN69" s="38"/>
      <c r="CO69" s="36"/>
      <c r="CP69" s="37"/>
      <c r="CQ69" s="37"/>
      <c r="CR69" s="37"/>
      <c r="CS69" s="37"/>
      <c r="CT69" s="37"/>
      <c r="CU69" s="37"/>
      <c r="CV69" s="37"/>
      <c r="CW69" s="38"/>
      <c r="CX69" s="36"/>
      <c r="CY69" s="37"/>
      <c r="CZ69" s="37"/>
      <c r="DA69" s="37"/>
      <c r="DB69" s="37"/>
      <c r="DC69" s="37"/>
      <c r="DD69" s="37"/>
      <c r="DE69" s="37"/>
      <c r="DF69" s="38"/>
      <c r="DG69" s="36"/>
      <c r="DH69" s="37"/>
      <c r="DI69" s="37"/>
      <c r="DJ69" s="37"/>
      <c r="DK69" s="37"/>
      <c r="DL69" s="37"/>
      <c r="DM69" s="37"/>
      <c r="DN69" s="37"/>
      <c r="DO69" s="38"/>
      <c r="DP69" s="36"/>
      <c r="DQ69" s="37"/>
      <c r="DR69" s="37"/>
      <c r="DS69" s="37"/>
      <c r="DT69" s="37"/>
      <c r="DU69" s="37"/>
      <c r="DV69" s="37"/>
      <c r="DW69" s="37"/>
      <c r="DX69" s="38"/>
      <c r="DY69" s="36"/>
      <c r="DZ69" s="37"/>
      <c r="EA69" s="37"/>
      <c r="EB69" s="37"/>
      <c r="EC69" s="37"/>
      <c r="ED69" s="37"/>
      <c r="EE69" s="37"/>
      <c r="EF69" s="37"/>
      <c r="EG69" s="38"/>
      <c r="EH69" s="37"/>
      <c r="EI69" s="43">
        <v>88</v>
      </c>
      <c r="EJ69" s="59">
        <v>0</v>
      </c>
      <c r="EK69" s="57">
        <v>15</v>
      </c>
      <c r="EL69" s="58">
        <v>42655</v>
      </c>
      <c r="EM69" s="58">
        <v>42659</v>
      </c>
      <c r="EO69" s="43">
        <f t="shared" si="0"/>
        <v>4</v>
      </c>
    </row>
    <row r="70" spans="1:145" s="11" customFormat="1" x14ac:dyDescent="0.25">
      <c r="A70" s="153"/>
      <c r="B70" s="50"/>
      <c r="C70" s="22"/>
      <c r="D70" s="23"/>
      <c r="E70" s="23"/>
      <c r="F70" s="23"/>
      <c r="G70" s="23"/>
      <c r="H70" s="23"/>
      <c r="I70" s="23"/>
      <c r="J70" s="23"/>
      <c r="K70" s="32"/>
      <c r="L70" s="22">
        <v>280.5</v>
      </c>
      <c r="M70" s="23">
        <v>552.96</v>
      </c>
      <c r="N70" s="11">
        <v>246.04</v>
      </c>
      <c r="P70" s="23"/>
      <c r="Q70" s="23"/>
      <c r="R70" s="23"/>
      <c r="S70" s="23"/>
      <c r="T70" s="32">
        <f>SUM(L70:Q70)</f>
        <v>1079.5</v>
      </c>
      <c r="U70" s="22">
        <v>348.34</v>
      </c>
      <c r="V70" s="23">
        <v>500.3</v>
      </c>
      <c r="W70" s="23"/>
      <c r="X70" s="23"/>
      <c r="Y70" s="23"/>
      <c r="Z70" s="23"/>
      <c r="AA70" s="23"/>
      <c r="AB70" s="23"/>
      <c r="AC70" s="32">
        <f>SUM(U70:Z70)</f>
        <v>848.64</v>
      </c>
      <c r="AD70" s="11">
        <v>501.26</v>
      </c>
      <c r="AE70" s="11">
        <v>1023</v>
      </c>
      <c r="AF70" s="11">
        <v>167.32</v>
      </c>
      <c r="AG70" s="11">
        <v>476.46</v>
      </c>
      <c r="AH70" s="23"/>
      <c r="AI70" s="23"/>
      <c r="AJ70" s="23"/>
      <c r="AK70" s="23"/>
      <c r="AL70" s="32">
        <f>SUM(AD70:AK70)</f>
        <v>2168.04</v>
      </c>
      <c r="AM70" s="22">
        <v>476.46</v>
      </c>
      <c r="AN70" s="23">
        <v>258.08</v>
      </c>
      <c r="AO70" s="23">
        <v>573.12</v>
      </c>
      <c r="AP70" s="11">
        <v>379.05</v>
      </c>
      <c r="AU70" s="32"/>
      <c r="AZ70" s="23"/>
      <c r="BA70" s="23"/>
      <c r="BB70" s="23"/>
      <c r="BC70" s="23"/>
      <c r="BD70" s="32"/>
      <c r="BI70" s="23"/>
      <c r="BJ70" s="23"/>
      <c r="BK70" s="23"/>
      <c r="BL70" s="23"/>
      <c r="BM70" s="32"/>
      <c r="BN70" s="22"/>
      <c r="BO70" s="23"/>
      <c r="BP70" s="23"/>
      <c r="BQ70" s="23"/>
      <c r="BR70" s="23"/>
      <c r="BS70" s="23"/>
      <c r="BT70" s="23"/>
      <c r="BU70" s="23"/>
      <c r="BV70" s="32"/>
      <c r="BW70" s="22"/>
      <c r="BX70" s="23"/>
      <c r="BY70" s="23"/>
      <c r="BZ70" s="23"/>
      <c r="CA70" s="23"/>
      <c r="CB70" s="23"/>
      <c r="CC70" s="23"/>
      <c r="CD70" s="23"/>
      <c r="CE70" s="32"/>
      <c r="CF70" s="22"/>
      <c r="CG70" s="23"/>
      <c r="CH70" s="23"/>
      <c r="CI70" s="23"/>
      <c r="CJ70" s="23"/>
      <c r="CK70" s="23"/>
      <c r="CL70" s="23"/>
      <c r="CM70" s="23"/>
      <c r="CN70" s="32"/>
      <c r="CO70" s="22"/>
      <c r="CP70" s="23"/>
      <c r="CQ70" s="23"/>
      <c r="CR70" s="23"/>
      <c r="CS70" s="23"/>
      <c r="CT70" s="23"/>
      <c r="CU70" s="23"/>
      <c r="CV70" s="23"/>
      <c r="CW70" s="32"/>
      <c r="CX70" s="22"/>
      <c r="CY70" s="23"/>
      <c r="CZ70" s="23"/>
      <c r="DA70" s="23"/>
      <c r="DB70" s="23"/>
      <c r="DC70" s="23"/>
      <c r="DD70" s="23"/>
      <c r="DE70" s="23"/>
      <c r="DF70" s="32"/>
      <c r="DG70" s="22"/>
      <c r="DH70" s="23"/>
      <c r="DI70" s="23"/>
      <c r="DJ70" s="23"/>
      <c r="DK70" s="23"/>
      <c r="DL70" s="23"/>
      <c r="DM70" s="23"/>
      <c r="DN70" s="23"/>
      <c r="DO70" s="32"/>
      <c r="DP70" s="22"/>
      <c r="DQ70" s="23"/>
      <c r="DR70" s="23"/>
      <c r="DS70" s="23"/>
      <c r="DT70" s="23"/>
      <c r="DU70" s="23"/>
      <c r="DV70" s="23"/>
      <c r="DW70" s="23"/>
      <c r="DX70" s="32"/>
      <c r="DY70" s="22"/>
      <c r="DZ70" s="23"/>
      <c r="EA70" s="23"/>
      <c r="EB70" s="23"/>
      <c r="EC70" s="23"/>
      <c r="ED70" s="23"/>
      <c r="EE70" s="23"/>
      <c r="EF70" s="23"/>
      <c r="EG70" s="32"/>
      <c r="EH70" s="23"/>
      <c r="EI70" s="24"/>
      <c r="EJ70" s="19"/>
      <c r="EK70" s="25"/>
      <c r="EO70" s="43">
        <f t="shared" ref="EO70:EO133" si="63">EM70-EL70</f>
        <v>0</v>
      </c>
    </row>
    <row r="71" spans="1:145" s="11" customFormat="1" x14ac:dyDescent="0.25">
      <c r="A71" s="153"/>
      <c r="B71" s="50"/>
      <c r="C71" s="22"/>
      <c r="D71" s="23"/>
      <c r="E71" s="23"/>
      <c r="F71" s="23"/>
      <c r="G71" s="23"/>
      <c r="H71" s="23"/>
      <c r="I71" s="23"/>
      <c r="J71" s="23"/>
      <c r="K71" s="32"/>
      <c r="L71" s="22">
        <v>142</v>
      </c>
      <c r="M71" s="23">
        <v>356</v>
      </c>
      <c r="N71" s="23">
        <v>337</v>
      </c>
      <c r="O71" s="23"/>
      <c r="P71" s="23"/>
      <c r="Q71" s="23"/>
      <c r="R71" s="23"/>
      <c r="S71" s="23"/>
      <c r="T71" s="32">
        <f>SUM(L71:Q71)</f>
        <v>835</v>
      </c>
      <c r="U71" s="22">
        <v>381</v>
      </c>
      <c r="V71" s="23">
        <v>367</v>
      </c>
      <c r="Y71" s="23"/>
      <c r="Z71" s="23"/>
      <c r="AA71" s="23"/>
      <c r="AB71" s="23"/>
      <c r="AC71" s="32">
        <f>SUM(U71:Z71)</f>
        <v>748</v>
      </c>
      <c r="AD71" s="11">
        <v>291</v>
      </c>
      <c r="AE71" s="11">
        <v>779</v>
      </c>
      <c r="AF71" s="23">
        <v>536</v>
      </c>
      <c r="AG71" s="23">
        <v>393</v>
      </c>
      <c r="AH71" s="23"/>
      <c r="AI71" s="23"/>
      <c r="AJ71" s="23"/>
      <c r="AK71" s="23"/>
      <c r="AL71" s="32">
        <f>SUM(AD71:AK71)</f>
        <v>1999</v>
      </c>
      <c r="AM71" s="22">
        <v>391</v>
      </c>
      <c r="AN71" s="23">
        <v>355</v>
      </c>
      <c r="AO71" s="23">
        <v>481</v>
      </c>
      <c r="AP71" s="23">
        <v>322</v>
      </c>
      <c r="AQ71" s="23"/>
      <c r="AR71" s="23"/>
      <c r="AS71" s="23"/>
      <c r="AT71" s="23"/>
      <c r="AU71" s="32"/>
      <c r="AX71" s="23"/>
      <c r="AY71" s="23"/>
      <c r="AZ71" s="23"/>
      <c r="BA71" s="23"/>
      <c r="BB71" s="23"/>
      <c r="BC71" s="23"/>
      <c r="BD71" s="32"/>
      <c r="BG71" s="23"/>
      <c r="BH71" s="23"/>
      <c r="BI71" s="23"/>
      <c r="BJ71" s="23"/>
      <c r="BK71" s="23"/>
      <c r="BL71" s="23"/>
      <c r="BM71" s="32"/>
      <c r="BN71" s="22"/>
      <c r="BO71" s="23"/>
      <c r="BP71" s="23"/>
      <c r="BQ71" s="23"/>
      <c r="BR71" s="23"/>
      <c r="BS71" s="23"/>
      <c r="BT71" s="23"/>
      <c r="BU71" s="23"/>
      <c r="BV71" s="32"/>
      <c r="BW71" s="22"/>
      <c r="BX71" s="23"/>
      <c r="BY71" s="23"/>
      <c r="BZ71" s="23"/>
      <c r="CA71" s="23"/>
      <c r="CB71" s="23"/>
      <c r="CC71" s="23"/>
      <c r="CD71" s="23"/>
      <c r="CE71" s="32"/>
      <c r="CF71" s="22"/>
      <c r="CG71" s="23"/>
      <c r="CH71" s="23"/>
      <c r="CI71" s="23"/>
      <c r="CJ71" s="23"/>
      <c r="CK71" s="23"/>
      <c r="CL71" s="23"/>
      <c r="CM71" s="23"/>
      <c r="CN71" s="32"/>
      <c r="CO71" s="22"/>
      <c r="CP71" s="23"/>
      <c r="CQ71" s="23"/>
      <c r="CR71" s="23"/>
      <c r="CS71" s="23"/>
      <c r="CT71" s="23"/>
      <c r="CU71" s="23"/>
      <c r="CV71" s="23"/>
      <c r="CW71" s="32"/>
      <c r="CX71" s="22"/>
      <c r="CY71" s="23"/>
      <c r="CZ71" s="23"/>
      <c r="DA71" s="23"/>
      <c r="DB71" s="23"/>
      <c r="DC71" s="23"/>
      <c r="DD71" s="23"/>
      <c r="DE71" s="23"/>
      <c r="DF71" s="32"/>
      <c r="DG71" s="22"/>
      <c r="DH71" s="23"/>
      <c r="DI71" s="23"/>
      <c r="DJ71" s="23"/>
      <c r="DK71" s="23"/>
      <c r="DL71" s="23"/>
      <c r="DM71" s="23"/>
      <c r="DN71" s="23"/>
      <c r="DO71" s="32"/>
      <c r="DP71" s="22"/>
      <c r="DQ71" s="23"/>
      <c r="DR71" s="23"/>
      <c r="DS71" s="23"/>
      <c r="DT71" s="23"/>
      <c r="DU71" s="23"/>
      <c r="DV71" s="23"/>
      <c r="DW71" s="23"/>
      <c r="DX71" s="32"/>
      <c r="DY71" s="22"/>
      <c r="DZ71" s="23"/>
      <c r="EA71" s="23"/>
      <c r="EB71" s="23"/>
      <c r="EC71" s="23"/>
      <c r="ED71" s="23"/>
      <c r="EE71" s="23"/>
      <c r="EF71" s="23"/>
      <c r="EG71" s="32"/>
      <c r="EH71" s="23"/>
      <c r="EI71" s="24"/>
      <c r="EJ71" s="19"/>
      <c r="EK71" s="25"/>
      <c r="EO71" s="43">
        <f t="shared" si="63"/>
        <v>0</v>
      </c>
    </row>
    <row r="72" spans="1:145" s="27" customFormat="1" x14ac:dyDescent="0.25">
      <c r="A72" s="154"/>
      <c r="B72" s="51"/>
      <c r="C72" s="18"/>
      <c r="D72" s="26"/>
      <c r="E72" s="26"/>
      <c r="F72" s="26"/>
      <c r="G72" s="26"/>
      <c r="H72" s="26"/>
      <c r="I72" s="26"/>
      <c r="J72" s="26"/>
      <c r="K72" s="35"/>
      <c r="L72" s="18">
        <v>1.3399479999999999</v>
      </c>
      <c r="M72" s="26">
        <v>1.0564519999999999</v>
      </c>
      <c r="N72" s="26">
        <v>0.497618</v>
      </c>
      <c r="O72" s="26"/>
      <c r="P72" s="26"/>
      <c r="Q72" s="26"/>
      <c r="R72" s="26"/>
      <c r="S72" s="26"/>
      <c r="T72" s="35">
        <f t="shared" ref="T72" si="64">T70/T71*0.0113636*60</f>
        <v>0.88146152335329342</v>
      </c>
      <c r="U72" s="18">
        <v>0.62262700000000004</v>
      </c>
      <c r="V72" s="26">
        <v>0.92862999999999996</v>
      </c>
      <c r="W72" s="26"/>
      <c r="X72" s="26"/>
      <c r="Y72" s="26"/>
      <c r="Z72" s="26"/>
      <c r="AA72" s="26"/>
      <c r="AB72" s="26"/>
      <c r="AC72" s="35">
        <f t="shared" ref="AC72" si="65">AC70/AC71*0.0113636*60</f>
        <v>0.77355124363636363</v>
      </c>
      <c r="AD72" s="27">
        <v>1.1705989999999999</v>
      </c>
      <c r="AE72" s="27">
        <v>0.89435100000000001</v>
      </c>
      <c r="AF72" s="27">
        <v>0.21274599999999999</v>
      </c>
      <c r="AG72" s="27">
        <v>0.82564300000000002</v>
      </c>
      <c r="AL72" s="35">
        <f t="shared" ref="AL72" si="66">AL70/AL71*0.0113636*60</f>
        <v>0.73947191627813902</v>
      </c>
      <c r="AM72" s="18">
        <v>0.83084000000000002</v>
      </c>
      <c r="AN72" s="26">
        <v>0.49428800000000001</v>
      </c>
      <c r="AO72" s="26">
        <v>0.81133</v>
      </c>
      <c r="AP72" s="26">
        <v>0.80178700000000003</v>
      </c>
      <c r="AQ72" s="26"/>
      <c r="AR72" s="26"/>
      <c r="AS72" s="26"/>
      <c r="AT72" s="26"/>
      <c r="AU72" s="35"/>
      <c r="BD72" s="35"/>
      <c r="BM72" s="35"/>
      <c r="BN72" s="18"/>
      <c r="BO72" s="26"/>
      <c r="BP72" s="26"/>
      <c r="BQ72" s="26"/>
      <c r="BR72" s="26"/>
      <c r="BS72" s="26"/>
      <c r="BT72" s="26"/>
      <c r="BU72" s="26"/>
      <c r="BV72" s="35"/>
      <c r="BW72" s="18"/>
      <c r="BX72" s="26"/>
      <c r="BY72" s="26"/>
      <c r="BZ72" s="26"/>
      <c r="CA72" s="26"/>
      <c r="CB72" s="26"/>
      <c r="CC72" s="26"/>
      <c r="CD72" s="26"/>
      <c r="CE72" s="33"/>
      <c r="CF72" s="18"/>
      <c r="CG72" s="26"/>
      <c r="CH72" s="26"/>
      <c r="CI72" s="26"/>
      <c r="CJ72" s="26"/>
      <c r="CK72" s="26"/>
      <c r="CL72" s="26"/>
      <c r="CM72" s="26"/>
      <c r="CN72" s="33"/>
      <c r="CO72" s="18"/>
      <c r="CP72" s="26"/>
      <c r="CQ72" s="26"/>
      <c r="CR72" s="26"/>
      <c r="CS72" s="26"/>
      <c r="CT72" s="26"/>
      <c r="CU72" s="26"/>
      <c r="CV72" s="26"/>
      <c r="CW72" s="33"/>
      <c r="CX72" s="18"/>
      <c r="CY72" s="26"/>
      <c r="CZ72" s="26"/>
      <c r="DA72" s="26"/>
      <c r="DB72" s="26"/>
      <c r="DC72" s="26"/>
      <c r="DD72" s="26"/>
      <c r="DE72" s="26"/>
      <c r="DF72" s="33"/>
      <c r="DG72" s="18"/>
      <c r="DH72" s="26"/>
      <c r="DI72" s="26"/>
      <c r="DJ72" s="26"/>
      <c r="DK72" s="26"/>
      <c r="DL72" s="26"/>
      <c r="DM72" s="26"/>
      <c r="DN72" s="26"/>
      <c r="DO72" s="33"/>
      <c r="DP72" s="18"/>
      <c r="DQ72" s="26"/>
      <c r="DR72" s="26"/>
      <c r="DS72" s="26"/>
      <c r="DT72" s="26"/>
      <c r="DU72" s="26"/>
      <c r="DV72" s="26"/>
      <c r="DW72" s="26"/>
      <c r="DX72" s="33"/>
      <c r="DY72" s="18"/>
      <c r="DZ72" s="26"/>
      <c r="EA72" s="26"/>
      <c r="EB72" s="26"/>
      <c r="EC72" s="26"/>
      <c r="ED72" s="26"/>
      <c r="EE72" s="26"/>
      <c r="EF72" s="26"/>
      <c r="EG72" s="33"/>
      <c r="EH72" s="26"/>
      <c r="EI72" s="28"/>
      <c r="EJ72" s="17"/>
      <c r="EK72" s="29"/>
      <c r="EO72" s="43">
        <f t="shared" si="63"/>
        <v>0</v>
      </c>
    </row>
    <row r="73" spans="1:145" s="43" customFormat="1" x14ac:dyDescent="0.25">
      <c r="A73" s="152">
        <v>18</v>
      </c>
      <c r="B73" s="52">
        <v>89</v>
      </c>
      <c r="C73" s="36">
        <v>0</v>
      </c>
      <c r="D73" s="37"/>
      <c r="E73" s="37"/>
      <c r="F73" s="37"/>
      <c r="G73" s="37"/>
      <c r="H73" s="37"/>
      <c r="I73" s="37"/>
      <c r="J73" s="37"/>
      <c r="K73" s="38"/>
      <c r="L73" s="36">
        <v>0</v>
      </c>
      <c r="M73" s="37"/>
      <c r="N73" s="37"/>
      <c r="O73" s="37"/>
      <c r="P73" s="37"/>
      <c r="Q73" s="37"/>
      <c r="R73" s="37"/>
      <c r="S73" s="37"/>
      <c r="T73" s="38"/>
      <c r="U73" s="36">
        <v>1</v>
      </c>
      <c r="V73" s="37"/>
      <c r="W73" s="37"/>
      <c r="X73" s="37"/>
      <c r="Y73" s="37"/>
      <c r="Z73" s="37"/>
      <c r="AA73" s="37"/>
      <c r="AB73" s="37"/>
      <c r="AC73" s="38"/>
      <c r="AD73" s="89">
        <v>5</v>
      </c>
      <c r="AE73" s="37"/>
      <c r="AF73" s="37"/>
      <c r="AG73" s="37"/>
      <c r="AH73" s="37"/>
      <c r="AI73" s="37"/>
      <c r="AJ73" s="37"/>
      <c r="AK73" s="37"/>
      <c r="AL73" s="38"/>
      <c r="AM73" s="36">
        <v>4</v>
      </c>
      <c r="AN73" s="37"/>
      <c r="AO73" s="37"/>
      <c r="AP73" s="37"/>
      <c r="AQ73" s="37"/>
      <c r="AR73" s="37"/>
      <c r="AS73" s="37"/>
      <c r="AT73" s="37"/>
      <c r="AU73" s="38"/>
      <c r="AV73" s="60">
        <v>1</v>
      </c>
      <c r="AW73" s="37"/>
      <c r="AX73" s="37"/>
      <c r="AY73" s="37"/>
      <c r="AZ73" s="37"/>
      <c r="BA73" s="37"/>
      <c r="BB73" s="37"/>
      <c r="BC73" s="37"/>
      <c r="BD73" s="38"/>
      <c r="BE73" s="36">
        <v>0</v>
      </c>
      <c r="BF73" s="37"/>
      <c r="BG73" s="37"/>
      <c r="BH73" s="37"/>
      <c r="BI73" s="37"/>
      <c r="BJ73" s="37"/>
      <c r="BK73" s="37"/>
      <c r="BL73" s="37"/>
      <c r="BM73" s="38"/>
      <c r="BN73" s="36">
        <v>0</v>
      </c>
      <c r="BO73" s="37"/>
      <c r="BP73" s="37"/>
      <c r="BQ73" s="37"/>
      <c r="BR73" s="37"/>
      <c r="BS73" s="37"/>
      <c r="BT73" s="37"/>
      <c r="BU73" s="37"/>
      <c r="BV73" s="38"/>
      <c r="BW73" s="36"/>
      <c r="BX73" s="37"/>
      <c r="BY73" s="37"/>
      <c r="BZ73" s="37"/>
      <c r="CA73" s="37"/>
      <c r="CB73" s="37"/>
      <c r="CC73" s="37"/>
      <c r="CD73" s="37"/>
      <c r="CE73" s="38"/>
      <c r="CF73" s="36"/>
      <c r="CG73" s="37"/>
      <c r="CH73" s="37"/>
      <c r="CI73" s="37"/>
      <c r="CJ73" s="37"/>
      <c r="CK73" s="37"/>
      <c r="CL73" s="37"/>
      <c r="CM73" s="37"/>
      <c r="CN73" s="38"/>
      <c r="CO73" s="36"/>
      <c r="CP73" s="37"/>
      <c r="CQ73" s="37"/>
      <c r="CR73" s="37"/>
      <c r="CS73" s="37"/>
      <c r="CT73" s="37"/>
      <c r="CU73" s="37"/>
      <c r="CV73" s="37"/>
      <c r="CW73" s="38"/>
      <c r="CX73" s="36"/>
      <c r="CY73" s="37"/>
      <c r="CZ73" s="37"/>
      <c r="DA73" s="37"/>
      <c r="DB73" s="37"/>
      <c r="DC73" s="37"/>
      <c r="DD73" s="37"/>
      <c r="DE73" s="37"/>
      <c r="DF73" s="38"/>
      <c r="DG73" s="36"/>
      <c r="DH73" s="37"/>
      <c r="DI73" s="37"/>
      <c r="DJ73" s="37"/>
      <c r="DK73" s="37"/>
      <c r="DL73" s="37"/>
      <c r="DM73" s="37"/>
      <c r="DN73" s="37"/>
      <c r="DO73" s="38"/>
      <c r="DP73" s="36"/>
      <c r="DQ73" s="37"/>
      <c r="DR73" s="37"/>
      <c r="DS73" s="37"/>
      <c r="DT73" s="37"/>
      <c r="DU73" s="37"/>
      <c r="DV73" s="37"/>
      <c r="DW73" s="37"/>
      <c r="DX73" s="38"/>
      <c r="DY73" s="36"/>
      <c r="DZ73" s="37"/>
      <c r="EA73" s="37"/>
      <c r="EB73" s="37"/>
      <c r="EC73" s="37"/>
      <c r="ED73" s="37"/>
      <c r="EE73" s="37"/>
      <c r="EF73" s="37"/>
      <c r="EG73" s="38"/>
      <c r="EH73" s="37"/>
      <c r="EI73" s="43">
        <v>89</v>
      </c>
      <c r="EJ73" s="59">
        <v>0</v>
      </c>
      <c r="EK73" s="41">
        <v>7</v>
      </c>
      <c r="EL73" s="42">
        <v>42655</v>
      </c>
      <c r="EM73" s="42">
        <v>42662</v>
      </c>
      <c r="EO73" s="43">
        <f t="shared" si="63"/>
        <v>7</v>
      </c>
    </row>
    <row r="74" spans="1:145" s="11" customFormat="1" x14ac:dyDescent="0.25">
      <c r="A74" s="153"/>
      <c r="B74" s="50"/>
      <c r="C74" s="22"/>
      <c r="D74" s="23"/>
      <c r="E74" s="23"/>
      <c r="F74" s="23"/>
      <c r="G74" s="23"/>
      <c r="H74" s="23"/>
      <c r="I74" s="23"/>
      <c r="J74" s="23"/>
      <c r="K74" s="32"/>
      <c r="L74" s="22"/>
      <c r="M74" s="23"/>
      <c r="P74" s="23"/>
      <c r="Q74" s="23"/>
      <c r="R74" s="23"/>
      <c r="S74" s="23"/>
      <c r="T74" s="32"/>
      <c r="U74" s="22">
        <v>336.24</v>
      </c>
      <c r="V74" s="23"/>
      <c r="W74" s="23"/>
      <c r="X74" s="23"/>
      <c r="Y74" s="23"/>
      <c r="Z74" s="23"/>
      <c r="AA74" s="23"/>
      <c r="AB74" s="23"/>
      <c r="AC74" s="32">
        <f>SUM(U74:Z74)</f>
        <v>336.24</v>
      </c>
      <c r="AD74" s="11">
        <v>192.55</v>
      </c>
      <c r="AE74" s="11">
        <v>191.96</v>
      </c>
      <c r="AF74" s="63">
        <v>516.96</v>
      </c>
      <c r="AG74" s="63">
        <v>220.04</v>
      </c>
      <c r="AH74" s="87">
        <v>418.12</v>
      </c>
      <c r="AI74" s="23"/>
      <c r="AJ74" s="23"/>
      <c r="AK74" s="23"/>
      <c r="AL74" s="32">
        <f>SUM(AD74:AK74)</f>
        <v>1539.63</v>
      </c>
      <c r="AM74" s="22">
        <v>460.96</v>
      </c>
      <c r="AN74" s="23">
        <v>331.41</v>
      </c>
      <c r="AO74" s="23">
        <v>472.75</v>
      </c>
      <c r="AP74" s="11">
        <v>460.96</v>
      </c>
      <c r="AU74" s="32">
        <f>SUM(AM74:AT74)</f>
        <v>1726.08</v>
      </c>
      <c r="AV74" s="11">
        <v>999.92</v>
      </c>
      <c r="AZ74" s="23"/>
      <c r="BA74" s="23"/>
      <c r="BB74" s="23"/>
      <c r="BC74" s="23"/>
      <c r="BD74" s="32"/>
      <c r="BI74" s="23"/>
      <c r="BJ74" s="23"/>
      <c r="BK74" s="23"/>
      <c r="BL74" s="23"/>
      <c r="BM74" s="32"/>
      <c r="BN74" s="22"/>
      <c r="BO74" s="23"/>
      <c r="BP74" s="23"/>
      <c r="BQ74" s="23"/>
      <c r="BR74" s="23"/>
      <c r="BS74" s="23"/>
      <c r="BT74" s="23"/>
      <c r="BU74" s="23"/>
      <c r="BV74" s="32"/>
      <c r="BW74" s="22"/>
      <c r="BX74" s="23"/>
      <c r="BY74" s="23"/>
      <c r="BZ74" s="23"/>
      <c r="CA74" s="23"/>
      <c r="CB74" s="23"/>
      <c r="CC74" s="23"/>
      <c r="CD74" s="23"/>
      <c r="CE74" s="32"/>
      <c r="CF74" s="22"/>
      <c r="CG74" s="23"/>
      <c r="CH74" s="23"/>
      <c r="CI74" s="23"/>
      <c r="CJ74" s="23"/>
      <c r="CK74" s="23"/>
      <c r="CL74" s="23"/>
      <c r="CM74" s="23"/>
      <c r="CN74" s="32"/>
      <c r="CO74" s="22"/>
      <c r="CP74" s="23"/>
      <c r="CQ74" s="23"/>
      <c r="CR74" s="23"/>
      <c r="CS74" s="23"/>
      <c r="CT74" s="23"/>
      <c r="CU74" s="23"/>
      <c r="CV74" s="23"/>
      <c r="CW74" s="32"/>
      <c r="CX74" s="22"/>
      <c r="CY74" s="23"/>
      <c r="CZ74" s="23"/>
      <c r="DA74" s="23"/>
      <c r="DB74" s="23"/>
      <c r="DC74" s="23"/>
      <c r="DD74" s="23"/>
      <c r="DE74" s="23"/>
      <c r="DF74" s="32"/>
      <c r="DG74" s="22"/>
      <c r="DH74" s="23"/>
      <c r="DI74" s="23"/>
      <c r="DJ74" s="23"/>
      <c r="DK74" s="23"/>
      <c r="DL74" s="23"/>
      <c r="DM74" s="23"/>
      <c r="DN74" s="23"/>
      <c r="DO74" s="32"/>
      <c r="DP74" s="22"/>
      <c r="DQ74" s="23"/>
      <c r="DR74" s="23"/>
      <c r="DS74" s="23"/>
      <c r="DT74" s="23"/>
      <c r="DU74" s="23"/>
      <c r="DV74" s="23"/>
      <c r="DW74" s="23"/>
      <c r="DX74" s="32"/>
      <c r="DY74" s="22"/>
      <c r="DZ74" s="23"/>
      <c r="EA74" s="23"/>
      <c r="EB74" s="23"/>
      <c r="EC74" s="23"/>
      <c r="ED74" s="23"/>
      <c r="EE74" s="23"/>
      <c r="EF74" s="23"/>
      <c r="EG74" s="32"/>
      <c r="EH74" s="23"/>
      <c r="EI74" s="24"/>
      <c r="EJ74" s="19"/>
      <c r="EK74" s="25"/>
      <c r="EO74" s="43">
        <f t="shared" si="63"/>
        <v>0</v>
      </c>
    </row>
    <row r="75" spans="1:145" s="11" customFormat="1" x14ac:dyDescent="0.25">
      <c r="A75" s="153"/>
      <c r="B75" s="50"/>
      <c r="C75" s="22"/>
      <c r="D75" s="23"/>
      <c r="E75" s="23"/>
      <c r="F75" s="23"/>
      <c r="G75" s="23"/>
      <c r="H75" s="23"/>
      <c r="I75" s="23"/>
      <c r="J75" s="23"/>
      <c r="K75" s="32"/>
      <c r="L75" s="22"/>
      <c r="M75" s="23"/>
      <c r="N75" s="23"/>
      <c r="O75" s="23"/>
      <c r="P75" s="23"/>
      <c r="Q75" s="23"/>
      <c r="R75" s="23"/>
      <c r="S75" s="23"/>
      <c r="T75" s="32"/>
      <c r="U75" s="22">
        <v>348</v>
      </c>
      <c r="V75" s="23"/>
      <c r="Y75" s="23"/>
      <c r="Z75" s="23"/>
      <c r="AA75" s="23"/>
      <c r="AB75" s="23"/>
      <c r="AC75" s="32">
        <f>SUM(U75:Z75)</f>
        <v>348</v>
      </c>
      <c r="AD75" s="11">
        <v>232</v>
      </c>
      <c r="AE75" s="11">
        <v>170</v>
      </c>
      <c r="AF75" s="64">
        <v>491</v>
      </c>
      <c r="AG75" s="64">
        <v>328</v>
      </c>
      <c r="AH75" s="87">
        <v>292</v>
      </c>
      <c r="AI75" s="23"/>
      <c r="AJ75" s="23"/>
      <c r="AK75" s="23"/>
      <c r="AL75" s="32">
        <f>SUM(AD75:AK75)</f>
        <v>1513</v>
      </c>
      <c r="AM75" s="22">
        <v>264</v>
      </c>
      <c r="AN75" s="23">
        <v>228</v>
      </c>
      <c r="AO75" s="23">
        <v>203</v>
      </c>
      <c r="AP75" s="23">
        <v>241</v>
      </c>
      <c r="AQ75" s="23"/>
      <c r="AR75" s="23"/>
      <c r="AS75" s="23"/>
      <c r="AT75" s="23"/>
      <c r="AU75" s="32">
        <f>SUM(AM75:AT75)</f>
        <v>936</v>
      </c>
      <c r="AV75" s="11">
        <v>807</v>
      </c>
      <c r="AX75" s="23"/>
      <c r="AY75" s="23"/>
      <c r="AZ75" s="23"/>
      <c r="BA75" s="23"/>
      <c r="BB75" s="23"/>
      <c r="BC75" s="23"/>
      <c r="BD75" s="32"/>
      <c r="BG75" s="23"/>
      <c r="BH75" s="23"/>
      <c r="BI75" s="23"/>
      <c r="BJ75" s="23"/>
      <c r="BK75" s="23"/>
      <c r="BL75" s="23"/>
      <c r="BM75" s="32"/>
      <c r="BN75" s="22"/>
      <c r="BO75" s="23"/>
      <c r="BP75" s="23"/>
      <c r="BQ75" s="23"/>
      <c r="BR75" s="23"/>
      <c r="BS75" s="23"/>
      <c r="BT75" s="23"/>
      <c r="BU75" s="23"/>
      <c r="BV75" s="32"/>
      <c r="BW75" s="22"/>
      <c r="BX75" s="23"/>
      <c r="BY75" s="23"/>
      <c r="BZ75" s="23"/>
      <c r="CA75" s="23"/>
      <c r="CB75" s="23"/>
      <c r="CC75" s="23"/>
      <c r="CD75" s="23"/>
      <c r="CE75" s="32"/>
      <c r="CF75" s="22"/>
      <c r="CG75" s="23"/>
      <c r="CH75" s="23"/>
      <c r="CI75" s="23"/>
      <c r="CJ75" s="23"/>
      <c r="CK75" s="23"/>
      <c r="CL75" s="23"/>
      <c r="CM75" s="23"/>
      <c r="CN75" s="32"/>
      <c r="CO75" s="22"/>
      <c r="CP75" s="23"/>
      <c r="CQ75" s="23"/>
      <c r="CR75" s="23"/>
      <c r="CS75" s="23"/>
      <c r="CT75" s="23"/>
      <c r="CU75" s="23"/>
      <c r="CV75" s="23"/>
      <c r="CW75" s="32"/>
      <c r="CX75" s="22"/>
      <c r="CY75" s="23"/>
      <c r="CZ75" s="23"/>
      <c r="DA75" s="23"/>
      <c r="DB75" s="23"/>
      <c r="DC75" s="23"/>
      <c r="DD75" s="23"/>
      <c r="DE75" s="23"/>
      <c r="DF75" s="32"/>
      <c r="DG75" s="22"/>
      <c r="DH75" s="23"/>
      <c r="DI75" s="23"/>
      <c r="DJ75" s="23"/>
      <c r="DK75" s="23"/>
      <c r="DL75" s="23"/>
      <c r="DM75" s="23"/>
      <c r="DN75" s="23"/>
      <c r="DO75" s="32"/>
      <c r="DP75" s="22"/>
      <c r="DQ75" s="23"/>
      <c r="DR75" s="23"/>
      <c r="DS75" s="23"/>
      <c r="DT75" s="23"/>
      <c r="DU75" s="23"/>
      <c r="DV75" s="23"/>
      <c r="DW75" s="23"/>
      <c r="DX75" s="32"/>
      <c r="DY75" s="22"/>
      <c r="DZ75" s="23"/>
      <c r="EA75" s="23"/>
      <c r="EB75" s="23"/>
      <c r="EC75" s="23"/>
      <c r="ED75" s="23"/>
      <c r="EE75" s="23"/>
      <c r="EF75" s="23"/>
      <c r="EG75" s="32"/>
      <c r="EH75" s="23"/>
      <c r="EI75" s="24"/>
      <c r="EJ75" s="19"/>
      <c r="EK75" s="25"/>
      <c r="EO75" s="43">
        <f t="shared" si="63"/>
        <v>0</v>
      </c>
    </row>
    <row r="76" spans="1:145" s="27" customFormat="1" x14ac:dyDescent="0.25">
      <c r="A76" s="154"/>
      <c r="B76" s="51"/>
      <c r="C76" s="18"/>
      <c r="D76" s="26"/>
      <c r="E76" s="26"/>
      <c r="F76" s="26"/>
      <c r="G76" s="26"/>
      <c r="H76" s="26"/>
      <c r="I76" s="26"/>
      <c r="J76" s="26"/>
      <c r="K76" s="35"/>
      <c r="L76" s="18"/>
      <c r="M76" s="26"/>
      <c r="N76" s="26"/>
      <c r="O76" s="26"/>
      <c r="P76" s="26"/>
      <c r="Q76" s="26"/>
      <c r="R76" s="26"/>
      <c r="S76" s="26"/>
      <c r="T76" s="35"/>
      <c r="U76" s="18">
        <v>0.65868400000000005</v>
      </c>
      <c r="V76" s="26"/>
      <c r="W76" s="26"/>
      <c r="X76" s="26"/>
      <c r="Y76" s="26"/>
      <c r="Z76" s="26"/>
      <c r="AA76" s="26"/>
      <c r="AB76" s="26"/>
      <c r="AC76" s="35">
        <f t="shared" ref="AC76" si="67">AC74/AC75*0.0113636*60</f>
        <v>0.65877532137931039</v>
      </c>
      <c r="AD76" s="27">
        <v>0.56465799999999999</v>
      </c>
      <c r="AE76" s="27">
        <v>0.76917100000000005</v>
      </c>
      <c r="AF76" s="65">
        <v>0.71786476448065184</v>
      </c>
      <c r="AG76" s="65">
        <v>0.45739875804878044</v>
      </c>
      <c r="AH76" s="88">
        <v>0.97630447232876716</v>
      </c>
      <c r="AI76" s="91"/>
      <c r="AJ76" s="91"/>
      <c r="AL76" s="35">
        <f t="shared" ref="AL76" si="68">AL74/AL75*0.0113636*60</f>
        <v>0.69381650236615999</v>
      </c>
      <c r="AM76" s="18">
        <v>1.187894</v>
      </c>
      <c r="AN76" s="26">
        <v>0.99010200000000004</v>
      </c>
      <c r="AO76" s="26">
        <v>1.582389</v>
      </c>
      <c r="AP76" s="26">
        <v>1.3003629999999999</v>
      </c>
      <c r="AQ76" s="26"/>
      <c r="AR76" s="26"/>
      <c r="AS76" s="26"/>
      <c r="AT76" s="26"/>
      <c r="AU76" s="35">
        <f t="shared" ref="AU76" si="69">AU74/AU75*0.0113636*60</f>
        <v>1.2573386338461539</v>
      </c>
      <c r="AV76" s="27">
        <v>0.84476300000000004</v>
      </c>
      <c r="BD76" s="35"/>
      <c r="BM76" s="35"/>
      <c r="BN76" s="18"/>
      <c r="BO76" s="26"/>
      <c r="BP76" s="26"/>
      <c r="BQ76" s="26"/>
      <c r="BR76" s="26"/>
      <c r="BS76" s="26"/>
      <c r="BT76" s="26"/>
      <c r="BU76" s="26"/>
      <c r="BV76" s="35"/>
      <c r="BW76" s="18"/>
      <c r="BX76" s="26"/>
      <c r="BY76" s="26"/>
      <c r="BZ76" s="26"/>
      <c r="CA76" s="26"/>
      <c r="CB76" s="26"/>
      <c r="CC76" s="26"/>
      <c r="CD76" s="26"/>
      <c r="CE76" s="33"/>
      <c r="CF76" s="18"/>
      <c r="CG76" s="26"/>
      <c r="CH76" s="26"/>
      <c r="CI76" s="26"/>
      <c r="CJ76" s="26"/>
      <c r="CK76" s="26"/>
      <c r="CL76" s="26"/>
      <c r="CM76" s="26"/>
      <c r="CN76" s="33"/>
      <c r="CO76" s="18"/>
      <c r="CP76" s="26"/>
      <c r="CQ76" s="26"/>
      <c r="CR76" s="26"/>
      <c r="CS76" s="26"/>
      <c r="CT76" s="26"/>
      <c r="CU76" s="26"/>
      <c r="CV76" s="26"/>
      <c r="CW76" s="33"/>
      <c r="CX76" s="18"/>
      <c r="CY76" s="26"/>
      <c r="CZ76" s="26"/>
      <c r="DA76" s="26"/>
      <c r="DB76" s="26"/>
      <c r="DC76" s="26"/>
      <c r="DD76" s="26"/>
      <c r="DE76" s="26"/>
      <c r="DF76" s="33"/>
      <c r="DG76" s="18"/>
      <c r="DH76" s="26"/>
      <c r="DI76" s="26"/>
      <c r="DJ76" s="26"/>
      <c r="DK76" s="26"/>
      <c r="DL76" s="26"/>
      <c r="DM76" s="26"/>
      <c r="DN76" s="26"/>
      <c r="DO76" s="33"/>
      <c r="DP76" s="18"/>
      <c r="DQ76" s="26"/>
      <c r="DR76" s="26"/>
      <c r="DS76" s="26"/>
      <c r="DT76" s="26"/>
      <c r="DU76" s="26"/>
      <c r="DV76" s="26"/>
      <c r="DW76" s="26"/>
      <c r="DX76" s="33"/>
      <c r="DY76" s="18"/>
      <c r="DZ76" s="26"/>
      <c r="EA76" s="26"/>
      <c r="EB76" s="26"/>
      <c r="EC76" s="26"/>
      <c r="ED76" s="26"/>
      <c r="EE76" s="26"/>
      <c r="EF76" s="26"/>
      <c r="EG76" s="33"/>
      <c r="EH76" s="26"/>
      <c r="EI76" s="28"/>
      <c r="EJ76" s="17"/>
      <c r="EK76" s="29"/>
      <c r="EO76" s="43">
        <f t="shared" si="63"/>
        <v>0</v>
      </c>
    </row>
    <row r="77" spans="1:145" s="43" customFormat="1" x14ac:dyDescent="0.25">
      <c r="A77" s="152">
        <v>19</v>
      </c>
      <c r="B77" s="52">
        <v>91</v>
      </c>
      <c r="C77" s="36">
        <v>1</v>
      </c>
      <c r="D77" s="37"/>
      <c r="E77" s="37"/>
      <c r="F77" s="37"/>
      <c r="G77" s="37"/>
      <c r="H77" s="37"/>
      <c r="I77" s="37"/>
      <c r="J77" s="37"/>
      <c r="K77" s="38"/>
      <c r="L77" s="36">
        <v>3</v>
      </c>
      <c r="M77" s="37"/>
      <c r="N77" s="37"/>
      <c r="O77" s="37"/>
      <c r="P77" s="37"/>
      <c r="Q77" s="37"/>
      <c r="R77" s="37"/>
      <c r="S77" s="37"/>
      <c r="T77" s="38"/>
      <c r="U77" s="36">
        <v>1</v>
      </c>
      <c r="V77" s="37"/>
      <c r="W77" s="37"/>
      <c r="X77" s="37"/>
      <c r="Y77" s="37"/>
      <c r="Z77" s="37"/>
      <c r="AA77" s="37"/>
      <c r="AB77" s="37"/>
      <c r="AC77" s="38"/>
      <c r="AD77" s="36"/>
      <c r="AE77" s="37"/>
      <c r="AF77" s="37"/>
      <c r="AG77" s="37"/>
      <c r="AH77" s="37"/>
      <c r="AI77" s="37"/>
      <c r="AJ77" s="37"/>
      <c r="AK77" s="37"/>
      <c r="AL77" s="38"/>
      <c r="AM77" s="36"/>
      <c r="AN77" s="37"/>
      <c r="AO77" s="37"/>
      <c r="AP77" s="37"/>
      <c r="AQ77" s="37"/>
      <c r="AR77" s="37"/>
      <c r="AS77" s="37"/>
      <c r="AT77" s="37"/>
      <c r="AU77" s="38"/>
      <c r="AV77" s="36"/>
      <c r="AW77" s="37"/>
      <c r="AX77" s="37"/>
      <c r="AY77" s="37"/>
      <c r="AZ77" s="37"/>
      <c r="BA77" s="37"/>
      <c r="BB77" s="37"/>
      <c r="BC77" s="37"/>
      <c r="BD77" s="38"/>
      <c r="BE77" s="36"/>
      <c r="BF77" s="37"/>
      <c r="BG77" s="37"/>
      <c r="BH77" s="37"/>
      <c r="BI77" s="37"/>
      <c r="BJ77" s="37"/>
      <c r="BK77" s="37"/>
      <c r="BL77" s="37"/>
      <c r="BM77" s="38"/>
      <c r="BN77" s="36"/>
      <c r="BO77" s="37"/>
      <c r="BP77" s="37"/>
      <c r="BQ77" s="37"/>
      <c r="BR77" s="37"/>
      <c r="BS77" s="37"/>
      <c r="BT77" s="37"/>
      <c r="BU77" s="37"/>
      <c r="BV77" s="38"/>
      <c r="BW77" s="36"/>
      <c r="BX77" s="37"/>
      <c r="BY77" s="37"/>
      <c r="BZ77" s="37"/>
      <c r="CA77" s="37"/>
      <c r="CB77" s="37"/>
      <c r="CC77" s="37"/>
      <c r="CD77" s="37"/>
      <c r="CE77" s="38"/>
      <c r="CF77" s="36"/>
      <c r="CG77" s="37"/>
      <c r="CH77" s="37"/>
      <c r="CI77" s="37"/>
      <c r="CJ77" s="37"/>
      <c r="CK77" s="37"/>
      <c r="CL77" s="37"/>
      <c r="CM77" s="37"/>
      <c r="CN77" s="38"/>
      <c r="CO77" s="36"/>
      <c r="CP77" s="37"/>
      <c r="CQ77" s="37"/>
      <c r="CR77" s="37"/>
      <c r="CS77" s="37"/>
      <c r="CT77" s="37"/>
      <c r="CU77" s="37"/>
      <c r="CV77" s="37"/>
      <c r="CW77" s="38"/>
      <c r="CX77" s="36"/>
      <c r="CY77" s="37"/>
      <c r="CZ77" s="37"/>
      <c r="DA77" s="37"/>
      <c r="DB77" s="37"/>
      <c r="DC77" s="37"/>
      <c r="DD77" s="37"/>
      <c r="DE77" s="37"/>
      <c r="DF77" s="38"/>
      <c r="DG77" s="36"/>
      <c r="DH77" s="37"/>
      <c r="DI77" s="37"/>
      <c r="DJ77" s="37"/>
      <c r="DK77" s="37"/>
      <c r="DL77" s="37"/>
      <c r="DM77" s="37"/>
      <c r="DN77" s="37"/>
      <c r="DO77" s="38"/>
      <c r="DP77" s="36"/>
      <c r="DQ77" s="37"/>
      <c r="DR77" s="37"/>
      <c r="DS77" s="37"/>
      <c r="DT77" s="37"/>
      <c r="DU77" s="37"/>
      <c r="DV77" s="37"/>
      <c r="DW77" s="37"/>
      <c r="DX77" s="38"/>
      <c r="DY77" s="36"/>
      <c r="DZ77" s="37"/>
      <c r="EA77" s="37"/>
      <c r="EB77" s="37"/>
      <c r="EC77" s="37"/>
      <c r="ED77" s="37"/>
      <c r="EE77" s="37"/>
      <c r="EF77" s="37"/>
      <c r="EG77" s="38"/>
      <c r="EH77" s="37"/>
      <c r="EI77" s="43">
        <v>91</v>
      </c>
      <c r="EJ77" s="59">
        <v>0</v>
      </c>
      <c r="EK77" s="41">
        <v>29</v>
      </c>
      <c r="EL77" s="42">
        <v>42661</v>
      </c>
      <c r="EM77" s="42">
        <v>42663</v>
      </c>
      <c r="EO77" s="43">
        <f t="shared" si="63"/>
        <v>2</v>
      </c>
    </row>
    <row r="78" spans="1:145" s="11" customFormat="1" x14ac:dyDescent="0.25">
      <c r="A78" s="153"/>
      <c r="B78" s="50"/>
      <c r="C78" s="22">
        <v>426.46</v>
      </c>
      <c r="D78" s="23"/>
      <c r="E78" s="23"/>
      <c r="F78" s="23"/>
      <c r="G78" s="23"/>
      <c r="H78" s="23"/>
      <c r="I78" s="23"/>
      <c r="J78" s="23"/>
      <c r="K78" s="32">
        <f>SUM(C78:H78)</f>
        <v>426.46</v>
      </c>
      <c r="L78" s="22">
        <v>385.8</v>
      </c>
      <c r="M78" s="23">
        <v>302.8</v>
      </c>
      <c r="N78" s="11">
        <v>486.96</v>
      </c>
      <c r="P78" s="23"/>
      <c r="Q78" s="23"/>
      <c r="R78" s="23"/>
      <c r="S78" s="23"/>
      <c r="T78" s="32">
        <f>SUM(L78:Q78)</f>
        <v>1175.56</v>
      </c>
      <c r="U78" s="22">
        <v>413.34</v>
      </c>
      <c r="V78" s="23"/>
      <c r="W78" s="23"/>
      <c r="X78" s="23"/>
      <c r="Y78" s="23"/>
      <c r="Z78" s="23"/>
      <c r="AA78" s="23"/>
      <c r="AB78" s="23"/>
      <c r="AC78" s="32">
        <f>SUM(U78:Z78)</f>
        <v>413.34</v>
      </c>
      <c r="AH78" s="23"/>
      <c r="AI78" s="23"/>
      <c r="AJ78" s="23"/>
      <c r="AK78" s="23"/>
      <c r="AL78" s="32"/>
      <c r="AM78" s="22"/>
      <c r="AN78" s="23"/>
      <c r="AO78" s="23"/>
      <c r="AU78" s="32"/>
      <c r="AZ78" s="23"/>
      <c r="BA78" s="23"/>
      <c r="BB78" s="23"/>
      <c r="BC78" s="23"/>
      <c r="BD78" s="32"/>
      <c r="BI78" s="23"/>
      <c r="BJ78" s="23"/>
      <c r="BK78" s="23"/>
      <c r="BL78" s="23"/>
      <c r="BM78" s="32"/>
      <c r="BN78" s="22"/>
      <c r="BO78" s="23"/>
      <c r="BP78" s="23"/>
      <c r="BQ78" s="23"/>
      <c r="BR78" s="23"/>
      <c r="BS78" s="23"/>
      <c r="BT78" s="23"/>
      <c r="BU78" s="23"/>
      <c r="BV78" s="32"/>
      <c r="BW78" s="22"/>
      <c r="BX78" s="23"/>
      <c r="BY78" s="23"/>
      <c r="BZ78" s="23"/>
      <c r="CA78" s="23"/>
      <c r="CB78" s="23"/>
      <c r="CC78" s="23"/>
      <c r="CD78" s="23"/>
      <c r="CE78" s="32"/>
      <c r="CF78" s="22"/>
      <c r="CG78" s="23"/>
      <c r="CH78" s="23"/>
      <c r="CI78" s="23"/>
      <c r="CJ78" s="23"/>
      <c r="CK78" s="23"/>
      <c r="CL78" s="23"/>
      <c r="CM78" s="23"/>
      <c r="CN78" s="32"/>
      <c r="CO78" s="22"/>
      <c r="CP78" s="23"/>
      <c r="CQ78" s="23"/>
      <c r="CR78" s="23"/>
      <c r="CS78" s="23"/>
      <c r="CT78" s="23"/>
      <c r="CU78" s="23"/>
      <c r="CV78" s="23"/>
      <c r="CW78" s="32"/>
      <c r="CX78" s="22"/>
      <c r="CY78" s="23"/>
      <c r="CZ78" s="23"/>
      <c r="DA78" s="23"/>
      <c r="DB78" s="23"/>
      <c r="DC78" s="23"/>
      <c r="DD78" s="23"/>
      <c r="DE78" s="23"/>
      <c r="DF78" s="32"/>
      <c r="DG78" s="22"/>
      <c r="DH78" s="23"/>
      <c r="DI78" s="23"/>
      <c r="DJ78" s="23"/>
      <c r="DK78" s="23"/>
      <c r="DL78" s="23"/>
      <c r="DM78" s="23"/>
      <c r="DN78" s="23"/>
      <c r="DO78" s="32"/>
      <c r="DP78" s="22"/>
      <c r="DQ78" s="23"/>
      <c r="DR78" s="23"/>
      <c r="DS78" s="23"/>
      <c r="DT78" s="23"/>
      <c r="DU78" s="23"/>
      <c r="DV78" s="23"/>
      <c r="DW78" s="23"/>
      <c r="DX78" s="32"/>
      <c r="DY78" s="22"/>
      <c r="DZ78" s="23"/>
      <c r="EA78" s="23"/>
      <c r="EB78" s="23"/>
      <c r="EC78" s="23"/>
      <c r="ED78" s="23"/>
      <c r="EE78" s="23"/>
      <c r="EF78" s="23"/>
      <c r="EG78" s="32"/>
      <c r="EH78" s="23"/>
      <c r="EI78" s="24"/>
      <c r="EJ78" s="19"/>
      <c r="EK78" s="25"/>
      <c r="EO78" s="43">
        <f t="shared" si="63"/>
        <v>0</v>
      </c>
    </row>
    <row r="79" spans="1:145" s="11" customFormat="1" x14ac:dyDescent="0.25">
      <c r="A79" s="153"/>
      <c r="B79" s="50"/>
      <c r="C79" s="22">
        <v>225</v>
      </c>
      <c r="D79" s="23"/>
      <c r="E79" s="23"/>
      <c r="F79" s="23"/>
      <c r="G79" s="23"/>
      <c r="H79" s="23"/>
      <c r="I79" s="23"/>
      <c r="J79" s="23"/>
      <c r="K79" s="32">
        <f>SUM(C79:H79)</f>
        <v>225</v>
      </c>
      <c r="L79" s="22">
        <v>252</v>
      </c>
      <c r="M79" s="23">
        <v>253</v>
      </c>
      <c r="N79" s="23">
        <v>330</v>
      </c>
      <c r="O79" s="23"/>
      <c r="P79" s="23"/>
      <c r="Q79" s="23"/>
      <c r="R79" s="23"/>
      <c r="S79" s="23"/>
      <c r="T79" s="32">
        <f>SUM(L79:Q79)</f>
        <v>835</v>
      </c>
      <c r="U79" s="22">
        <v>304</v>
      </c>
      <c r="V79" s="23"/>
      <c r="Y79" s="23"/>
      <c r="Z79" s="23"/>
      <c r="AA79" s="23"/>
      <c r="AB79" s="23"/>
      <c r="AC79" s="32">
        <f>SUM(U79:Z79)</f>
        <v>304</v>
      </c>
      <c r="AF79" s="23"/>
      <c r="AG79" s="23"/>
      <c r="AH79" s="23"/>
      <c r="AI79" s="23"/>
      <c r="AJ79" s="23"/>
      <c r="AK79" s="23"/>
      <c r="AL79" s="32"/>
      <c r="AM79" s="22"/>
      <c r="AN79" s="23"/>
      <c r="AO79" s="23"/>
      <c r="AP79" s="23"/>
      <c r="AQ79" s="23"/>
      <c r="AR79" s="23"/>
      <c r="AS79" s="23"/>
      <c r="AT79" s="23"/>
      <c r="AU79" s="32"/>
      <c r="AX79" s="23"/>
      <c r="AY79" s="23"/>
      <c r="AZ79" s="23"/>
      <c r="BA79" s="23"/>
      <c r="BB79" s="23"/>
      <c r="BC79" s="23"/>
      <c r="BD79" s="32"/>
      <c r="BG79" s="23"/>
      <c r="BH79" s="23"/>
      <c r="BI79" s="23"/>
      <c r="BJ79" s="23"/>
      <c r="BK79" s="23"/>
      <c r="BL79" s="23"/>
      <c r="BM79" s="32"/>
      <c r="BN79" s="22"/>
      <c r="BO79" s="23"/>
      <c r="BP79" s="23"/>
      <c r="BQ79" s="23"/>
      <c r="BR79" s="23"/>
      <c r="BS79" s="23"/>
      <c r="BT79" s="23"/>
      <c r="BU79" s="23"/>
      <c r="BV79" s="32"/>
      <c r="BW79" s="22"/>
      <c r="BX79" s="23"/>
      <c r="BY79" s="23"/>
      <c r="BZ79" s="23"/>
      <c r="CA79" s="23"/>
      <c r="CB79" s="23"/>
      <c r="CC79" s="23"/>
      <c r="CD79" s="23"/>
      <c r="CE79" s="32"/>
      <c r="CF79" s="22"/>
      <c r="CG79" s="23"/>
      <c r="CH79" s="23"/>
      <c r="CI79" s="23"/>
      <c r="CJ79" s="23"/>
      <c r="CK79" s="23"/>
      <c r="CL79" s="23"/>
      <c r="CM79" s="23"/>
      <c r="CN79" s="32"/>
      <c r="CO79" s="22"/>
      <c r="CP79" s="23"/>
      <c r="CQ79" s="23"/>
      <c r="CR79" s="23"/>
      <c r="CS79" s="23"/>
      <c r="CT79" s="23"/>
      <c r="CU79" s="23"/>
      <c r="CV79" s="23"/>
      <c r="CW79" s="32"/>
      <c r="CX79" s="22"/>
      <c r="CY79" s="23"/>
      <c r="CZ79" s="23"/>
      <c r="DA79" s="23"/>
      <c r="DB79" s="23"/>
      <c r="DC79" s="23"/>
      <c r="DD79" s="23"/>
      <c r="DE79" s="23"/>
      <c r="DF79" s="32"/>
      <c r="DG79" s="22"/>
      <c r="DH79" s="23"/>
      <c r="DI79" s="23"/>
      <c r="DJ79" s="23"/>
      <c r="DK79" s="23"/>
      <c r="DL79" s="23"/>
      <c r="DM79" s="23"/>
      <c r="DN79" s="23"/>
      <c r="DO79" s="32"/>
      <c r="DP79" s="22"/>
      <c r="DQ79" s="23"/>
      <c r="DR79" s="23"/>
      <c r="DS79" s="23"/>
      <c r="DT79" s="23"/>
      <c r="DU79" s="23"/>
      <c r="DV79" s="23"/>
      <c r="DW79" s="23"/>
      <c r="DX79" s="32"/>
      <c r="DY79" s="22"/>
      <c r="DZ79" s="23"/>
      <c r="EA79" s="23"/>
      <c r="EB79" s="23"/>
      <c r="EC79" s="23"/>
      <c r="ED79" s="23"/>
      <c r="EE79" s="23"/>
      <c r="EF79" s="23"/>
      <c r="EG79" s="32"/>
      <c r="EH79" s="23"/>
      <c r="EI79" s="24"/>
      <c r="EJ79" s="19"/>
      <c r="EK79" s="25"/>
      <c r="EO79" s="43">
        <f t="shared" si="63"/>
        <v>0</v>
      </c>
    </row>
    <row r="80" spans="1:145" s="27" customFormat="1" x14ac:dyDescent="0.25">
      <c r="A80" s="154"/>
      <c r="B80" s="51"/>
      <c r="C80" s="18">
        <v>1.2874410000000001</v>
      </c>
      <c r="D80" s="26"/>
      <c r="E80" s="26"/>
      <c r="F80" s="26"/>
      <c r="G80" s="26"/>
      <c r="H80" s="26"/>
      <c r="I80" s="26"/>
      <c r="J80" s="26"/>
      <c r="K80" s="35">
        <f t="shared" ref="K80" si="70">K78/K79*0.0113636*60</f>
        <v>1.2922988949333332</v>
      </c>
      <c r="L80" s="18">
        <v>1.041461</v>
      </c>
      <c r="M80" s="26">
        <v>0.81311699999999998</v>
      </c>
      <c r="N80" s="26">
        <v>1.004699</v>
      </c>
      <c r="O80" s="26"/>
      <c r="P80" s="26"/>
      <c r="Q80" s="26"/>
      <c r="R80" s="26"/>
      <c r="S80" s="26"/>
      <c r="T80" s="35">
        <f t="shared" ref="T80" si="71">T78/T79*0.0113636*60</f>
        <v>0.95989894246706586</v>
      </c>
      <c r="U80" s="18">
        <v>0.92469299999999999</v>
      </c>
      <c r="V80" s="26"/>
      <c r="W80" s="26"/>
      <c r="X80" s="26"/>
      <c r="Y80" s="26"/>
      <c r="Z80" s="26"/>
      <c r="AA80" s="26"/>
      <c r="AB80" s="26"/>
      <c r="AC80" s="35">
        <f t="shared" ref="AC80" si="72">AC78/AC79*0.0113636*60</f>
        <v>0.92704547842105267</v>
      </c>
      <c r="AL80" s="35"/>
      <c r="AM80" s="18"/>
      <c r="AN80" s="26"/>
      <c r="AO80" s="26"/>
      <c r="AP80" s="26"/>
      <c r="AQ80" s="26"/>
      <c r="AR80" s="26"/>
      <c r="AS80" s="26"/>
      <c r="AT80" s="26"/>
      <c r="AU80" s="35"/>
      <c r="BD80" s="35"/>
      <c r="BM80" s="35"/>
      <c r="BN80" s="18"/>
      <c r="BO80" s="26"/>
      <c r="BP80" s="26"/>
      <c r="BQ80" s="26"/>
      <c r="BR80" s="26"/>
      <c r="BS80" s="26"/>
      <c r="BT80" s="26"/>
      <c r="BU80" s="26"/>
      <c r="BV80" s="35"/>
      <c r="BW80" s="18"/>
      <c r="BX80" s="26"/>
      <c r="BY80" s="26"/>
      <c r="BZ80" s="26"/>
      <c r="CA80" s="26"/>
      <c r="CB80" s="26"/>
      <c r="CC80" s="26"/>
      <c r="CD80" s="26"/>
      <c r="CE80" s="33"/>
      <c r="CF80" s="18"/>
      <c r="CG80" s="26"/>
      <c r="CH80" s="26"/>
      <c r="CI80" s="26"/>
      <c r="CJ80" s="26"/>
      <c r="CK80" s="26"/>
      <c r="CL80" s="26"/>
      <c r="CM80" s="26"/>
      <c r="CN80" s="33"/>
      <c r="CO80" s="18"/>
      <c r="CP80" s="26"/>
      <c r="CQ80" s="26"/>
      <c r="CR80" s="26"/>
      <c r="CS80" s="26"/>
      <c r="CT80" s="26"/>
      <c r="CU80" s="26"/>
      <c r="CV80" s="26"/>
      <c r="CW80" s="33"/>
      <c r="CX80" s="18"/>
      <c r="CY80" s="26"/>
      <c r="CZ80" s="26"/>
      <c r="DA80" s="26"/>
      <c r="DB80" s="26"/>
      <c r="DC80" s="26"/>
      <c r="DD80" s="26"/>
      <c r="DE80" s="26"/>
      <c r="DF80" s="33"/>
      <c r="DG80" s="18"/>
      <c r="DH80" s="26"/>
      <c r="DI80" s="26"/>
      <c r="DJ80" s="26"/>
      <c r="DK80" s="26"/>
      <c r="DL80" s="26"/>
      <c r="DM80" s="26"/>
      <c r="DN80" s="26"/>
      <c r="DO80" s="33"/>
      <c r="DP80" s="18"/>
      <c r="DQ80" s="26"/>
      <c r="DR80" s="26"/>
      <c r="DS80" s="26"/>
      <c r="DT80" s="26"/>
      <c r="DU80" s="26"/>
      <c r="DV80" s="26"/>
      <c r="DW80" s="26"/>
      <c r="DX80" s="33"/>
      <c r="DY80" s="18"/>
      <c r="DZ80" s="26"/>
      <c r="EA80" s="26"/>
      <c r="EB80" s="26"/>
      <c r="EC80" s="26"/>
      <c r="ED80" s="26"/>
      <c r="EE80" s="26"/>
      <c r="EF80" s="26"/>
      <c r="EG80" s="33"/>
      <c r="EH80" s="26"/>
      <c r="EI80" s="28"/>
      <c r="EJ80" s="17"/>
      <c r="EK80" s="29"/>
      <c r="EO80" s="43">
        <f t="shared" si="63"/>
        <v>0</v>
      </c>
    </row>
    <row r="81" spans="1:145" s="43" customFormat="1" x14ac:dyDescent="0.25">
      <c r="A81" s="152">
        <v>20</v>
      </c>
      <c r="B81" s="52">
        <v>93</v>
      </c>
      <c r="C81" s="36">
        <v>2</v>
      </c>
      <c r="D81" s="37"/>
      <c r="E81" s="37"/>
      <c r="F81" s="37"/>
      <c r="G81" s="37"/>
      <c r="H81" s="37"/>
      <c r="I81" s="37"/>
      <c r="J81" s="37"/>
      <c r="K81" s="38"/>
      <c r="L81" s="36">
        <v>3</v>
      </c>
      <c r="M81" s="37"/>
      <c r="N81" s="37"/>
      <c r="O81" s="37"/>
      <c r="P81" s="37"/>
      <c r="Q81" s="37"/>
      <c r="R81" s="37"/>
      <c r="S81" s="37"/>
      <c r="T81" s="38"/>
      <c r="U81" s="36">
        <v>1</v>
      </c>
      <c r="V81" s="37"/>
      <c r="W81" s="37"/>
      <c r="X81" s="37"/>
      <c r="Y81" s="37"/>
      <c r="Z81" s="37"/>
      <c r="AA81" s="37"/>
      <c r="AB81" s="37"/>
      <c r="AC81" s="38"/>
      <c r="AD81" s="36"/>
      <c r="AE81" s="37"/>
      <c r="AF81" s="37"/>
      <c r="AG81" s="37"/>
      <c r="AH81" s="37"/>
      <c r="AI81" s="37"/>
      <c r="AJ81" s="37"/>
      <c r="AK81" s="37"/>
      <c r="AL81" s="38"/>
      <c r="AM81" s="36"/>
      <c r="AN81" s="37"/>
      <c r="AO81" s="37"/>
      <c r="AP81" s="37"/>
      <c r="AQ81" s="37"/>
      <c r="AR81" s="37"/>
      <c r="AS81" s="37"/>
      <c r="AT81" s="37"/>
      <c r="AU81" s="38"/>
      <c r="AV81" s="36"/>
      <c r="AW81" s="37"/>
      <c r="AX81" s="37"/>
      <c r="AY81" s="37"/>
      <c r="AZ81" s="37"/>
      <c r="BA81" s="37"/>
      <c r="BB81" s="37"/>
      <c r="BC81" s="37"/>
      <c r="BD81" s="38"/>
      <c r="BE81" s="36"/>
      <c r="BF81" s="37"/>
      <c r="BG81" s="37"/>
      <c r="BH81" s="37"/>
      <c r="BI81" s="37"/>
      <c r="BJ81" s="37"/>
      <c r="BK81" s="37"/>
      <c r="BL81" s="37"/>
      <c r="BM81" s="38"/>
      <c r="BN81" s="36"/>
      <c r="BO81" s="37"/>
      <c r="BP81" s="37"/>
      <c r="BQ81" s="37"/>
      <c r="BR81" s="37"/>
      <c r="BS81" s="37"/>
      <c r="BT81" s="37"/>
      <c r="BU81" s="37"/>
      <c r="BV81" s="38"/>
      <c r="BW81" s="36"/>
      <c r="BX81" s="37"/>
      <c r="BY81" s="37"/>
      <c r="BZ81" s="37"/>
      <c r="CA81" s="37"/>
      <c r="CB81" s="37"/>
      <c r="CC81" s="37"/>
      <c r="CD81" s="37"/>
      <c r="CE81" s="38"/>
      <c r="CF81" s="36"/>
      <c r="CG81" s="37"/>
      <c r="CH81" s="37"/>
      <c r="CI81" s="37"/>
      <c r="CJ81" s="37"/>
      <c r="CK81" s="37"/>
      <c r="CL81" s="37"/>
      <c r="CM81" s="37"/>
      <c r="CN81" s="38"/>
      <c r="CO81" s="36"/>
      <c r="CP81" s="37"/>
      <c r="CQ81" s="37"/>
      <c r="CR81" s="37"/>
      <c r="CS81" s="37"/>
      <c r="CT81" s="37"/>
      <c r="CU81" s="37"/>
      <c r="CV81" s="37"/>
      <c r="CW81" s="38"/>
      <c r="CX81" s="36"/>
      <c r="CY81" s="37"/>
      <c r="CZ81" s="37"/>
      <c r="DA81" s="37"/>
      <c r="DB81" s="37"/>
      <c r="DC81" s="37"/>
      <c r="DD81" s="37"/>
      <c r="DE81" s="37"/>
      <c r="DF81" s="38"/>
      <c r="DG81" s="36"/>
      <c r="DH81" s="37"/>
      <c r="DI81" s="37"/>
      <c r="DJ81" s="37"/>
      <c r="DK81" s="37"/>
      <c r="DL81" s="37"/>
      <c r="DM81" s="37"/>
      <c r="DN81" s="37"/>
      <c r="DO81" s="38"/>
      <c r="DP81" s="36"/>
      <c r="DQ81" s="37"/>
      <c r="DR81" s="37"/>
      <c r="DS81" s="37"/>
      <c r="DT81" s="37"/>
      <c r="DU81" s="37"/>
      <c r="DV81" s="37"/>
      <c r="DW81" s="37"/>
      <c r="DX81" s="38"/>
      <c r="DY81" s="36"/>
      <c r="DZ81" s="37"/>
      <c r="EA81" s="37"/>
      <c r="EB81" s="37"/>
      <c r="EC81" s="37"/>
      <c r="ED81" s="37"/>
      <c r="EE81" s="37"/>
      <c r="EF81" s="37"/>
      <c r="EG81" s="38"/>
      <c r="EH81" s="37"/>
      <c r="EI81" s="43">
        <v>93</v>
      </c>
      <c r="EJ81" s="59">
        <v>0</v>
      </c>
      <c r="EK81" s="41">
        <v>20</v>
      </c>
      <c r="EL81" s="42">
        <v>42664</v>
      </c>
      <c r="EM81" s="66">
        <v>42666</v>
      </c>
      <c r="EO81" s="43">
        <f t="shared" si="63"/>
        <v>2</v>
      </c>
    </row>
    <row r="82" spans="1:145" s="11" customFormat="1" x14ac:dyDescent="0.25">
      <c r="A82" s="153"/>
      <c r="B82" s="50"/>
      <c r="C82" s="22">
        <v>302.8</v>
      </c>
      <c r="D82" s="23">
        <v>391.96</v>
      </c>
      <c r="E82" s="23"/>
      <c r="F82" s="23"/>
      <c r="G82" s="23"/>
      <c r="H82" s="23"/>
      <c r="I82" s="23"/>
      <c r="J82" s="23"/>
      <c r="K82" s="32">
        <f>SUM(C82:H82)</f>
        <v>694.76</v>
      </c>
      <c r="L82" s="22">
        <v>486.96</v>
      </c>
      <c r="M82" s="23">
        <v>486.96</v>
      </c>
      <c r="N82" s="11">
        <v>486.96</v>
      </c>
      <c r="P82" s="23"/>
      <c r="Q82" s="23"/>
      <c r="R82" s="23"/>
      <c r="S82" s="23"/>
      <c r="T82" s="32">
        <f>SUM(L82:Q82)</f>
        <v>1460.8799999999999</v>
      </c>
      <c r="U82" s="22">
        <v>789.76</v>
      </c>
      <c r="V82" s="23"/>
      <c r="W82" s="23"/>
      <c r="X82" s="23"/>
      <c r="Y82" s="23"/>
      <c r="Z82" s="23"/>
      <c r="AA82" s="23"/>
      <c r="AB82" s="23"/>
      <c r="AC82" s="32">
        <f>SUM(U82:Z82)</f>
        <v>789.76</v>
      </c>
      <c r="AH82" s="23"/>
      <c r="AI82" s="23"/>
      <c r="AJ82" s="23"/>
      <c r="AK82" s="23"/>
      <c r="AL82" s="32"/>
      <c r="AM82" s="22"/>
      <c r="AN82" s="23"/>
      <c r="AO82" s="23"/>
      <c r="AU82" s="32"/>
      <c r="AZ82" s="23"/>
      <c r="BA82" s="23"/>
      <c r="BB82" s="23"/>
      <c r="BC82" s="23"/>
      <c r="BD82" s="32"/>
      <c r="BI82" s="23"/>
      <c r="BJ82" s="23"/>
      <c r="BK82" s="23"/>
      <c r="BL82" s="23"/>
      <c r="BM82" s="32"/>
      <c r="BN82" s="22"/>
      <c r="BO82" s="23"/>
      <c r="BP82" s="23"/>
      <c r="BQ82" s="23"/>
      <c r="BR82" s="23"/>
      <c r="BS82" s="23"/>
      <c r="BT82" s="23"/>
      <c r="BU82" s="23"/>
      <c r="BV82" s="32"/>
      <c r="BW82" s="22"/>
      <c r="BX82" s="23"/>
      <c r="BY82" s="23"/>
      <c r="BZ82" s="23"/>
      <c r="CA82" s="23"/>
      <c r="CB82" s="23"/>
      <c r="CC82" s="23"/>
      <c r="CD82" s="23"/>
      <c r="CE82" s="32"/>
      <c r="CF82" s="22"/>
      <c r="CG82" s="23"/>
      <c r="CH82" s="23"/>
      <c r="CI82" s="23"/>
      <c r="CJ82" s="23"/>
      <c r="CK82" s="23"/>
      <c r="CL82" s="23"/>
      <c r="CM82" s="23"/>
      <c r="CN82" s="32"/>
      <c r="CO82" s="22"/>
      <c r="CP82" s="23"/>
      <c r="CQ82" s="23"/>
      <c r="CR82" s="23"/>
      <c r="CS82" s="23"/>
      <c r="CT82" s="23"/>
      <c r="CU82" s="23"/>
      <c r="CV82" s="23"/>
      <c r="CW82" s="32"/>
      <c r="CX82" s="22"/>
      <c r="CY82" s="23"/>
      <c r="CZ82" s="23"/>
      <c r="DA82" s="23"/>
      <c r="DB82" s="23"/>
      <c r="DC82" s="23"/>
      <c r="DD82" s="23"/>
      <c r="DE82" s="23"/>
      <c r="DF82" s="32"/>
      <c r="DG82" s="22"/>
      <c r="DH82" s="23"/>
      <c r="DI82" s="23"/>
      <c r="DJ82" s="23"/>
      <c r="DK82" s="23"/>
      <c r="DL82" s="23"/>
      <c r="DM82" s="23"/>
      <c r="DN82" s="23"/>
      <c r="DO82" s="32"/>
      <c r="DP82" s="22"/>
      <c r="DQ82" s="23"/>
      <c r="DR82" s="23"/>
      <c r="DS82" s="23"/>
      <c r="DT82" s="23"/>
      <c r="DU82" s="23"/>
      <c r="DV82" s="23"/>
      <c r="DW82" s="23"/>
      <c r="DX82" s="32"/>
      <c r="DY82" s="22"/>
      <c r="DZ82" s="23"/>
      <c r="EA82" s="23"/>
      <c r="EB82" s="23"/>
      <c r="EC82" s="23"/>
      <c r="ED82" s="23"/>
      <c r="EE82" s="23"/>
      <c r="EF82" s="23"/>
      <c r="EG82" s="32"/>
      <c r="EH82" s="23"/>
      <c r="EI82" s="24"/>
      <c r="EJ82" s="19"/>
      <c r="EK82" s="25"/>
      <c r="EO82" s="43">
        <f t="shared" si="63"/>
        <v>0</v>
      </c>
    </row>
    <row r="83" spans="1:145" s="11" customFormat="1" x14ac:dyDescent="0.25">
      <c r="A83" s="153"/>
      <c r="B83" s="50"/>
      <c r="C83" s="22">
        <v>235</v>
      </c>
      <c r="D83" s="23">
        <v>272</v>
      </c>
      <c r="E83" s="23"/>
      <c r="F83" s="23"/>
      <c r="G83" s="23"/>
      <c r="H83" s="23"/>
      <c r="I83" s="23"/>
      <c r="J83" s="23"/>
      <c r="K83" s="32">
        <f>SUM(C83:H83)</f>
        <v>507</v>
      </c>
      <c r="L83" s="22">
        <v>441</v>
      </c>
      <c r="M83" s="23">
        <v>389</v>
      </c>
      <c r="N83" s="23">
        <v>345</v>
      </c>
      <c r="O83" s="23"/>
      <c r="P83" s="23"/>
      <c r="Q83" s="23"/>
      <c r="R83" s="23"/>
      <c r="S83" s="23"/>
      <c r="T83" s="32">
        <f>SUM(L83:Q83)</f>
        <v>1175</v>
      </c>
      <c r="U83" s="22">
        <v>556</v>
      </c>
      <c r="V83" s="23"/>
      <c r="Y83" s="23"/>
      <c r="Z83" s="23"/>
      <c r="AA83" s="23"/>
      <c r="AB83" s="23"/>
      <c r="AC83" s="32">
        <f>SUM(U83:Z83)</f>
        <v>556</v>
      </c>
      <c r="AF83" s="23"/>
      <c r="AG83" s="23"/>
      <c r="AH83" s="23"/>
      <c r="AI83" s="23"/>
      <c r="AJ83" s="23"/>
      <c r="AK83" s="23"/>
      <c r="AL83" s="32"/>
      <c r="AM83" s="22"/>
      <c r="AN83" s="23"/>
      <c r="AO83" s="23"/>
      <c r="AP83" s="23"/>
      <c r="AQ83" s="23"/>
      <c r="AR83" s="23"/>
      <c r="AS83" s="23"/>
      <c r="AT83" s="23"/>
      <c r="AU83" s="32"/>
      <c r="AX83" s="23"/>
      <c r="AY83" s="23"/>
      <c r="AZ83" s="23"/>
      <c r="BA83" s="23"/>
      <c r="BB83" s="23"/>
      <c r="BC83" s="23"/>
      <c r="BD83" s="32"/>
      <c r="BG83" s="23"/>
      <c r="BH83" s="23"/>
      <c r="BI83" s="23"/>
      <c r="BJ83" s="23"/>
      <c r="BK83" s="23"/>
      <c r="BL83" s="23"/>
      <c r="BM83" s="32"/>
      <c r="BN83" s="22"/>
      <c r="BO83" s="23"/>
      <c r="BP83" s="23"/>
      <c r="BQ83" s="23"/>
      <c r="BR83" s="23"/>
      <c r="BS83" s="23"/>
      <c r="BT83" s="23"/>
      <c r="BU83" s="23"/>
      <c r="BV83" s="32"/>
      <c r="BW83" s="22"/>
      <c r="BX83" s="23"/>
      <c r="BY83" s="23"/>
      <c r="BZ83" s="23"/>
      <c r="CA83" s="23"/>
      <c r="CB83" s="23"/>
      <c r="CC83" s="23"/>
      <c r="CD83" s="23"/>
      <c r="CE83" s="32"/>
      <c r="CF83" s="22"/>
      <c r="CG83" s="23"/>
      <c r="CH83" s="23"/>
      <c r="CI83" s="23"/>
      <c r="CJ83" s="23"/>
      <c r="CK83" s="23"/>
      <c r="CL83" s="23"/>
      <c r="CM83" s="23"/>
      <c r="CN83" s="32"/>
      <c r="CO83" s="22"/>
      <c r="CP83" s="23"/>
      <c r="CQ83" s="23"/>
      <c r="CR83" s="23"/>
      <c r="CS83" s="23"/>
      <c r="CT83" s="23"/>
      <c r="CU83" s="23"/>
      <c r="CV83" s="23"/>
      <c r="CW83" s="32"/>
      <c r="CX83" s="22"/>
      <c r="CY83" s="23"/>
      <c r="CZ83" s="23"/>
      <c r="DA83" s="23"/>
      <c r="DB83" s="23"/>
      <c r="DC83" s="23"/>
      <c r="DD83" s="23"/>
      <c r="DE83" s="23"/>
      <c r="DF83" s="32"/>
      <c r="DG83" s="22"/>
      <c r="DH83" s="23"/>
      <c r="DI83" s="23"/>
      <c r="DJ83" s="23"/>
      <c r="DK83" s="23"/>
      <c r="DL83" s="23"/>
      <c r="DM83" s="23"/>
      <c r="DN83" s="23"/>
      <c r="DO83" s="32"/>
      <c r="DP83" s="22"/>
      <c r="DQ83" s="23"/>
      <c r="DR83" s="23"/>
      <c r="DS83" s="23"/>
      <c r="DT83" s="23"/>
      <c r="DU83" s="23"/>
      <c r="DV83" s="23"/>
      <c r="DW83" s="23"/>
      <c r="DX83" s="32"/>
      <c r="DY83" s="22"/>
      <c r="DZ83" s="23"/>
      <c r="EA83" s="23"/>
      <c r="EB83" s="23"/>
      <c r="EC83" s="23"/>
      <c r="ED83" s="23"/>
      <c r="EE83" s="23"/>
      <c r="EF83" s="23"/>
      <c r="EG83" s="32"/>
      <c r="EH83" s="23"/>
      <c r="EI83" s="24"/>
      <c r="EJ83" s="19"/>
      <c r="EK83" s="25"/>
      <c r="EO83" s="43">
        <f t="shared" si="63"/>
        <v>0</v>
      </c>
    </row>
    <row r="84" spans="1:145" s="27" customFormat="1" x14ac:dyDescent="0.25">
      <c r="A84" s="154"/>
      <c r="B84" s="51"/>
      <c r="C84" s="18">
        <v>0.87773000000000001</v>
      </c>
      <c r="D84" s="26">
        <v>0.97958999999999996</v>
      </c>
      <c r="E84" s="26"/>
      <c r="F84" s="26"/>
      <c r="G84" s="26"/>
      <c r="H84" s="26"/>
      <c r="I84" s="26"/>
      <c r="J84" s="26"/>
      <c r="K84" s="35">
        <f t="shared" ref="K84" si="73">K82/K83*0.0113636*60</f>
        <v>0.9343165368047337</v>
      </c>
      <c r="L84" s="18">
        <v>0.75280400000000003</v>
      </c>
      <c r="M84" s="26">
        <v>0.85205500000000001</v>
      </c>
      <c r="N84" s="26">
        <v>0.96218099999999995</v>
      </c>
      <c r="O84" s="26"/>
      <c r="P84" s="26"/>
      <c r="Q84" s="26"/>
      <c r="R84" s="26"/>
      <c r="S84" s="26"/>
      <c r="T84" s="35">
        <f t="shared" ref="T84" si="74">T82/T83*0.0113636*60</f>
        <v>0.84770328347234036</v>
      </c>
      <c r="U84" s="18">
        <v>0.96731500000000004</v>
      </c>
      <c r="V84" s="26"/>
      <c r="W84" s="26"/>
      <c r="X84" s="26"/>
      <c r="Y84" s="26"/>
      <c r="Z84" s="26"/>
      <c r="AA84" s="26"/>
      <c r="AB84" s="26"/>
      <c r="AC84" s="35">
        <f t="shared" ref="AC84" si="75">AC82/AC83*0.0113636*60</f>
        <v>0.96847302906474808</v>
      </c>
      <c r="AL84" s="35"/>
      <c r="AM84" s="18"/>
      <c r="AN84" s="26"/>
      <c r="AO84" s="26"/>
      <c r="AP84" s="26"/>
      <c r="AQ84" s="26"/>
      <c r="AR84" s="26"/>
      <c r="AS84" s="26"/>
      <c r="AT84" s="26"/>
      <c r="AU84" s="35"/>
      <c r="BD84" s="35"/>
      <c r="BM84" s="35"/>
      <c r="BN84" s="18"/>
      <c r="BO84" s="26"/>
      <c r="BP84" s="26"/>
      <c r="BQ84" s="26"/>
      <c r="BR84" s="26"/>
      <c r="BS84" s="26"/>
      <c r="BT84" s="26"/>
      <c r="BU84" s="26"/>
      <c r="BV84" s="35"/>
      <c r="BW84" s="18"/>
      <c r="BX84" s="26"/>
      <c r="BY84" s="26"/>
      <c r="BZ84" s="26"/>
      <c r="CA84" s="26"/>
      <c r="CB84" s="26"/>
      <c r="CC84" s="26"/>
      <c r="CD84" s="26"/>
      <c r="CE84" s="33"/>
      <c r="CF84" s="18"/>
      <c r="CG84" s="26"/>
      <c r="CH84" s="26"/>
      <c r="CI84" s="26"/>
      <c r="CJ84" s="26"/>
      <c r="CK84" s="26"/>
      <c r="CL84" s="26"/>
      <c r="CM84" s="26"/>
      <c r="CN84" s="33"/>
      <c r="CO84" s="18"/>
      <c r="CP84" s="26"/>
      <c r="CQ84" s="26"/>
      <c r="CR84" s="26"/>
      <c r="CS84" s="26"/>
      <c r="CT84" s="26"/>
      <c r="CU84" s="26"/>
      <c r="CV84" s="26"/>
      <c r="CW84" s="33"/>
      <c r="CX84" s="18"/>
      <c r="CY84" s="26"/>
      <c r="CZ84" s="26"/>
      <c r="DA84" s="26"/>
      <c r="DB84" s="26"/>
      <c r="DC84" s="26"/>
      <c r="DD84" s="26"/>
      <c r="DE84" s="26"/>
      <c r="DF84" s="33"/>
      <c r="DG84" s="18"/>
      <c r="DH84" s="26"/>
      <c r="DI84" s="26"/>
      <c r="DJ84" s="26"/>
      <c r="DK84" s="26"/>
      <c r="DL84" s="26"/>
      <c r="DM84" s="26"/>
      <c r="DN84" s="26"/>
      <c r="DO84" s="33"/>
      <c r="DP84" s="18"/>
      <c r="DQ84" s="26"/>
      <c r="DR84" s="26"/>
      <c r="DS84" s="26"/>
      <c r="DT84" s="26"/>
      <c r="DU84" s="26"/>
      <c r="DV84" s="26"/>
      <c r="DW84" s="26"/>
      <c r="DX84" s="33"/>
      <c r="DY84" s="18"/>
      <c r="DZ84" s="26"/>
      <c r="EA84" s="26"/>
      <c r="EB84" s="26"/>
      <c r="EC84" s="26"/>
      <c r="ED84" s="26"/>
      <c r="EE84" s="26"/>
      <c r="EF84" s="26"/>
      <c r="EG84" s="33"/>
      <c r="EH84" s="26"/>
      <c r="EI84" s="28"/>
      <c r="EJ84" s="17"/>
      <c r="EK84" s="29"/>
      <c r="EO84" s="43">
        <f t="shared" si="63"/>
        <v>0</v>
      </c>
    </row>
    <row r="85" spans="1:145" s="43" customFormat="1" x14ac:dyDescent="0.25">
      <c r="A85" s="152">
        <v>21</v>
      </c>
      <c r="B85" s="52">
        <v>95</v>
      </c>
      <c r="C85" s="36">
        <v>0</v>
      </c>
      <c r="D85" s="37"/>
      <c r="E85" s="37"/>
      <c r="F85" s="37"/>
      <c r="G85" s="37"/>
      <c r="H85" s="37"/>
      <c r="I85" s="37"/>
      <c r="J85" s="37"/>
      <c r="K85" s="38"/>
      <c r="L85" s="36">
        <v>1</v>
      </c>
      <c r="M85" s="37"/>
      <c r="N85" s="37"/>
      <c r="O85" s="37"/>
      <c r="P85" s="37"/>
      <c r="Q85" s="37"/>
      <c r="R85" s="37"/>
      <c r="S85" s="37"/>
      <c r="T85" s="38"/>
      <c r="U85" s="36">
        <v>2</v>
      </c>
      <c r="V85" s="37"/>
      <c r="W85" s="37"/>
      <c r="X85" s="37"/>
      <c r="Y85" s="37"/>
      <c r="Z85" s="37"/>
      <c r="AA85" s="37"/>
      <c r="AB85" s="37"/>
      <c r="AC85" s="38"/>
      <c r="AD85" s="36">
        <v>2</v>
      </c>
      <c r="AE85" s="37"/>
      <c r="AF85" s="37"/>
      <c r="AG85" s="37"/>
      <c r="AH85" s="37"/>
      <c r="AI85" s="37"/>
      <c r="AJ85" s="37"/>
      <c r="AK85" s="37"/>
      <c r="AL85" s="38"/>
      <c r="AM85" s="36">
        <v>1</v>
      </c>
      <c r="AN85" s="37"/>
      <c r="AO85" s="37"/>
      <c r="AP85" s="37"/>
      <c r="AQ85" s="37"/>
      <c r="AR85" s="37"/>
      <c r="AS85" s="37"/>
      <c r="AT85" s="37"/>
      <c r="AU85" s="38"/>
      <c r="AV85" s="36"/>
      <c r="AW85" s="37"/>
      <c r="AX85" s="37"/>
      <c r="AY85" s="37"/>
      <c r="AZ85" s="37"/>
      <c r="BA85" s="37"/>
      <c r="BB85" s="37"/>
      <c r="BC85" s="37"/>
      <c r="BD85" s="38"/>
      <c r="BE85" s="36"/>
      <c r="BF85" s="37"/>
      <c r="BG85" s="37"/>
      <c r="BH85" s="37"/>
      <c r="BI85" s="37"/>
      <c r="BJ85" s="37"/>
      <c r="BK85" s="37"/>
      <c r="BL85" s="37"/>
      <c r="BM85" s="38"/>
      <c r="BN85" s="36"/>
      <c r="BO85" s="37"/>
      <c r="BP85" s="37"/>
      <c r="BQ85" s="37"/>
      <c r="BR85" s="37"/>
      <c r="BS85" s="37"/>
      <c r="BT85" s="37"/>
      <c r="BU85" s="37"/>
      <c r="BV85" s="38"/>
      <c r="BW85" s="36"/>
      <c r="BX85" s="37"/>
      <c r="BY85" s="37"/>
      <c r="BZ85" s="37"/>
      <c r="CA85" s="37"/>
      <c r="CB85" s="37"/>
      <c r="CC85" s="37"/>
      <c r="CD85" s="37"/>
      <c r="CE85" s="38"/>
      <c r="CF85" s="36"/>
      <c r="CG85" s="37"/>
      <c r="CH85" s="37"/>
      <c r="CI85" s="37"/>
      <c r="CJ85" s="37"/>
      <c r="CK85" s="37"/>
      <c r="CL85" s="37"/>
      <c r="CM85" s="37"/>
      <c r="CN85" s="38"/>
      <c r="CO85" s="36"/>
      <c r="CP85" s="37"/>
      <c r="CQ85" s="37"/>
      <c r="CR85" s="37"/>
      <c r="CS85" s="37"/>
      <c r="CT85" s="37"/>
      <c r="CU85" s="37"/>
      <c r="CV85" s="37"/>
      <c r="CW85" s="38"/>
      <c r="CX85" s="36"/>
      <c r="CY85" s="37"/>
      <c r="CZ85" s="37"/>
      <c r="DA85" s="37"/>
      <c r="DB85" s="37"/>
      <c r="DC85" s="37"/>
      <c r="DD85" s="37"/>
      <c r="DE85" s="37"/>
      <c r="DF85" s="38"/>
      <c r="DG85" s="36"/>
      <c r="DH85" s="37"/>
      <c r="DI85" s="37"/>
      <c r="DJ85" s="37"/>
      <c r="DK85" s="37"/>
      <c r="DL85" s="37"/>
      <c r="DM85" s="37"/>
      <c r="DN85" s="37"/>
      <c r="DO85" s="38"/>
      <c r="DP85" s="36"/>
      <c r="DQ85" s="37"/>
      <c r="DR85" s="37"/>
      <c r="DS85" s="37"/>
      <c r="DT85" s="37"/>
      <c r="DU85" s="37"/>
      <c r="DV85" s="37"/>
      <c r="DW85" s="37"/>
      <c r="DX85" s="38"/>
      <c r="DY85" s="36"/>
      <c r="DZ85" s="37"/>
      <c r="EA85" s="37"/>
      <c r="EB85" s="37"/>
      <c r="EC85" s="37"/>
      <c r="ED85" s="37"/>
      <c r="EE85" s="37"/>
      <c r="EF85" s="37"/>
      <c r="EG85" s="38"/>
      <c r="EH85" s="37"/>
      <c r="EI85" s="43">
        <v>95</v>
      </c>
      <c r="EJ85" s="59">
        <v>0</v>
      </c>
      <c r="EK85" s="41">
        <v>29</v>
      </c>
      <c r="EL85" s="42">
        <v>42665</v>
      </c>
      <c r="EM85" s="66">
        <v>42669</v>
      </c>
      <c r="EO85" s="43">
        <f t="shared" si="63"/>
        <v>4</v>
      </c>
    </row>
    <row r="86" spans="1:145" s="11" customFormat="1" x14ac:dyDescent="0.25">
      <c r="A86" s="153"/>
      <c r="B86" s="50"/>
      <c r="C86" s="22"/>
      <c r="D86" s="23"/>
      <c r="E86" s="23"/>
      <c r="F86" s="23"/>
      <c r="G86" s="23"/>
      <c r="H86" s="23"/>
      <c r="I86" s="23"/>
      <c r="J86" s="23"/>
      <c r="K86" s="32"/>
      <c r="L86" s="22">
        <v>332.8</v>
      </c>
      <c r="M86" s="23"/>
      <c r="P86" s="23"/>
      <c r="Q86" s="23"/>
      <c r="R86" s="23"/>
      <c r="S86" s="23"/>
      <c r="T86" s="32">
        <f>SUM(L86:Q86)</f>
        <v>332.8</v>
      </c>
      <c r="U86" s="22">
        <v>302.8</v>
      </c>
      <c r="V86" s="23">
        <v>302.8</v>
      </c>
      <c r="W86" s="23"/>
      <c r="X86" s="23"/>
      <c r="Y86" s="23"/>
      <c r="Z86" s="23"/>
      <c r="AA86" s="23"/>
      <c r="AB86" s="23"/>
      <c r="AC86" s="32">
        <f>SUM(U86:Z86)</f>
        <v>605.6</v>
      </c>
      <c r="AD86" s="11">
        <v>332.8</v>
      </c>
      <c r="AE86" s="11">
        <v>516.96</v>
      </c>
      <c r="AH86" s="23"/>
      <c r="AI86" s="23"/>
      <c r="AJ86" s="23"/>
      <c r="AK86" s="23"/>
      <c r="AL86" s="32">
        <f>SUM(AD86:AK86)</f>
        <v>849.76</v>
      </c>
      <c r="AM86" s="22">
        <v>302.8</v>
      </c>
      <c r="AN86" s="23"/>
      <c r="AO86" s="23"/>
      <c r="AU86" s="32">
        <f>SUM(AM86:AT86)</f>
        <v>302.8</v>
      </c>
      <c r="AZ86" s="23"/>
      <c r="BA86" s="23"/>
      <c r="BB86" s="23"/>
      <c r="BC86" s="23"/>
      <c r="BD86" s="32"/>
      <c r="BI86" s="23"/>
      <c r="BJ86" s="23"/>
      <c r="BK86" s="23"/>
      <c r="BL86" s="23"/>
      <c r="BM86" s="32"/>
      <c r="BN86" s="22"/>
      <c r="BO86" s="23"/>
      <c r="BP86" s="23"/>
      <c r="BQ86" s="23"/>
      <c r="BR86" s="23"/>
      <c r="BS86" s="23"/>
      <c r="BT86" s="23"/>
      <c r="BU86" s="23"/>
      <c r="BV86" s="32"/>
      <c r="BW86" s="22"/>
      <c r="BX86" s="23"/>
      <c r="BY86" s="23"/>
      <c r="BZ86" s="23"/>
      <c r="CA86" s="23"/>
      <c r="CB86" s="23"/>
      <c r="CC86" s="23"/>
      <c r="CD86" s="23"/>
      <c r="CE86" s="32"/>
      <c r="CF86" s="22"/>
      <c r="CG86" s="23"/>
      <c r="CH86" s="23"/>
      <c r="CI86" s="23"/>
      <c r="CJ86" s="23"/>
      <c r="CK86" s="23"/>
      <c r="CL86" s="23"/>
      <c r="CM86" s="23"/>
      <c r="CN86" s="32"/>
      <c r="CO86" s="22"/>
      <c r="CP86" s="23"/>
      <c r="CQ86" s="23"/>
      <c r="CR86" s="23"/>
      <c r="CS86" s="23"/>
      <c r="CT86" s="23"/>
      <c r="CU86" s="23"/>
      <c r="CV86" s="23"/>
      <c r="CW86" s="32"/>
      <c r="CX86" s="22"/>
      <c r="CY86" s="23"/>
      <c r="CZ86" s="23"/>
      <c r="DA86" s="23"/>
      <c r="DB86" s="23"/>
      <c r="DC86" s="23"/>
      <c r="DD86" s="23"/>
      <c r="DE86" s="23"/>
      <c r="DF86" s="32"/>
      <c r="DG86" s="22"/>
      <c r="DH86" s="23"/>
      <c r="DI86" s="23"/>
      <c r="DJ86" s="23"/>
      <c r="DK86" s="23"/>
      <c r="DL86" s="23"/>
      <c r="DM86" s="23"/>
      <c r="DN86" s="23"/>
      <c r="DO86" s="32"/>
      <c r="DP86" s="22"/>
      <c r="DQ86" s="23"/>
      <c r="DR86" s="23"/>
      <c r="DS86" s="23"/>
      <c r="DT86" s="23"/>
      <c r="DU86" s="23"/>
      <c r="DV86" s="23"/>
      <c r="DW86" s="23"/>
      <c r="DX86" s="32"/>
      <c r="DY86" s="22"/>
      <c r="DZ86" s="23"/>
      <c r="EA86" s="23"/>
      <c r="EB86" s="23"/>
      <c r="EC86" s="23"/>
      <c r="ED86" s="23"/>
      <c r="EE86" s="23"/>
      <c r="EF86" s="23"/>
      <c r="EG86" s="32"/>
      <c r="EH86" s="23"/>
      <c r="EI86" s="24"/>
      <c r="EJ86" s="19"/>
      <c r="EK86" s="25"/>
      <c r="EO86" s="43">
        <f t="shared" si="63"/>
        <v>0</v>
      </c>
    </row>
    <row r="87" spans="1:145" s="11" customFormat="1" x14ac:dyDescent="0.25">
      <c r="A87" s="153"/>
      <c r="B87" s="50"/>
      <c r="C87" s="22"/>
      <c r="D87" s="23"/>
      <c r="E87" s="23"/>
      <c r="F87" s="23"/>
      <c r="G87" s="23"/>
      <c r="H87" s="23"/>
      <c r="I87" s="23"/>
      <c r="J87" s="23"/>
      <c r="K87" s="32"/>
      <c r="L87" s="22">
        <v>406</v>
      </c>
      <c r="M87" s="23"/>
      <c r="N87" s="23"/>
      <c r="O87" s="23"/>
      <c r="P87" s="23"/>
      <c r="Q87" s="23"/>
      <c r="R87" s="23"/>
      <c r="S87" s="23"/>
      <c r="T87" s="32">
        <f>SUM(L87:Q87)</f>
        <v>406</v>
      </c>
      <c r="U87" s="22">
        <v>352</v>
      </c>
      <c r="V87" s="23">
        <v>323</v>
      </c>
      <c r="Y87" s="23"/>
      <c r="Z87" s="23"/>
      <c r="AA87" s="23"/>
      <c r="AB87" s="23"/>
      <c r="AC87" s="32">
        <f>SUM(U87:Z87)</f>
        <v>675</v>
      </c>
      <c r="AD87" s="11">
        <v>330</v>
      </c>
      <c r="AE87" s="11">
        <v>971</v>
      </c>
      <c r="AF87" s="23"/>
      <c r="AG87" s="23"/>
      <c r="AH87" s="23"/>
      <c r="AI87" s="23"/>
      <c r="AJ87" s="23"/>
      <c r="AK87" s="23"/>
      <c r="AL87" s="32">
        <f>SUM(AD87:AK87)</f>
        <v>1301</v>
      </c>
      <c r="AM87" s="22">
        <v>378</v>
      </c>
      <c r="AN87" s="23"/>
      <c r="AO87" s="23"/>
      <c r="AP87" s="23"/>
      <c r="AQ87" s="23"/>
      <c r="AR87" s="23"/>
      <c r="AS87" s="23"/>
      <c r="AT87" s="23"/>
      <c r="AU87" s="32">
        <f>SUM(AM87:AT87)</f>
        <v>378</v>
      </c>
      <c r="AX87" s="23"/>
      <c r="AY87" s="23"/>
      <c r="AZ87" s="23"/>
      <c r="BA87" s="23"/>
      <c r="BB87" s="23"/>
      <c r="BC87" s="23"/>
      <c r="BD87" s="32"/>
      <c r="BG87" s="23"/>
      <c r="BH87" s="23"/>
      <c r="BI87" s="23"/>
      <c r="BJ87" s="23"/>
      <c r="BK87" s="23"/>
      <c r="BL87" s="23"/>
      <c r="BM87" s="32"/>
      <c r="BN87" s="22"/>
      <c r="BO87" s="23"/>
      <c r="BP87" s="23"/>
      <c r="BQ87" s="23"/>
      <c r="BR87" s="23"/>
      <c r="BS87" s="23"/>
      <c r="BT87" s="23"/>
      <c r="BU87" s="23"/>
      <c r="BV87" s="32"/>
      <c r="BW87" s="22"/>
      <c r="BX87" s="23"/>
      <c r="BY87" s="23"/>
      <c r="BZ87" s="23"/>
      <c r="CA87" s="23"/>
      <c r="CB87" s="23"/>
      <c r="CC87" s="23"/>
      <c r="CD87" s="23"/>
      <c r="CE87" s="32"/>
      <c r="CF87" s="22"/>
      <c r="CG87" s="23"/>
      <c r="CH87" s="23"/>
      <c r="CI87" s="23"/>
      <c r="CJ87" s="23"/>
      <c r="CK87" s="23"/>
      <c r="CL87" s="23"/>
      <c r="CM87" s="23"/>
      <c r="CN87" s="32"/>
      <c r="CO87" s="22"/>
      <c r="CP87" s="23"/>
      <c r="CQ87" s="23"/>
      <c r="CR87" s="23"/>
      <c r="CS87" s="23"/>
      <c r="CT87" s="23"/>
      <c r="CU87" s="23"/>
      <c r="CV87" s="23"/>
      <c r="CW87" s="32"/>
      <c r="CX87" s="22"/>
      <c r="CY87" s="23"/>
      <c r="CZ87" s="23"/>
      <c r="DA87" s="23"/>
      <c r="DB87" s="23"/>
      <c r="DC87" s="23"/>
      <c r="DD87" s="23"/>
      <c r="DE87" s="23"/>
      <c r="DF87" s="32"/>
      <c r="DG87" s="22"/>
      <c r="DH87" s="23"/>
      <c r="DI87" s="23"/>
      <c r="DJ87" s="23"/>
      <c r="DK87" s="23"/>
      <c r="DL87" s="23"/>
      <c r="DM87" s="23"/>
      <c r="DN87" s="23"/>
      <c r="DO87" s="32"/>
      <c r="DP87" s="22"/>
      <c r="DQ87" s="23"/>
      <c r="DR87" s="23"/>
      <c r="DS87" s="23"/>
      <c r="DT87" s="23"/>
      <c r="DU87" s="23"/>
      <c r="DV87" s="23"/>
      <c r="DW87" s="23"/>
      <c r="DX87" s="32"/>
      <c r="DY87" s="22"/>
      <c r="DZ87" s="23"/>
      <c r="EA87" s="23"/>
      <c r="EB87" s="23"/>
      <c r="EC87" s="23"/>
      <c r="ED87" s="23"/>
      <c r="EE87" s="23"/>
      <c r="EF87" s="23"/>
      <c r="EG87" s="32"/>
      <c r="EH87" s="23"/>
      <c r="EI87" s="24"/>
      <c r="EJ87" s="19"/>
      <c r="EK87" s="25"/>
      <c r="EO87" s="43">
        <f t="shared" si="63"/>
        <v>0</v>
      </c>
    </row>
    <row r="88" spans="1:145" s="27" customFormat="1" x14ac:dyDescent="0.25">
      <c r="A88" s="154"/>
      <c r="B88" s="51"/>
      <c r="C88" s="18"/>
      <c r="D88" s="26"/>
      <c r="E88" s="26"/>
      <c r="F88" s="26"/>
      <c r="G88" s="26"/>
      <c r="H88" s="26"/>
      <c r="I88" s="26"/>
      <c r="J88" s="26"/>
      <c r="K88" s="35"/>
      <c r="L88" s="18">
        <v>0.55780099999999999</v>
      </c>
      <c r="M88" s="26"/>
      <c r="N88" s="26"/>
      <c r="O88" s="26"/>
      <c r="P88" s="26"/>
      <c r="Q88" s="26"/>
      <c r="R88" s="26"/>
      <c r="S88" s="26"/>
      <c r="T88" s="35">
        <f t="shared" ref="T88" si="76">T86/T87*0.0113636*60</f>
        <v>0.55888759802955656</v>
      </c>
      <c r="U88" s="18">
        <v>0.58611199999999997</v>
      </c>
      <c r="V88" s="26">
        <v>0.63790500000000006</v>
      </c>
      <c r="W88" s="26"/>
      <c r="X88" s="26"/>
      <c r="Y88" s="26"/>
      <c r="Z88" s="26"/>
      <c r="AA88" s="26"/>
      <c r="AB88" s="26"/>
      <c r="AC88" s="35">
        <f t="shared" ref="AC88" si="77">AC86/AC87*0.0113636*60</f>
        <v>0.61171521422222219</v>
      </c>
      <c r="AD88" s="27">
        <v>0.68686199999999997</v>
      </c>
      <c r="AE88" s="27">
        <v>0.36263899999999999</v>
      </c>
      <c r="AL88" s="35">
        <f t="shared" ref="AL88" si="78">AL86/AL87*0.0113636*60</f>
        <v>0.44533433063797079</v>
      </c>
      <c r="AM88" s="18">
        <v>0.54519300000000004</v>
      </c>
      <c r="AN88" s="26"/>
      <c r="AO88" s="26"/>
      <c r="AP88" s="26"/>
      <c r="AQ88" s="26"/>
      <c r="AR88" s="26"/>
      <c r="AS88" s="26"/>
      <c r="AT88" s="26"/>
      <c r="AU88" s="35">
        <f t="shared" ref="AU88" si="79">AU86/AU87*0.0113636*60</f>
        <v>0.54617429841269849</v>
      </c>
      <c r="BD88" s="35"/>
      <c r="BM88" s="35"/>
      <c r="BN88" s="18"/>
      <c r="BO88" s="26"/>
      <c r="BP88" s="26"/>
      <c r="BQ88" s="26"/>
      <c r="BR88" s="26"/>
      <c r="BS88" s="26"/>
      <c r="BT88" s="26"/>
      <c r="BU88" s="26"/>
      <c r="BV88" s="35"/>
      <c r="BW88" s="18"/>
      <c r="BX88" s="26"/>
      <c r="BY88" s="26"/>
      <c r="BZ88" s="26"/>
      <c r="CA88" s="26"/>
      <c r="CB88" s="26"/>
      <c r="CC88" s="26"/>
      <c r="CD88" s="26"/>
      <c r="CE88" s="33"/>
      <c r="CF88" s="18"/>
      <c r="CG88" s="26"/>
      <c r="CH88" s="26"/>
      <c r="CI88" s="26"/>
      <c r="CJ88" s="26"/>
      <c r="CK88" s="26"/>
      <c r="CL88" s="26"/>
      <c r="CM88" s="26"/>
      <c r="CN88" s="33"/>
      <c r="CO88" s="18"/>
      <c r="CP88" s="26"/>
      <c r="CQ88" s="26"/>
      <c r="CR88" s="26"/>
      <c r="CS88" s="26"/>
      <c r="CT88" s="26"/>
      <c r="CU88" s="26"/>
      <c r="CV88" s="26"/>
      <c r="CW88" s="33"/>
      <c r="CX88" s="18"/>
      <c r="CY88" s="26"/>
      <c r="CZ88" s="26"/>
      <c r="DA88" s="26"/>
      <c r="DB88" s="26"/>
      <c r="DC88" s="26"/>
      <c r="DD88" s="26"/>
      <c r="DE88" s="26"/>
      <c r="DF88" s="33"/>
      <c r="DG88" s="18"/>
      <c r="DH88" s="26"/>
      <c r="DI88" s="26"/>
      <c r="DJ88" s="26"/>
      <c r="DK88" s="26"/>
      <c r="DL88" s="26"/>
      <c r="DM88" s="26"/>
      <c r="DN88" s="26"/>
      <c r="DO88" s="33"/>
      <c r="DP88" s="18"/>
      <c r="DQ88" s="26"/>
      <c r="DR88" s="26"/>
      <c r="DS88" s="26"/>
      <c r="DT88" s="26"/>
      <c r="DU88" s="26"/>
      <c r="DV88" s="26"/>
      <c r="DW88" s="26"/>
      <c r="DX88" s="33"/>
      <c r="DY88" s="18"/>
      <c r="DZ88" s="26"/>
      <c r="EA88" s="26"/>
      <c r="EB88" s="26"/>
      <c r="EC88" s="26"/>
      <c r="ED88" s="26"/>
      <c r="EE88" s="26"/>
      <c r="EF88" s="26"/>
      <c r="EG88" s="33"/>
      <c r="EH88" s="26"/>
      <c r="EI88" s="28"/>
      <c r="EJ88" s="17"/>
      <c r="EK88" s="29"/>
      <c r="EO88" s="43">
        <f t="shared" si="63"/>
        <v>0</v>
      </c>
    </row>
    <row r="89" spans="1:145" s="43" customFormat="1" x14ac:dyDescent="0.25">
      <c r="A89" s="152">
        <v>22</v>
      </c>
      <c r="B89" s="52">
        <v>98</v>
      </c>
      <c r="C89" s="99">
        <v>0</v>
      </c>
      <c r="D89" s="67"/>
      <c r="E89" s="67"/>
      <c r="F89" s="67"/>
      <c r="G89" s="67"/>
      <c r="H89" s="67"/>
      <c r="I89" s="67"/>
      <c r="J89" s="67"/>
      <c r="K89" s="68"/>
      <c r="L89" s="100">
        <v>0</v>
      </c>
      <c r="M89" s="67"/>
      <c r="N89" s="67"/>
      <c r="O89" s="67"/>
      <c r="P89" s="67"/>
      <c r="Q89" s="67"/>
      <c r="R89" s="67"/>
      <c r="S89" s="67"/>
      <c r="T89" s="68"/>
      <c r="U89" s="54">
        <v>2</v>
      </c>
      <c r="V89" s="67"/>
      <c r="W89" s="67"/>
      <c r="X89" s="67"/>
      <c r="Y89" s="67"/>
      <c r="Z89" s="67"/>
      <c r="AA89" s="67"/>
      <c r="AB89" s="67"/>
      <c r="AC89" s="68"/>
      <c r="AD89" s="69">
        <v>2</v>
      </c>
      <c r="AE89" s="67"/>
      <c r="AF89" s="67"/>
      <c r="AG89" s="67"/>
      <c r="AH89" s="67"/>
      <c r="AI89" s="67"/>
      <c r="AJ89" s="67"/>
      <c r="AK89" s="67"/>
      <c r="AL89" s="68"/>
      <c r="AM89" s="69">
        <v>0</v>
      </c>
      <c r="AN89" s="67"/>
      <c r="AO89" s="67"/>
      <c r="AP89" s="67"/>
      <c r="AQ89" s="67"/>
      <c r="AR89" s="67"/>
      <c r="AS89" s="67"/>
      <c r="AT89" s="67"/>
      <c r="AU89" s="68"/>
      <c r="AV89" s="69"/>
      <c r="AW89" s="67"/>
      <c r="AX89" s="67"/>
      <c r="AY89" s="67"/>
      <c r="AZ89" s="67"/>
      <c r="BA89" s="67"/>
      <c r="BB89" s="67"/>
      <c r="BC89" s="67"/>
      <c r="BD89" s="68"/>
      <c r="BE89" s="69"/>
      <c r="BF89" s="67"/>
      <c r="BG89" s="67"/>
      <c r="BH89" s="67"/>
      <c r="BI89" s="67"/>
      <c r="BJ89" s="67"/>
      <c r="BK89" s="67"/>
      <c r="BL89" s="67"/>
      <c r="BM89" s="68"/>
      <c r="BN89" s="69"/>
      <c r="BO89" s="67"/>
      <c r="BP89" s="67"/>
      <c r="BQ89" s="67"/>
      <c r="BR89" s="67"/>
      <c r="BS89" s="67"/>
      <c r="BT89" s="67"/>
      <c r="BU89" s="67"/>
      <c r="BV89" s="68"/>
      <c r="BW89" s="69"/>
      <c r="BX89" s="67"/>
      <c r="BY89" s="67"/>
      <c r="BZ89" s="67"/>
      <c r="CA89" s="67"/>
      <c r="CB89" s="67"/>
      <c r="CC89" s="67"/>
      <c r="CD89" s="67"/>
      <c r="CE89" s="68"/>
      <c r="CF89" s="69"/>
      <c r="CG89" s="67"/>
      <c r="CH89" s="67"/>
      <c r="CI89" s="67"/>
      <c r="CJ89" s="67"/>
      <c r="CK89" s="67"/>
      <c r="CL89" s="67"/>
      <c r="CM89" s="67"/>
      <c r="CN89" s="68"/>
      <c r="CO89" s="69"/>
      <c r="CP89" s="67"/>
      <c r="CQ89" s="67"/>
      <c r="CR89" s="67"/>
      <c r="CS89" s="67"/>
      <c r="CT89" s="67"/>
      <c r="CU89" s="67"/>
      <c r="CV89" s="67"/>
      <c r="CW89" s="68"/>
      <c r="CX89" s="69"/>
      <c r="CY89" s="67"/>
      <c r="CZ89" s="67"/>
      <c r="DA89" s="67"/>
      <c r="DB89" s="67"/>
      <c r="DC89" s="67"/>
      <c r="DD89" s="67"/>
      <c r="DE89" s="67"/>
      <c r="DF89" s="68"/>
      <c r="DG89" s="69"/>
      <c r="DH89" s="67"/>
      <c r="DI89" s="67"/>
      <c r="DJ89" s="67"/>
      <c r="DK89" s="67"/>
      <c r="DL89" s="67"/>
      <c r="DM89" s="67"/>
      <c r="DN89" s="67"/>
      <c r="DO89" s="68"/>
      <c r="DP89" s="69"/>
      <c r="DQ89" s="67"/>
      <c r="DR89" s="67"/>
      <c r="DS89" s="67"/>
      <c r="DT89" s="67"/>
      <c r="DU89" s="67"/>
      <c r="DV89" s="67"/>
      <c r="DW89" s="67"/>
      <c r="DX89" s="68"/>
      <c r="DY89" s="69"/>
      <c r="DZ89" s="67"/>
      <c r="EA89" s="67"/>
      <c r="EB89" s="67"/>
      <c r="EC89" s="67"/>
      <c r="ED89" s="67"/>
      <c r="EE89" s="67"/>
      <c r="EF89" s="67"/>
      <c r="EG89" s="68"/>
      <c r="EH89" s="67"/>
      <c r="EI89" s="43">
        <v>98</v>
      </c>
      <c r="EJ89" s="54">
        <v>0</v>
      </c>
      <c r="EK89" s="57">
        <v>20</v>
      </c>
      <c r="EL89" s="70">
        <v>42675</v>
      </c>
      <c r="EM89" s="58">
        <v>42677</v>
      </c>
      <c r="EO89" s="43">
        <f t="shared" si="63"/>
        <v>2</v>
      </c>
    </row>
    <row r="90" spans="1:145" s="11" customFormat="1" x14ac:dyDescent="0.25">
      <c r="A90" s="153"/>
      <c r="B90" s="50"/>
      <c r="C90" s="22"/>
      <c r="D90" s="23"/>
      <c r="E90" s="23"/>
      <c r="F90" s="23"/>
      <c r="G90" s="23"/>
      <c r="H90" s="23"/>
      <c r="I90" s="23"/>
      <c r="J90" s="23"/>
      <c r="K90" s="32"/>
      <c r="L90" s="22"/>
      <c r="M90" s="23"/>
      <c r="P90" s="23"/>
      <c r="Q90" s="23"/>
      <c r="R90" s="23"/>
      <c r="S90" s="23"/>
      <c r="T90" s="32"/>
      <c r="U90" s="22">
        <v>275.68</v>
      </c>
      <c r="V90" s="23">
        <v>638.64</v>
      </c>
      <c r="W90" s="23"/>
      <c r="X90" s="23"/>
      <c r="Y90" s="23"/>
      <c r="Z90" s="23"/>
      <c r="AA90" s="23"/>
      <c r="AB90" s="23"/>
      <c r="AC90" s="32">
        <f>SUM(U90:Z90)</f>
        <v>914.31999999999994</v>
      </c>
      <c r="AD90" s="22">
        <v>463.82</v>
      </c>
      <c r="AE90" s="23">
        <v>689.48</v>
      </c>
      <c r="AH90" s="23"/>
      <c r="AI90" s="23"/>
      <c r="AJ90" s="23"/>
      <c r="AK90" s="23"/>
      <c r="AL90" s="32">
        <f>SUM(AD90:AI90)</f>
        <v>1153.3</v>
      </c>
      <c r="AM90" s="22"/>
      <c r="AN90" s="23"/>
      <c r="AO90" s="23"/>
      <c r="AU90" s="32"/>
      <c r="AZ90" s="23"/>
      <c r="BA90" s="23"/>
      <c r="BB90" s="23"/>
      <c r="BC90" s="23"/>
      <c r="BD90" s="32"/>
      <c r="BI90" s="23"/>
      <c r="BJ90" s="23"/>
      <c r="BK90" s="23"/>
      <c r="BL90" s="23"/>
      <c r="BM90" s="32"/>
      <c r="BN90" s="22"/>
      <c r="BO90" s="23"/>
      <c r="BP90" s="23"/>
      <c r="BQ90" s="23"/>
      <c r="BR90" s="23"/>
      <c r="BS90" s="23"/>
      <c r="BT90" s="23"/>
      <c r="BU90" s="23"/>
      <c r="BV90" s="32"/>
      <c r="BW90" s="22"/>
      <c r="BX90" s="23"/>
      <c r="BY90" s="23"/>
      <c r="BZ90" s="23"/>
      <c r="CA90" s="23"/>
      <c r="CB90" s="23"/>
      <c r="CC90" s="23"/>
      <c r="CD90" s="23"/>
      <c r="CE90" s="32"/>
      <c r="CF90" s="22"/>
      <c r="CG90" s="23"/>
      <c r="CH90" s="23"/>
      <c r="CI90" s="23"/>
      <c r="CJ90" s="23"/>
      <c r="CK90" s="23"/>
      <c r="CL90" s="23"/>
      <c r="CM90" s="23"/>
      <c r="CN90" s="32"/>
      <c r="CO90" s="22"/>
      <c r="CP90" s="23"/>
      <c r="CQ90" s="23"/>
      <c r="CR90" s="23"/>
      <c r="CS90" s="23"/>
      <c r="CT90" s="23"/>
      <c r="CU90" s="23"/>
      <c r="CV90" s="23"/>
      <c r="CW90" s="32"/>
      <c r="CX90" s="22"/>
      <c r="CY90" s="23"/>
      <c r="CZ90" s="23"/>
      <c r="DA90" s="23"/>
      <c r="DB90" s="23"/>
      <c r="DC90" s="23"/>
      <c r="DD90" s="23"/>
      <c r="DE90" s="23"/>
      <c r="DF90" s="32"/>
      <c r="DG90" s="22"/>
      <c r="DH90" s="23"/>
      <c r="DI90" s="23"/>
      <c r="DJ90" s="23"/>
      <c r="DK90" s="23"/>
      <c r="DL90" s="23"/>
      <c r="DM90" s="23"/>
      <c r="DN90" s="23"/>
      <c r="DO90" s="32"/>
      <c r="DP90" s="22"/>
      <c r="DQ90" s="23"/>
      <c r="DR90" s="23"/>
      <c r="DS90" s="23"/>
      <c r="DT90" s="23"/>
      <c r="DU90" s="23"/>
      <c r="DV90" s="23"/>
      <c r="DW90" s="23"/>
      <c r="DX90" s="32"/>
      <c r="DY90" s="22"/>
      <c r="DZ90" s="23"/>
      <c r="EA90" s="23"/>
      <c r="EB90" s="23"/>
      <c r="EC90" s="23"/>
      <c r="ED90" s="23"/>
      <c r="EE90" s="23"/>
      <c r="EF90" s="23"/>
      <c r="EG90" s="32"/>
      <c r="EH90" s="23"/>
      <c r="EI90" s="24"/>
      <c r="EJ90" s="19"/>
      <c r="EK90" s="25"/>
      <c r="EO90" s="43">
        <f t="shared" si="63"/>
        <v>0</v>
      </c>
    </row>
    <row r="91" spans="1:145" s="11" customFormat="1" x14ac:dyDescent="0.25">
      <c r="A91" s="153"/>
      <c r="B91" s="50"/>
      <c r="C91" s="22"/>
      <c r="D91" s="23"/>
      <c r="E91" s="23"/>
      <c r="F91" s="23"/>
      <c r="G91" s="23"/>
      <c r="H91" s="23"/>
      <c r="I91" s="23"/>
      <c r="J91" s="23"/>
      <c r="K91" s="32"/>
      <c r="L91" s="22"/>
      <c r="M91" s="23"/>
      <c r="N91" s="23"/>
      <c r="O91" s="23"/>
      <c r="P91" s="23"/>
      <c r="Q91" s="23"/>
      <c r="R91" s="23"/>
      <c r="S91" s="23"/>
      <c r="T91" s="32"/>
      <c r="U91" s="22">
        <v>168</v>
      </c>
      <c r="V91" s="23">
        <v>875</v>
      </c>
      <c r="W91" s="23"/>
      <c r="X91" s="23"/>
      <c r="Y91" s="23"/>
      <c r="Z91" s="23"/>
      <c r="AA91" s="23"/>
      <c r="AB91" s="23"/>
      <c r="AC91" s="32">
        <f>SUM(U91:Z91)</f>
        <v>1043</v>
      </c>
      <c r="AD91" s="22">
        <v>515</v>
      </c>
      <c r="AE91" s="23">
        <v>850</v>
      </c>
      <c r="AF91" s="23"/>
      <c r="AG91" s="23"/>
      <c r="AH91" s="23"/>
      <c r="AI91" s="23"/>
      <c r="AJ91" s="23"/>
      <c r="AK91" s="23"/>
      <c r="AL91" s="32">
        <f>SUM(AD91:AI91)</f>
        <v>1365</v>
      </c>
      <c r="AM91" s="22"/>
      <c r="AN91" s="23"/>
      <c r="AO91" s="23"/>
      <c r="AP91" s="23"/>
      <c r="AQ91" s="23"/>
      <c r="AR91" s="23"/>
      <c r="AS91" s="23"/>
      <c r="AT91" s="23"/>
      <c r="AU91" s="32"/>
      <c r="AX91" s="23"/>
      <c r="AY91" s="23"/>
      <c r="AZ91" s="23"/>
      <c r="BA91" s="23"/>
      <c r="BB91" s="23"/>
      <c r="BC91" s="23"/>
      <c r="BD91" s="32"/>
      <c r="BG91" s="23"/>
      <c r="BH91" s="23"/>
      <c r="BI91" s="23"/>
      <c r="BJ91" s="23"/>
      <c r="BK91" s="23"/>
      <c r="BL91" s="23"/>
      <c r="BM91" s="32"/>
      <c r="BN91" s="22"/>
      <c r="BO91" s="23"/>
      <c r="BP91" s="23"/>
      <c r="BQ91" s="23"/>
      <c r="BR91" s="23"/>
      <c r="BS91" s="23"/>
      <c r="BT91" s="23"/>
      <c r="BU91" s="23"/>
      <c r="BV91" s="32"/>
      <c r="BW91" s="22"/>
      <c r="BX91" s="23"/>
      <c r="BY91" s="23"/>
      <c r="BZ91" s="23"/>
      <c r="CA91" s="23"/>
      <c r="CB91" s="23"/>
      <c r="CC91" s="23"/>
      <c r="CD91" s="23"/>
      <c r="CE91" s="32"/>
      <c r="CF91" s="22"/>
      <c r="CG91" s="23"/>
      <c r="CH91" s="23"/>
      <c r="CI91" s="23"/>
      <c r="CJ91" s="23"/>
      <c r="CK91" s="23"/>
      <c r="CL91" s="23"/>
      <c r="CM91" s="23"/>
      <c r="CN91" s="32"/>
      <c r="CO91" s="22"/>
      <c r="CP91" s="23"/>
      <c r="CQ91" s="23"/>
      <c r="CR91" s="23"/>
      <c r="CS91" s="23"/>
      <c r="CT91" s="23"/>
      <c r="CU91" s="23"/>
      <c r="CV91" s="23"/>
      <c r="CW91" s="32"/>
      <c r="CX91" s="22"/>
      <c r="CY91" s="23"/>
      <c r="CZ91" s="23"/>
      <c r="DA91" s="23"/>
      <c r="DB91" s="23"/>
      <c r="DC91" s="23"/>
      <c r="DD91" s="23"/>
      <c r="DE91" s="23"/>
      <c r="DF91" s="32"/>
      <c r="DG91" s="22"/>
      <c r="DH91" s="23"/>
      <c r="DI91" s="23"/>
      <c r="DJ91" s="23"/>
      <c r="DK91" s="23"/>
      <c r="DL91" s="23"/>
      <c r="DM91" s="23"/>
      <c r="DN91" s="23"/>
      <c r="DO91" s="32"/>
      <c r="DP91" s="22"/>
      <c r="DQ91" s="23"/>
      <c r="DR91" s="23"/>
      <c r="DS91" s="23"/>
      <c r="DT91" s="23"/>
      <c r="DU91" s="23"/>
      <c r="DV91" s="23"/>
      <c r="DW91" s="23"/>
      <c r="DX91" s="32"/>
      <c r="DY91" s="22"/>
      <c r="DZ91" s="23"/>
      <c r="EA91" s="23"/>
      <c r="EB91" s="23"/>
      <c r="EC91" s="23"/>
      <c r="ED91" s="23"/>
      <c r="EE91" s="23"/>
      <c r="EF91" s="23"/>
      <c r="EG91" s="32"/>
      <c r="EH91" s="23"/>
      <c r="EI91" s="24"/>
      <c r="EJ91" s="19"/>
      <c r="EK91" s="25"/>
      <c r="EO91" s="43">
        <f t="shared" si="63"/>
        <v>0</v>
      </c>
    </row>
    <row r="92" spans="1:145" s="27" customFormat="1" x14ac:dyDescent="0.25">
      <c r="A92" s="154"/>
      <c r="B92" s="51"/>
      <c r="C92" s="18"/>
      <c r="D92" s="26"/>
      <c r="E92" s="26"/>
      <c r="F92" s="26"/>
      <c r="G92" s="26"/>
      <c r="H92" s="26"/>
      <c r="I92" s="26"/>
      <c r="J92" s="26"/>
      <c r="K92" s="35"/>
      <c r="L92" s="18"/>
      <c r="M92" s="26"/>
      <c r="N92" s="26"/>
      <c r="O92" s="26"/>
      <c r="P92" s="26"/>
      <c r="Q92" s="26"/>
      <c r="R92" s="26"/>
      <c r="S92" s="26"/>
      <c r="T92" s="35"/>
      <c r="U92" s="18">
        <v>1.112695</v>
      </c>
      <c r="V92" s="26">
        <v>0.49724800000000002</v>
      </c>
      <c r="W92" s="26"/>
      <c r="X92" s="26"/>
      <c r="Y92" s="26"/>
      <c r="Z92" s="26"/>
      <c r="AA92" s="26"/>
      <c r="AB92" s="26"/>
      <c r="AC92" s="35">
        <f>AC90/AC91*0.0113636*60</f>
        <v>0.59769703271332686</v>
      </c>
      <c r="AD92" s="18">
        <v>0.61302699999999999</v>
      </c>
      <c r="AE92" s="26">
        <v>0.552481</v>
      </c>
      <c r="AF92" s="26"/>
      <c r="AG92" s="26"/>
      <c r="AH92" s="26"/>
      <c r="AI92" s="26"/>
      <c r="AJ92" s="26"/>
      <c r="AK92" s="26"/>
      <c r="AL92" s="35">
        <f>AL90/AL91*0.0113636*60</f>
        <v>0.57607208263736265</v>
      </c>
      <c r="AM92" s="18"/>
      <c r="AN92" s="26"/>
      <c r="AO92" s="26"/>
      <c r="AP92" s="26"/>
      <c r="AQ92" s="26"/>
      <c r="AR92" s="26"/>
      <c r="AS92" s="26"/>
      <c r="AT92" s="26"/>
      <c r="AU92" s="35"/>
      <c r="BD92" s="35"/>
      <c r="BM92" s="35"/>
      <c r="BN92" s="18"/>
      <c r="BO92" s="26"/>
      <c r="BP92" s="26"/>
      <c r="BQ92" s="26"/>
      <c r="BR92" s="26"/>
      <c r="BS92" s="26"/>
      <c r="BT92" s="26"/>
      <c r="BU92" s="26"/>
      <c r="BV92" s="35"/>
      <c r="BW92" s="18"/>
      <c r="BX92" s="26"/>
      <c r="BY92" s="26"/>
      <c r="BZ92" s="26"/>
      <c r="CA92" s="26"/>
      <c r="CB92" s="26"/>
      <c r="CC92" s="26"/>
      <c r="CD92" s="26"/>
      <c r="CE92" s="33"/>
      <c r="CF92" s="18"/>
      <c r="CG92" s="26"/>
      <c r="CH92" s="26"/>
      <c r="CI92" s="26"/>
      <c r="CJ92" s="26"/>
      <c r="CK92" s="26"/>
      <c r="CL92" s="26"/>
      <c r="CM92" s="26"/>
      <c r="CN92" s="33"/>
      <c r="CO92" s="18"/>
      <c r="CP92" s="26"/>
      <c r="CQ92" s="26"/>
      <c r="CR92" s="26"/>
      <c r="CS92" s="26"/>
      <c r="CT92" s="26"/>
      <c r="CU92" s="26"/>
      <c r="CV92" s="26"/>
      <c r="CW92" s="33"/>
      <c r="CX92" s="18"/>
      <c r="CY92" s="26"/>
      <c r="CZ92" s="26"/>
      <c r="DA92" s="26"/>
      <c r="DB92" s="26"/>
      <c r="DC92" s="26"/>
      <c r="DD92" s="26"/>
      <c r="DE92" s="26"/>
      <c r="DF92" s="33"/>
      <c r="DG92" s="18"/>
      <c r="DH92" s="26"/>
      <c r="DI92" s="26"/>
      <c r="DJ92" s="26"/>
      <c r="DK92" s="26"/>
      <c r="DL92" s="26"/>
      <c r="DM92" s="26"/>
      <c r="DN92" s="26"/>
      <c r="DO92" s="33"/>
      <c r="DP92" s="18"/>
      <c r="DQ92" s="26"/>
      <c r="DR92" s="26"/>
      <c r="DS92" s="26"/>
      <c r="DT92" s="26"/>
      <c r="DU92" s="26"/>
      <c r="DV92" s="26"/>
      <c r="DW92" s="26"/>
      <c r="DX92" s="33"/>
      <c r="DY92" s="18"/>
      <c r="DZ92" s="26"/>
      <c r="EA92" s="26"/>
      <c r="EB92" s="26"/>
      <c r="EC92" s="26"/>
      <c r="ED92" s="26"/>
      <c r="EE92" s="26"/>
      <c r="EF92" s="26"/>
      <c r="EG92" s="33"/>
      <c r="EH92" s="26"/>
      <c r="EI92" s="28"/>
      <c r="EJ92" s="17"/>
      <c r="EK92" s="29"/>
      <c r="EO92" s="43">
        <f t="shared" si="63"/>
        <v>0</v>
      </c>
    </row>
    <row r="93" spans="1:145" s="43" customFormat="1" x14ac:dyDescent="0.25">
      <c r="A93" s="152">
        <v>23</v>
      </c>
      <c r="B93" s="52">
        <v>99</v>
      </c>
      <c r="C93" s="101">
        <v>0</v>
      </c>
      <c r="D93" s="37"/>
      <c r="E93" s="37"/>
      <c r="F93" s="37"/>
      <c r="G93" s="37"/>
      <c r="H93" s="37"/>
      <c r="I93" s="37"/>
      <c r="J93" s="37"/>
      <c r="K93" s="38"/>
      <c r="L93" s="60">
        <v>2</v>
      </c>
      <c r="M93" s="37"/>
      <c r="N93" s="37"/>
      <c r="O93" s="37"/>
      <c r="P93" s="37"/>
      <c r="Q93" s="37"/>
      <c r="R93" s="37"/>
      <c r="S93" s="37"/>
      <c r="T93" s="38"/>
      <c r="U93" s="37">
        <v>3</v>
      </c>
      <c r="V93" s="37"/>
      <c r="W93" s="37"/>
      <c r="X93" s="37"/>
      <c r="Y93" s="37"/>
      <c r="Z93" s="37"/>
      <c r="AA93" s="37"/>
      <c r="AB93" s="37"/>
      <c r="AC93" s="38"/>
      <c r="AD93" s="37">
        <v>1</v>
      </c>
      <c r="AE93" s="37"/>
      <c r="AF93" s="37"/>
      <c r="AG93" s="37"/>
      <c r="AH93" s="37"/>
      <c r="AI93" s="37"/>
      <c r="AJ93" s="37"/>
      <c r="AK93" s="37"/>
      <c r="AL93" s="38"/>
      <c r="AM93" s="37"/>
      <c r="AN93" s="37"/>
      <c r="AO93" s="37"/>
      <c r="AP93" s="37"/>
      <c r="AQ93" s="37"/>
      <c r="AR93" s="37"/>
      <c r="AS93" s="37"/>
      <c r="AT93" s="37"/>
      <c r="AU93" s="38"/>
      <c r="AV93" s="37"/>
      <c r="AW93" s="37"/>
      <c r="AX93" s="37"/>
      <c r="AY93" s="37"/>
      <c r="AZ93" s="37"/>
      <c r="BA93" s="37"/>
      <c r="BB93" s="37"/>
      <c r="BC93" s="37"/>
      <c r="BD93" s="38"/>
      <c r="BE93" s="37"/>
      <c r="BF93" s="37"/>
      <c r="BG93" s="37"/>
      <c r="BH93" s="37"/>
      <c r="BI93" s="37"/>
      <c r="BJ93" s="37"/>
      <c r="BK93" s="37"/>
      <c r="BL93" s="37"/>
      <c r="BM93" s="38"/>
      <c r="BN93" s="37"/>
      <c r="BO93" s="37"/>
      <c r="BP93" s="37"/>
      <c r="BQ93" s="37"/>
      <c r="BR93" s="37"/>
      <c r="BS93" s="37"/>
      <c r="BT93" s="37"/>
      <c r="BU93" s="37"/>
      <c r="BV93" s="38"/>
      <c r="BW93" s="37"/>
      <c r="BX93" s="37"/>
      <c r="BY93" s="37"/>
      <c r="BZ93" s="37"/>
      <c r="CA93" s="37"/>
      <c r="CB93" s="37"/>
      <c r="CC93" s="37"/>
      <c r="CD93" s="37"/>
      <c r="CE93" s="38"/>
      <c r="CF93" s="37"/>
      <c r="CG93" s="37"/>
      <c r="CH93" s="37"/>
      <c r="CI93" s="37"/>
      <c r="CJ93" s="37"/>
      <c r="CK93" s="37"/>
      <c r="CL93" s="37"/>
      <c r="CM93" s="37"/>
      <c r="CN93" s="38"/>
      <c r="CO93" s="37"/>
      <c r="CP93" s="37"/>
      <c r="CQ93" s="37"/>
      <c r="CR93" s="37"/>
      <c r="CS93" s="37"/>
      <c r="CT93" s="37"/>
      <c r="CU93" s="37"/>
      <c r="CV93" s="37"/>
      <c r="CW93" s="38"/>
      <c r="CX93" s="37"/>
      <c r="CY93" s="37"/>
      <c r="CZ93" s="37"/>
      <c r="DA93" s="37"/>
      <c r="DB93" s="37"/>
      <c r="DC93" s="37"/>
      <c r="DD93" s="37"/>
      <c r="DE93" s="37"/>
      <c r="DF93" s="38"/>
      <c r="DG93" s="37"/>
      <c r="DH93" s="37"/>
      <c r="DI93" s="37"/>
      <c r="DJ93" s="37"/>
      <c r="DK93" s="37"/>
      <c r="DL93" s="37"/>
      <c r="DM93" s="37"/>
      <c r="DN93" s="37"/>
      <c r="DO93" s="38"/>
      <c r="DP93" s="37"/>
      <c r="DQ93" s="37"/>
      <c r="DR93" s="37"/>
      <c r="DS93" s="37"/>
      <c r="DT93" s="37"/>
      <c r="DU93" s="37"/>
      <c r="DV93" s="37"/>
      <c r="DW93" s="37"/>
      <c r="DX93" s="38"/>
      <c r="DY93" s="37"/>
      <c r="DZ93" s="37"/>
      <c r="EA93" s="37"/>
      <c r="EB93" s="37"/>
      <c r="EC93" s="37"/>
      <c r="ED93" s="37"/>
      <c r="EE93" s="37"/>
      <c r="EF93" s="37"/>
      <c r="EG93" s="38"/>
      <c r="EH93" s="37"/>
      <c r="EI93" s="43">
        <v>99</v>
      </c>
      <c r="EJ93" s="59">
        <v>0</v>
      </c>
      <c r="EK93" s="41">
        <v>7</v>
      </c>
      <c r="EL93" s="71">
        <v>42675</v>
      </c>
      <c r="EM93" s="42">
        <v>42677</v>
      </c>
      <c r="EO93" s="43">
        <f t="shared" si="63"/>
        <v>2</v>
      </c>
    </row>
    <row r="94" spans="1:145" s="11" customFormat="1" x14ac:dyDescent="0.25">
      <c r="A94" s="153"/>
      <c r="B94" s="50"/>
      <c r="C94" s="22"/>
      <c r="D94" s="23"/>
      <c r="E94" s="23"/>
      <c r="F94" s="23"/>
      <c r="G94" s="23"/>
      <c r="H94" s="23"/>
      <c r="I94" s="23"/>
      <c r="J94" s="23"/>
      <c r="K94" s="32"/>
      <c r="L94" s="22">
        <v>158.34</v>
      </c>
      <c r="M94" s="23">
        <v>197.48</v>
      </c>
      <c r="N94" s="23"/>
      <c r="O94" s="23"/>
      <c r="P94" s="23"/>
      <c r="Q94" s="23"/>
      <c r="R94" s="23"/>
      <c r="S94" s="23"/>
      <c r="T94" s="32">
        <f>SUM(L94:Q94)</f>
        <v>355.82</v>
      </c>
      <c r="U94" s="22">
        <v>492.08</v>
      </c>
      <c r="V94" s="23">
        <v>738.12</v>
      </c>
      <c r="W94" s="11">
        <v>645.44000000000005</v>
      </c>
      <c r="Y94" s="23"/>
      <c r="Z94" s="23"/>
      <c r="AA94" s="23"/>
      <c r="AB94" s="23"/>
      <c r="AC94" s="32">
        <f>SUM(U94:Z94)</f>
        <v>1875.64</v>
      </c>
      <c r="AD94" s="22">
        <v>544.08000000000004</v>
      </c>
      <c r="AE94" s="23"/>
      <c r="AF94" s="23"/>
      <c r="AG94" s="23"/>
      <c r="AH94" s="23"/>
      <c r="AI94" s="23"/>
      <c r="AJ94" s="23"/>
      <c r="AK94" s="23"/>
      <c r="AL94" s="32">
        <f>SUM(AD94:AI94)</f>
        <v>544.08000000000004</v>
      </c>
      <c r="AM94" s="22"/>
      <c r="AN94" s="23"/>
      <c r="AO94" s="23"/>
      <c r="AU94" s="32"/>
      <c r="AZ94" s="23"/>
      <c r="BA94" s="23"/>
      <c r="BB94" s="23"/>
      <c r="BC94" s="23"/>
      <c r="BD94" s="32"/>
      <c r="BI94" s="23"/>
      <c r="BJ94" s="23"/>
      <c r="BK94" s="23"/>
      <c r="BL94" s="23"/>
      <c r="BM94" s="32"/>
      <c r="BN94" s="22"/>
      <c r="BO94" s="23"/>
      <c r="BP94" s="23"/>
      <c r="BQ94" s="23"/>
      <c r="BR94" s="23"/>
      <c r="BS94" s="23"/>
      <c r="BT94" s="23"/>
      <c r="BU94" s="23"/>
      <c r="BV94" s="32"/>
      <c r="BW94" s="22"/>
      <c r="BX94" s="23"/>
      <c r="BY94" s="23"/>
      <c r="BZ94" s="23"/>
      <c r="CA94" s="23"/>
      <c r="CB94" s="23"/>
      <c r="CC94" s="23"/>
      <c r="CD94" s="23"/>
      <c r="CE94" s="32"/>
      <c r="CF94" s="22"/>
      <c r="CG94" s="23"/>
      <c r="CH94" s="23"/>
      <c r="CI94" s="23"/>
      <c r="CJ94" s="23"/>
      <c r="CK94" s="23"/>
      <c r="CL94" s="23"/>
      <c r="CM94" s="23"/>
      <c r="CN94" s="32"/>
      <c r="CO94" s="22"/>
      <c r="CP94" s="23"/>
      <c r="CQ94" s="23"/>
      <c r="CR94" s="23"/>
      <c r="CS94" s="23"/>
      <c r="CT94" s="23"/>
      <c r="CU94" s="23"/>
      <c r="CV94" s="23"/>
      <c r="CW94" s="32"/>
      <c r="CX94" s="22"/>
      <c r="CY94" s="23"/>
      <c r="CZ94" s="23"/>
      <c r="DA94" s="23"/>
      <c r="DB94" s="23"/>
      <c r="DC94" s="23"/>
      <c r="DD94" s="23"/>
      <c r="DE94" s="23"/>
      <c r="DF94" s="32"/>
      <c r="DG94" s="22"/>
      <c r="DH94" s="23"/>
      <c r="DI94" s="23"/>
      <c r="DJ94" s="23"/>
      <c r="DK94" s="23"/>
      <c r="DL94" s="23"/>
      <c r="DM94" s="23"/>
      <c r="DN94" s="23"/>
      <c r="DO94" s="32"/>
      <c r="DP94" s="22"/>
      <c r="DQ94" s="23"/>
      <c r="DR94" s="23"/>
      <c r="DS94" s="23"/>
      <c r="DT94" s="23"/>
      <c r="DU94" s="23"/>
      <c r="DV94" s="23"/>
      <c r="DW94" s="23"/>
      <c r="DX94" s="32"/>
      <c r="DY94" s="22"/>
      <c r="DZ94" s="23"/>
      <c r="EA94" s="23"/>
      <c r="EB94" s="23"/>
      <c r="EC94" s="23"/>
      <c r="ED94" s="23"/>
      <c r="EE94" s="23"/>
      <c r="EF94" s="23"/>
      <c r="EG94" s="32"/>
      <c r="EH94" s="23"/>
      <c r="EI94" s="24"/>
      <c r="EJ94" s="19"/>
      <c r="EK94" s="25"/>
      <c r="EO94" s="43">
        <f t="shared" si="63"/>
        <v>0</v>
      </c>
    </row>
    <row r="95" spans="1:145" s="11" customFormat="1" x14ac:dyDescent="0.25">
      <c r="A95" s="153"/>
      <c r="B95" s="50"/>
      <c r="C95" s="22"/>
      <c r="D95" s="23"/>
      <c r="E95" s="23"/>
      <c r="F95" s="23"/>
      <c r="G95" s="23"/>
      <c r="H95" s="23"/>
      <c r="I95" s="23"/>
      <c r="J95" s="23"/>
      <c r="K95" s="32"/>
      <c r="L95" s="22">
        <v>164</v>
      </c>
      <c r="M95" s="23">
        <v>174</v>
      </c>
      <c r="N95" s="23"/>
      <c r="O95" s="23"/>
      <c r="P95" s="23"/>
      <c r="Q95" s="23"/>
      <c r="R95" s="23"/>
      <c r="S95" s="23"/>
      <c r="T95" s="32">
        <f>SUM(L95:Q95)</f>
        <v>338</v>
      </c>
      <c r="U95" s="22">
        <v>485</v>
      </c>
      <c r="V95" s="23">
        <v>615</v>
      </c>
      <c r="W95" s="23">
        <v>474</v>
      </c>
      <c r="X95" s="23"/>
      <c r="Y95" s="23"/>
      <c r="Z95" s="23"/>
      <c r="AA95" s="23"/>
      <c r="AB95" s="23"/>
      <c r="AC95" s="32">
        <f>SUM(U95:Z95)</f>
        <v>1574</v>
      </c>
      <c r="AD95" s="22">
        <v>492</v>
      </c>
      <c r="AE95" s="23"/>
      <c r="AH95" s="23"/>
      <c r="AI95" s="23"/>
      <c r="AJ95" s="23"/>
      <c r="AK95" s="23"/>
      <c r="AL95" s="32">
        <f>SUM(AD95:AI95)</f>
        <v>492</v>
      </c>
      <c r="AM95" s="22"/>
      <c r="AN95" s="23"/>
      <c r="AO95" s="23"/>
      <c r="AP95" s="23"/>
      <c r="AQ95" s="23"/>
      <c r="AR95" s="23"/>
      <c r="AS95" s="23"/>
      <c r="AT95" s="23"/>
      <c r="AU95" s="32"/>
      <c r="AX95" s="23"/>
      <c r="AY95" s="23"/>
      <c r="AZ95" s="23"/>
      <c r="BA95" s="23"/>
      <c r="BB95" s="23"/>
      <c r="BC95" s="23"/>
      <c r="BD95" s="32"/>
      <c r="BG95" s="23"/>
      <c r="BH95" s="23"/>
      <c r="BI95" s="23"/>
      <c r="BJ95" s="23"/>
      <c r="BK95" s="23"/>
      <c r="BL95" s="23"/>
      <c r="BM95" s="32"/>
      <c r="BN95" s="22"/>
      <c r="BO95" s="23"/>
      <c r="BP95" s="23"/>
      <c r="BQ95" s="23"/>
      <c r="BR95" s="23"/>
      <c r="BS95" s="23"/>
      <c r="BT95" s="23"/>
      <c r="BU95" s="23"/>
      <c r="BV95" s="32"/>
      <c r="BW95" s="22"/>
      <c r="BX95" s="23"/>
      <c r="BY95" s="23"/>
      <c r="BZ95" s="23"/>
      <c r="CA95" s="23"/>
      <c r="CB95" s="23"/>
      <c r="CC95" s="23"/>
      <c r="CD95" s="23"/>
      <c r="CE95" s="32"/>
      <c r="CF95" s="22"/>
      <c r="CG95" s="23"/>
      <c r="CH95" s="23"/>
      <c r="CI95" s="23"/>
      <c r="CJ95" s="23"/>
      <c r="CK95" s="23"/>
      <c r="CL95" s="23"/>
      <c r="CM95" s="23"/>
      <c r="CN95" s="32"/>
      <c r="CO95" s="22"/>
      <c r="CP95" s="23"/>
      <c r="CQ95" s="23"/>
      <c r="CR95" s="23"/>
      <c r="CS95" s="23"/>
      <c r="CT95" s="23"/>
      <c r="CU95" s="23"/>
      <c r="CV95" s="23"/>
      <c r="CW95" s="32"/>
      <c r="CX95" s="22"/>
      <c r="CY95" s="23"/>
      <c r="CZ95" s="23"/>
      <c r="DA95" s="23"/>
      <c r="DB95" s="23"/>
      <c r="DC95" s="23"/>
      <c r="DD95" s="23"/>
      <c r="DE95" s="23"/>
      <c r="DF95" s="32"/>
      <c r="DG95" s="22"/>
      <c r="DH95" s="23"/>
      <c r="DI95" s="23"/>
      <c r="DJ95" s="23"/>
      <c r="DK95" s="23"/>
      <c r="DL95" s="23"/>
      <c r="DM95" s="23"/>
      <c r="DN95" s="23"/>
      <c r="DO95" s="32"/>
      <c r="DP95" s="22"/>
      <c r="DQ95" s="23"/>
      <c r="DR95" s="23"/>
      <c r="DS95" s="23"/>
      <c r="DT95" s="23"/>
      <c r="DU95" s="23"/>
      <c r="DV95" s="23"/>
      <c r="DW95" s="23"/>
      <c r="DX95" s="32"/>
      <c r="DY95" s="22"/>
      <c r="DZ95" s="23"/>
      <c r="EA95" s="23"/>
      <c r="EB95" s="23"/>
      <c r="EC95" s="23"/>
      <c r="ED95" s="23"/>
      <c r="EE95" s="23"/>
      <c r="EF95" s="23"/>
      <c r="EG95" s="32"/>
      <c r="EH95" s="23"/>
      <c r="EI95" s="24"/>
      <c r="EJ95" s="19"/>
      <c r="EK95" s="25"/>
      <c r="EO95" s="43">
        <f t="shared" si="63"/>
        <v>0</v>
      </c>
    </row>
    <row r="96" spans="1:145" s="27" customFormat="1" x14ac:dyDescent="0.25">
      <c r="A96" s="154"/>
      <c r="B96" s="51"/>
      <c r="C96" s="18"/>
      <c r="D96" s="26"/>
      <c r="E96" s="26"/>
      <c r="F96" s="26"/>
      <c r="G96" s="26"/>
      <c r="H96" s="26"/>
      <c r="I96" s="26"/>
      <c r="J96" s="26"/>
      <c r="K96" s="35"/>
      <c r="L96" s="18">
        <v>0.656358</v>
      </c>
      <c r="M96" s="26">
        <v>0.77071599999999996</v>
      </c>
      <c r="N96" s="26"/>
      <c r="O96" s="26"/>
      <c r="P96" s="26"/>
      <c r="Q96" s="26"/>
      <c r="R96" s="26"/>
      <c r="S96" s="26"/>
      <c r="T96" s="35">
        <f t="shared" ref="T96" si="80">T94/T95*0.0113636*60</f>
        <v>0.7177626305325443</v>
      </c>
      <c r="U96" s="18">
        <v>0.69098599999999999</v>
      </c>
      <c r="V96" s="26">
        <v>0.81751799999999997</v>
      </c>
      <c r="W96" s="26">
        <v>0.92675700000000005</v>
      </c>
      <c r="X96" s="26"/>
      <c r="Y96" s="26"/>
      <c r="Z96" s="26"/>
      <c r="AA96" s="26"/>
      <c r="AB96" s="26"/>
      <c r="AC96" s="35">
        <f t="shared" ref="AC96" si="81">AC94/AC95*0.0113636*60</f>
        <v>0.81247862912325286</v>
      </c>
      <c r="AD96" s="18">
        <v>0.75359799999999999</v>
      </c>
      <c r="AE96" s="26"/>
      <c r="AF96" s="26"/>
      <c r="AG96" s="26"/>
      <c r="AH96" s="26"/>
      <c r="AI96" s="26"/>
      <c r="AJ96" s="26"/>
      <c r="AK96" s="26"/>
      <c r="AL96" s="35">
        <f t="shared" ref="AL96" si="82">AL94/AL95*0.0113636*60</f>
        <v>0.75398871804878054</v>
      </c>
      <c r="AM96" s="18"/>
      <c r="AN96" s="26"/>
      <c r="AO96" s="26"/>
      <c r="AP96" s="26"/>
      <c r="AQ96" s="26"/>
      <c r="AR96" s="26"/>
      <c r="AS96" s="26"/>
      <c r="AT96" s="26"/>
      <c r="AU96" s="35"/>
      <c r="BD96" s="35"/>
      <c r="BM96" s="35"/>
      <c r="BN96" s="18"/>
      <c r="BO96" s="26"/>
      <c r="BP96" s="26"/>
      <c r="BQ96" s="26"/>
      <c r="BR96" s="26"/>
      <c r="BS96" s="26"/>
      <c r="BT96" s="26"/>
      <c r="BU96" s="26"/>
      <c r="BV96" s="35"/>
      <c r="BW96" s="18"/>
      <c r="BX96" s="26"/>
      <c r="BY96" s="26"/>
      <c r="BZ96" s="26"/>
      <c r="CA96" s="26"/>
      <c r="CB96" s="26"/>
      <c r="CC96" s="26"/>
      <c r="CD96" s="26"/>
      <c r="CE96" s="33"/>
      <c r="CF96" s="18"/>
      <c r="CG96" s="26"/>
      <c r="CH96" s="26"/>
      <c r="CI96" s="26"/>
      <c r="CJ96" s="26"/>
      <c r="CK96" s="26"/>
      <c r="CL96" s="26"/>
      <c r="CM96" s="26"/>
      <c r="CN96" s="33"/>
      <c r="CO96" s="18"/>
      <c r="CP96" s="26"/>
      <c r="CQ96" s="26"/>
      <c r="CR96" s="26"/>
      <c r="CS96" s="26"/>
      <c r="CT96" s="26"/>
      <c r="CU96" s="26"/>
      <c r="CV96" s="26"/>
      <c r="CW96" s="33"/>
      <c r="CX96" s="18"/>
      <c r="CY96" s="26"/>
      <c r="CZ96" s="26"/>
      <c r="DA96" s="26"/>
      <c r="DB96" s="26"/>
      <c r="DC96" s="26"/>
      <c r="DD96" s="26"/>
      <c r="DE96" s="26"/>
      <c r="DF96" s="33"/>
      <c r="DG96" s="18"/>
      <c r="DH96" s="26"/>
      <c r="DI96" s="26"/>
      <c r="DJ96" s="26"/>
      <c r="DK96" s="26"/>
      <c r="DL96" s="26"/>
      <c r="DM96" s="26"/>
      <c r="DN96" s="26"/>
      <c r="DO96" s="33"/>
      <c r="DP96" s="18"/>
      <c r="DQ96" s="26"/>
      <c r="DR96" s="26"/>
      <c r="DS96" s="26"/>
      <c r="DT96" s="26"/>
      <c r="DU96" s="26"/>
      <c r="DV96" s="26"/>
      <c r="DW96" s="26"/>
      <c r="DX96" s="33"/>
      <c r="DY96" s="18"/>
      <c r="DZ96" s="26"/>
      <c r="EA96" s="26"/>
      <c r="EB96" s="26"/>
      <c r="EC96" s="26"/>
      <c r="ED96" s="26"/>
      <c r="EE96" s="26"/>
      <c r="EF96" s="26"/>
      <c r="EG96" s="33"/>
      <c r="EH96" s="26"/>
      <c r="EI96" s="28"/>
      <c r="EJ96" s="17"/>
      <c r="EK96" s="29"/>
      <c r="EO96" s="43">
        <f t="shared" si="63"/>
        <v>0</v>
      </c>
    </row>
    <row r="97" spans="1:145" s="43" customFormat="1" x14ac:dyDescent="0.25">
      <c r="A97" s="152">
        <v>24</v>
      </c>
      <c r="B97" s="52">
        <v>106</v>
      </c>
      <c r="C97" s="36">
        <v>0</v>
      </c>
      <c r="D97" s="37"/>
      <c r="E97" s="37"/>
      <c r="F97" s="37"/>
      <c r="G97" s="37"/>
      <c r="H97" s="37"/>
      <c r="I97" s="37"/>
      <c r="J97" s="37"/>
      <c r="K97" s="38"/>
      <c r="L97" s="60">
        <v>2</v>
      </c>
      <c r="M97" s="37"/>
      <c r="N97" s="37"/>
      <c r="O97" s="37"/>
      <c r="P97" s="37"/>
      <c r="Q97" s="37"/>
      <c r="R97" s="37"/>
      <c r="S97" s="37"/>
      <c r="T97" s="38"/>
      <c r="U97" s="60">
        <v>6</v>
      </c>
      <c r="V97" s="37"/>
      <c r="W97" s="37"/>
      <c r="X97" s="37"/>
      <c r="Y97" s="37"/>
      <c r="Z97" s="37"/>
      <c r="AA97" s="37"/>
      <c r="AB97" s="37"/>
      <c r="AC97" s="38"/>
      <c r="AD97" s="60">
        <v>8</v>
      </c>
      <c r="AE97" s="37"/>
      <c r="AF97" s="37"/>
      <c r="AG97" s="37"/>
      <c r="AH97" s="37"/>
      <c r="AI97" s="37"/>
      <c r="AJ97" s="37"/>
      <c r="AK97" s="37"/>
      <c r="AL97" s="38"/>
      <c r="AM97" s="60">
        <v>7</v>
      </c>
      <c r="AN97" s="37"/>
      <c r="AO97" s="37"/>
      <c r="AP97" s="37"/>
      <c r="AQ97" s="37"/>
      <c r="AR97" s="37"/>
      <c r="AS97" s="37"/>
      <c r="AT97" s="37"/>
      <c r="AU97" s="38"/>
      <c r="AV97" s="36"/>
      <c r="AW97" s="37"/>
      <c r="AX97" s="37"/>
      <c r="AY97" s="37"/>
      <c r="AZ97" s="37"/>
      <c r="BA97" s="37"/>
      <c r="BB97" s="37"/>
      <c r="BC97" s="37"/>
      <c r="BD97" s="38"/>
      <c r="BE97" s="36"/>
      <c r="BF97" s="37"/>
      <c r="BG97" s="37"/>
      <c r="BH97" s="37"/>
      <c r="BI97" s="37"/>
      <c r="BJ97" s="37"/>
      <c r="BK97" s="37"/>
      <c r="BL97" s="37"/>
      <c r="BM97" s="38"/>
      <c r="BN97" s="36"/>
      <c r="BO97" s="37"/>
      <c r="BP97" s="37"/>
      <c r="BQ97" s="37"/>
      <c r="BR97" s="37"/>
      <c r="BS97" s="37"/>
      <c r="BT97" s="37"/>
      <c r="BU97" s="37"/>
      <c r="BV97" s="38"/>
      <c r="BW97" s="36"/>
      <c r="BX97" s="37"/>
      <c r="BY97" s="37"/>
      <c r="BZ97" s="37"/>
      <c r="CA97" s="37"/>
      <c r="CB97" s="37"/>
      <c r="CC97" s="37"/>
      <c r="CD97" s="37"/>
      <c r="CE97" s="38"/>
      <c r="CF97" s="36"/>
      <c r="CG97" s="37"/>
      <c r="CH97" s="37"/>
      <c r="CI97" s="37"/>
      <c r="CJ97" s="37"/>
      <c r="CK97" s="37"/>
      <c r="CL97" s="37"/>
      <c r="CM97" s="37"/>
      <c r="CN97" s="38"/>
      <c r="CO97" s="36"/>
      <c r="CP97" s="37"/>
      <c r="CQ97" s="37"/>
      <c r="CR97" s="37"/>
      <c r="CS97" s="37"/>
      <c r="CT97" s="37"/>
      <c r="CU97" s="37"/>
      <c r="CV97" s="37"/>
      <c r="CW97" s="38"/>
      <c r="CX97" s="36"/>
      <c r="CY97" s="37"/>
      <c r="CZ97" s="37"/>
      <c r="DA97" s="37"/>
      <c r="DB97" s="37"/>
      <c r="DC97" s="37"/>
      <c r="DD97" s="37"/>
      <c r="DE97" s="37"/>
      <c r="DF97" s="38"/>
      <c r="DG97" s="36"/>
      <c r="DH97" s="37"/>
      <c r="DI97" s="37"/>
      <c r="DJ97" s="37"/>
      <c r="DK97" s="37"/>
      <c r="DL97" s="37"/>
      <c r="DM97" s="37"/>
      <c r="DN97" s="37"/>
      <c r="DO97" s="38"/>
      <c r="DP97" s="36"/>
      <c r="DQ97" s="37"/>
      <c r="DR97" s="37"/>
      <c r="DS97" s="37"/>
      <c r="DT97" s="37"/>
      <c r="DU97" s="37"/>
      <c r="DV97" s="37"/>
      <c r="DW97" s="37"/>
      <c r="DX97" s="38"/>
      <c r="DY97" s="36"/>
      <c r="DZ97" s="37"/>
      <c r="EA97" s="37"/>
      <c r="EB97" s="37"/>
      <c r="EC97" s="37"/>
      <c r="ED97" s="37"/>
      <c r="EE97" s="37"/>
      <c r="EF97" s="37"/>
      <c r="EG97" s="38"/>
      <c r="EH97" s="37"/>
      <c r="EI97" s="43">
        <v>106</v>
      </c>
      <c r="EJ97" s="59">
        <v>0</v>
      </c>
      <c r="EK97" s="57">
        <v>22</v>
      </c>
      <c r="EL97" s="58">
        <v>42678</v>
      </c>
      <c r="EM97" s="58">
        <v>42682</v>
      </c>
      <c r="EO97" s="43">
        <f t="shared" si="63"/>
        <v>4</v>
      </c>
    </row>
    <row r="98" spans="1:145" s="11" customFormat="1" x14ac:dyDescent="0.25">
      <c r="A98" s="153"/>
      <c r="B98" s="50"/>
      <c r="C98" s="22"/>
      <c r="D98" s="23"/>
      <c r="E98" s="23"/>
      <c r="F98" s="23"/>
      <c r="G98" s="23"/>
      <c r="H98" s="23"/>
      <c r="I98" s="23"/>
      <c r="J98" s="23"/>
      <c r="K98" s="32"/>
      <c r="L98" s="22">
        <v>168</v>
      </c>
      <c r="M98" s="23">
        <v>416.32</v>
      </c>
      <c r="P98" s="23"/>
      <c r="Q98" s="23"/>
      <c r="R98" s="23"/>
      <c r="S98" s="23"/>
      <c r="T98" s="32">
        <f>SUM(L98:Q98)</f>
        <v>584.31999999999994</v>
      </c>
      <c r="U98" s="90">
        <v>332.8</v>
      </c>
      <c r="V98" s="23">
        <v>516.96</v>
      </c>
      <c r="W98" s="23">
        <v>516.96</v>
      </c>
      <c r="X98" s="23">
        <v>486.96000000000004</v>
      </c>
      <c r="Y98" s="23">
        <v>475.96000000000004</v>
      </c>
      <c r="Z98" s="23">
        <v>475.96</v>
      </c>
      <c r="AA98" s="23"/>
      <c r="AB98" s="23"/>
      <c r="AC98" s="32">
        <f>SUM(U98:Z98)</f>
        <v>2805.6000000000004</v>
      </c>
      <c r="AD98" s="11">
        <v>833.83999999999992</v>
      </c>
      <c r="AE98" s="11">
        <v>369.02000000000004</v>
      </c>
      <c r="AF98" s="11">
        <v>1490.88</v>
      </c>
      <c r="AG98" s="11">
        <v>977.92</v>
      </c>
      <c r="AH98" s="23">
        <v>540.76</v>
      </c>
      <c r="AI98" s="23">
        <v>1258.68</v>
      </c>
      <c r="AJ98" s="23">
        <v>168</v>
      </c>
      <c r="AK98" s="23">
        <v>941.87999999999988</v>
      </c>
      <c r="AL98" s="32">
        <f>SUM(AD98:AK98)</f>
        <v>6580.9800000000005</v>
      </c>
      <c r="AM98" s="22">
        <v>516.96</v>
      </c>
      <c r="AN98" s="23">
        <v>486.96</v>
      </c>
      <c r="AO98" s="23">
        <v>516.96</v>
      </c>
      <c r="AP98" s="11">
        <v>1033.92</v>
      </c>
      <c r="AQ98" s="11">
        <v>1160.08</v>
      </c>
      <c r="AS98" s="11">
        <v>973.92</v>
      </c>
      <c r="AT98" s="11">
        <v>1033.92</v>
      </c>
      <c r="AU98" s="32">
        <f>SUM(AM98:AT98)</f>
        <v>5722.72</v>
      </c>
      <c r="AZ98" s="23"/>
      <c r="BA98" s="23"/>
      <c r="BB98" s="23"/>
      <c r="BC98" s="23"/>
      <c r="BD98" s="32"/>
      <c r="BI98" s="23"/>
      <c r="BJ98" s="23"/>
      <c r="BK98" s="23"/>
      <c r="BL98" s="23"/>
      <c r="BM98" s="32"/>
      <c r="BN98" s="22"/>
      <c r="BO98" s="23"/>
      <c r="BP98" s="23"/>
      <c r="BQ98" s="23"/>
      <c r="BR98" s="23"/>
      <c r="BS98" s="23"/>
      <c r="BT98" s="23"/>
      <c r="BU98" s="23"/>
      <c r="BV98" s="32"/>
      <c r="BW98" s="22"/>
      <c r="BX98" s="23"/>
      <c r="BY98" s="23"/>
      <c r="BZ98" s="23"/>
      <c r="CA98" s="23"/>
      <c r="CB98" s="23"/>
      <c r="CC98" s="23"/>
      <c r="CD98" s="23"/>
      <c r="CE98" s="32"/>
      <c r="CF98" s="22"/>
      <c r="CG98" s="23"/>
      <c r="CH98" s="23"/>
      <c r="CI98" s="23"/>
      <c r="CJ98" s="23"/>
      <c r="CK98" s="23"/>
      <c r="CL98" s="23"/>
      <c r="CM98" s="23"/>
      <c r="CN98" s="32"/>
      <c r="CO98" s="22"/>
      <c r="CP98" s="23"/>
      <c r="CQ98" s="23"/>
      <c r="CR98" s="23"/>
      <c r="CS98" s="23"/>
      <c r="CT98" s="23"/>
      <c r="CU98" s="23"/>
      <c r="CV98" s="23"/>
      <c r="CW98" s="32"/>
      <c r="CX98" s="22"/>
      <c r="CY98" s="23"/>
      <c r="CZ98" s="23"/>
      <c r="DA98" s="23"/>
      <c r="DB98" s="23"/>
      <c r="DC98" s="23"/>
      <c r="DD98" s="23"/>
      <c r="DE98" s="23"/>
      <c r="DF98" s="32"/>
      <c r="DG98" s="22"/>
      <c r="DH98" s="23"/>
      <c r="DI98" s="23"/>
      <c r="DJ98" s="23"/>
      <c r="DK98" s="23"/>
      <c r="DL98" s="23"/>
      <c r="DM98" s="23"/>
      <c r="DN98" s="23"/>
      <c r="DO98" s="32"/>
      <c r="DP98" s="22"/>
      <c r="DQ98" s="23"/>
      <c r="DR98" s="23"/>
      <c r="DS98" s="23"/>
      <c r="DT98" s="23"/>
      <c r="DU98" s="23"/>
      <c r="DV98" s="23"/>
      <c r="DW98" s="23"/>
      <c r="DX98" s="32"/>
      <c r="DY98" s="22"/>
      <c r="DZ98" s="23"/>
      <c r="EA98" s="23"/>
      <c r="EB98" s="23"/>
      <c r="EC98" s="23"/>
      <c r="ED98" s="23"/>
      <c r="EE98" s="23"/>
      <c r="EF98" s="23"/>
      <c r="EG98" s="32"/>
      <c r="EH98" s="23"/>
      <c r="EI98" s="24"/>
      <c r="EJ98" s="19"/>
      <c r="EK98" s="25"/>
      <c r="EO98" s="43">
        <f t="shared" si="63"/>
        <v>0</v>
      </c>
    </row>
    <row r="99" spans="1:145" s="11" customFormat="1" x14ac:dyDescent="0.25">
      <c r="A99" s="153"/>
      <c r="B99" s="50"/>
      <c r="C99" s="22"/>
      <c r="D99" s="23"/>
      <c r="E99" s="23"/>
      <c r="F99" s="23"/>
      <c r="G99" s="23"/>
      <c r="H99" s="23"/>
      <c r="I99" s="23"/>
      <c r="J99" s="23"/>
      <c r="K99" s="32"/>
      <c r="L99" s="22">
        <v>207</v>
      </c>
      <c r="M99" s="23">
        <v>1044</v>
      </c>
      <c r="N99" s="23"/>
      <c r="O99" s="23"/>
      <c r="P99" s="23"/>
      <c r="Q99" s="23"/>
      <c r="R99" s="23"/>
      <c r="S99" s="23"/>
      <c r="T99" s="32">
        <f>SUM(L99:Q99)</f>
        <v>1251</v>
      </c>
      <c r="U99" s="22">
        <v>374.30821557193252</v>
      </c>
      <c r="V99" s="23">
        <v>565.63959863342075</v>
      </c>
      <c r="W99" s="11">
        <v>427.39619006121683</v>
      </c>
      <c r="X99" s="11">
        <v>1027.8215574664268</v>
      </c>
      <c r="Y99" s="23">
        <v>329.0997647899074</v>
      </c>
      <c r="Z99" s="23">
        <v>314.62425310341592</v>
      </c>
      <c r="AA99" s="23"/>
      <c r="AB99" s="23"/>
      <c r="AC99" s="32">
        <f>SUM(U99:Z99)</f>
        <v>3038.8895796263205</v>
      </c>
      <c r="AD99" s="11">
        <v>453.58774462624319</v>
      </c>
      <c r="AE99" s="11">
        <v>199.58227916069563</v>
      </c>
      <c r="AF99" s="23">
        <v>826.97292000209927</v>
      </c>
      <c r="AG99" s="23">
        <v>467.8722503860385</v>
      </c>
      <c r="AH99" s="23">
        <v>599.90973615325811</v>
      </c>
      <c r="AI99" s="23">
        <v>557.45170876671625</v>
      </c>
      <c r="AJ99" s="23">
        <v>113.11592886943576</v>
      </c>
      <c r="AK99" s="23">
        <v>383.32853162709671</v>
      </c>
      <c r="AL99" s="32">
        <f>SUM(AD99:AK99)</f>
        <v>3601.8210995915838</v>
      </c>
      <c r="AM99" s="22">
        <v>274.52759962177498</v>
      </c>
      <c r="AN99" s="23">
        <v>144.45183016247609</v>
      </c>
      <c r="AO99" s="23">
        <v>187.02011913887321</v>
      </c>
      <c r="AP99" s="23">
        <v>389.16375557583893</v>
      </c>
      <c r="AQ99" s="23">
        <v>631.82709937211382</v>
      </c>
      <c r="AR99" s="23"/>
      <c r="AS99" s="23">
        <v>389.44705822983548</v>
      </c>
      <c r="AT99" s="23">
        <v>405.35759890172625</v>
      </c>
      <c r="AU99" s="32">
        <f>SUM(AM99:AT99)</f>
        <v>2421.7950610026387</v>
      </c>
      <c r="AX99" s="23"/>
      <c r="AY99" s="23"/>
      <c r="AZ99" s="23"/>
      <c r="BA99" s="23"/>
      <c r="BB99" s="23"/>
      <c r="BC99" s="23"/>
      <c r="BD99" s="32"/>
      <c r="BG99" s="23"/>
      <c r="BH99" s="23"/>
      <c r="BI99" s="23"/>
      <c r="BJ99" s="23"/>
      <c r="BK99" s="23"/>
      <c r="BL99" s="23"/>
      <c r="BM99" s="32"/>
      <c r="BN99" s="22"/>
      <c r="BO99" s="23"/>
      <c r="BP99" s="23"/>
      <c r="BQ99" s="23"/>
      <c r="BR99" s="23"/>
      <c r="BS99" s="23"/>
      <c r="BT99" s="23"/>
      <c r="BU99" s="23"/>
      <c r="BV99" s="32"/>
      <c r="BW99" s="22"/>
      <c r="BX99" s="23"/>
      <c r="BY99" s="23"/>
      <c r="BZ99" s="23"/>
      <c r="CA99" s="23"/>
      <c r="CB99" s="23"/>
      <c r="CC99" s="23"/>
      <c r="CD99" s="23"/>
      <c r="CE99" s="32"/>
      <c r="CF99" s="22"/>
      <c r="CG99" s="23"/>
      <c r="CH99" s="23"/>
      <c r="CI99" s="23"/>
      <c r="CJ99" s="23"/>
      <c r="CK99" s="23"/>
      <c r="CL99" s="23"/>
      <c r="CM99" s="23"/>
      <c r="CN99" s="32"/>
      <c r="CO99" s="22"/>
      <c r="CP99" s="23"/>
      <c r="CQ99" s="23"/>
      <c r="CR99" s="23"/>
      <c r="CS99" s="23"/>
      <c r="CT99" s="23"/>
      <c r="CU99" s="23"/>
      <c r="CV99" s="23"/>
      <c r="CW99" s="32"/>
      <c r="CX99" s="22"/>
      <c r="CY99" s="23"/>
      <c r="CZ99" s="23"/>
      <c r="DA99" s="23"/>
      <c r="DB99" s="23"/>
      <c r="DC99" s="23"/>
      <c r="DD99" s="23"/>
      <c r="DE99" s="23"/>
      <c r="DF99" s="32"/>
      <c r="DG99" s="22"/>
      <c r="DH99" s="23"/>
      <c r="DI99" s="23"/>
      <c r="DJ99" s="23"/>
      <c r="DK99" s="23"/>
      <c r="DL99" s="23"/>
      <c r="DM99" s="23"/>
      <c r="DN99" s="23"/>
      <c r="DO99" s="32"/>
      <c r="DP99" s="22"/>
      <c r="DQ99" s="23"/>
      <c r="DR99" s="23"/>
      <c r="DS99" s="23"/>
      <c r="DT99" s="23"/>
      <c r="DU99" s="23"/>
      <c r="DV99" s="23"/>
      <c r="DW99" s="23"/>
      <c r="DX99" s="32"/>
      <c r="DY99" s="22"/>
      <c r="DZ99" s="23"/>
      <c r="EA99" s="23"/>
      <c r="EB99" s="23"/>
      <c r="EC99" s="23"/>
      <c r="ED99" s="23"/>
      <c r="EE99" s="23"/>
      <c r="EF99" s="23"/>
      <c r="EG99" s="32"/>
      <c r="EH99" s="23"/>
      <c r="EI99" s="24"/>
      <c r="EJ99" s="19"/>
      <c r="EK99" s="25"/>
      <c r="EO99" s="43">
        <f t="shared" si="63"/>
        <v>0</v>
      </c>
    </row>
    <row r="100" spans="1:145" s="27" customFormat="1" x14ac:dyDescent="0.25">
      <c r="A100" s="154"/>
      <c r="B100" s="51"/>
      <c r="C100" s="18"/>
      <c r="D100" s="26"/>
      <c r="E100" s="26"/>
      <c r="F100" s="26"/>
      <c r="G100" s="26"/>
      <c r="H100" s="26"/>
      <c r="I100" s="26"/>
      <c r="J100" s="26"/>
      <c r="K100" s="35"/>
      <c r="L100" s="18">
        <v>0.55335791304347826</v>
      </c>
      <c r="M100" s="26">
        <v>0.27189045701149422</v>
      </c>
      <c r="N100" s="26"/>
      <c r="O100" s="26"/>
      <c r="P100" s="26"/>
      <c r="Q100" s="26"/>
      <c r="R100" s="26"/>
      <c r="S100" s="26"/>
      <c r="T100" s="35">
        <f t="shared" ref="T100" si="83">T98/T99*0.0113636*60</f>
        <v>0.31846420872901671</v>
      </c>
      <c r="U100" s="18">
        <v>0.60620727881510783</v>
      </c>
      <c r="V100" s="26">
        <v>0.62313812578109395</v>
      </c>
      <c r="W100" s="26">
        <v>0.82469523022541402</v>
      </c>
      <c r="X100" s="26">
        <v>0.32302992377239098</v>
      </c>
      <c r="Y100" s="26">
        <v>0.98607528196553751</v>
      </c>
      <c r="Z100" s="26">
        <v>1.0314435081180224</v>
      </c>
      <c r="AA100" s="26"/>
      <c r="AB100" s="26"/>
      <c r="AC100" s="35">
        <f>AC98/AC99*0.0113636*60</f>
        <v>0.6294743258934804</v>
      </c>
      <c r="AD100" s="27">
        <v>1.2533968568936216</v>
      </c>
      <c r="AE100" s="27">
        <v>1.2606517040394092</v>
      </c>
      <c r="AF100" s="27">
        <v>1.2291887841713363</v>
      </c>
      <c r="AG100" s="27">
        <v>1.4250930722432438</v>
      </c>
      <c r="AH100" s="27">
        <v>0.61459049243669717</v>
      </c>
      <c r="AI100" s="27">
        <v>1.5394843165493581</v>
      </c>
      <c r="AJ100" s="27">
        <v>1.0126344639950209</v>
      </c>
      <c r="AK100" s="27">
        <v>1.6752962565925651</v>
      </c>
      <c r="AL100" s="35">
        <f t="shared" ref="AL100" si="84">AL98/AL99*0.0113636*60</f>
        <v>1.2457635556049107</v>
      </c>
      <c r="AM100" s="18">
        <v>1.2839204504232391</v>
      </c>
      <c r="AN100" s="26">
        <v>2.2984625323649741</v>
      </c>
      <c r="AO100" s="26">
        <v>1.8846720929434846</v>
      </c>
      <c r="AP100" s="26">
        <v>1.8114307630650437</v>
      </c>
      <c r="AQ100" s="26">
        <v>1.2518632171143458</v>
      </c>
      <c r="AR100" s="26"/>
      <c r="AS100" s="26">
        <v>1.7050693404599155</v>
      </c>
      <c r="AT100" s="26">
        <v>1.7390649654279813</v>
      </c>
      <c r="AU100" s="35">
        <f t="shared" ref="AU100" si="85">AU98/AU99*0.0113636*60</f>
        <v>1.6111363518532458</v>
      </c>
      <c r="BD100" s="35"/>
      <c r="BM100" s="35"/>
      <c r="BN100" s="18"/>
      <c r="BO100" s="26"/>
      <c r="BP100" s="26"/>
      <c r="BQ100" s="26"/>
      <c r="BR100" s="26"/>
      <c r="BS100" s="26"/>
      <c r="BT100" s="26"/>
      <c r="BU100" s="26"/>
      <c r="BV100" s="35"/>
      <c r="BW100" s="18"/>
      <c r="BX100" s="26"/>
      <c r="BY100" s="26"/>
      <c r="BZ100" s="26"/>
      <c r="CA100" s="26"/>
      <c r="CB100" s="26"/>
      <c r="CC100" s="26"/>
      <c r="CD100" s="26"/>
      <c r="CE100" s="33"/>
      <c r="CF100" s="18"/>
      <c r="CG100" s="26"/>
      <c r="CH100" s="26"/>
      <c r="CI100" s="26"/>
      <c r="CJ100" s="26"/>
      <c r="CK100" s="26"/>
      <c r="CL100" s="26"/>
      <c r="CM100" s="26"/>
      <c r="CN100" s="33"/>
      <c r="CO100" s="18"/>
      <c r="CP100" s="26"/>
      <c r="CQ100" s="26"/>
      <c r="CR100" s="26"/>
      <c r="CS100" s="26"/>
      <c r="CT100" s="26"/>
      <c r="CU100" s="26"/>
      <c r="CV100" s="26"/>
      <c r="CW100" s="33"/>
      <c r="CX100" s="18"/>
      <c r="CY100" s="26"/>
      <c r="CZ100" s="26"/>
      <c r="DA100" s="26"/>
      <c r="DB100" s="26"/>
      <c r="DC100" s="26"/>
      <c r="DD100" s="26"/>
      <c r="DE100" s="26"/>
      <c r="DF100" s="33"/>
      <c r="DG100" s="18"/>
      <c r="DH100" s="26"/>
      <c r="DI100" s="26"/>
      <c r="DJ100" s="26"/>
      <c r="DK100" s="26"/>
      <c r="DL100" s="26"/>
      <c r="DM100" s="26"/>
      <c r="DN100" s="26"/>
      <c r="DO100" s="33"/>
      <c r="DP100" s="18"/>
      <c r="DQ100" s="26"/>
      <c r="DR100" s="26"/>
      <c r="DS100" s="26"/>
      <c r="DT100" s="26"/>
      <c r="DU100" s="26"/>
      <c r="DV100" s="26"/>
      <c r="DW100" s="26"/>
      <c r="DX100" s="33"/>
      <c r="DY100" s="18"/>
      <c r="DZ100" s="26"/>
      <c r="EA100" s="26"/>
      <c r="EB100" s="26"/>
      <c r="EC100" s="26"/>
      <c r="ED100" s="26"/>
      <c r="EE100" s="26"/>
      <c r="EF100" s="26"/>
      <c r="EG100" s="33"/>
      <c r="EH100" s="26"/>
      <c r="EI100" s="28"/>
      <c r="EJ100" s="17"/>
      <c r="EK100" s="29"/>
      <c r="EO100" s="43">
        <f t="shared" si="63"/>
        <v>0</v>
      </c>
    </row>
    <row r="101" spans="1:145" s="43" customFormat="1" x14ac:dyDescent="0.25">
      <c r="A101" s="152">
        <v>25</v>
      </c>
      <c r="B101" s="52">
        <v>107</v>
      </c>
      <c r="C101" s="36">
        <v>0</v>
      </c>
      <c r="D101" s="37"/>
      <c r="E101" s="37"/>
      <c r="F101" s="37"/>
      <c r="G101" s="37"/>
      <c r="H101" s="37"/>
      <c r="I101" s="37"/>
      <c r="J101" s="37"/>
      <c r="K101" s="38"/>
      <c r="L101" s="36">
        <v>3</v>
      </c>
      <c r="M101" s="37"/>
      <c r="N101" s="37"/>
      <c r="O101" s="37"/>
      <c r="P101" s="37"/>
      <c r="Q101" s="37"/>
      <c r="R101" s="37"/>
      <c r="S101" s="37"/>
      <c r="T101" s="38"/>
      <c r="U101" s="36">
        <v>5</v>
      </c>
      <c r="V101" s="37"/>
      <c r="W101" s="37"/>
      <c r="X101" s="37"/>
      <c r="Y101" s="37"/>
      <c r="Z101" s="37"/>
      <c r="AA101" s="37"/>
      <c r="AB101" s="37"/>
      <c r="AC101" s="38"/>
      <c r="AD101" s="36">
        <v>2</v>
      </c>
      <c r="AE101" s="37"/>
      <c r="AF101" s="37"/>
      <c r="AG101" s="37"/>
      <c r="AH101" s="37"/>
      <c r="AI101" s="37"/>
      <c r="AJ101" s="37"/>
      <c r="AK101" s="37"/>
      <c r="AL101" s="38"/>
      <c r="AM101" s="36"/>
      <c r="AN101" s="37"/>
      <c r="AO101" s="37"/>
      <c r="AP101" s="37"/>
      <c r="AQ101" s="37"/>
      <c r="AR101" s="37"/>
      <c r="AS101" s="37"/>
      <c r="AT101" s="37"/>
      <c r="AU101" s="38"/>
      <c r="AV101" s="36"/>
      <c r="AW101" s="37"/>
      <c r="AX101" s="37"/>
      <c r="AY101" s="37"/>
      <c r="AZ101" s="37"/>
      <c r="BA101" s="37"/>
      <c r="BB101" s="37"/>
      <c r="BC101" s="37"/>
      <c r="BD101" s="38"/>
      <c r="BE101" s="36"/>
      <c r="BF101" s="37"/>
      <c r="BG101" s="37"/>
      <c r="BH101" s="37"/>
      <c r="BI101" s="37"/>
      <c r="BJ101" s="37"/>
      <c r="BK101" s="37"/>
      <c r="BL101" s="37"/>
      <c r="BM101" s="38"/>
      <c r="BN101" s="36"/>
      <c r="BO101" s="37"/>
      <c r="BP101" s="37"/>
      <c r="BQ101" s="37"/>
      <c r="BR101" s="37"/>
      <c r="BS101" s="37"/>
      <c r="BT101" s="37"/>
      <c r="BU101" s="37"/>
      <c r="BV101" s="38"/>
      <c r="BW101" s="36"/>
      <c r="BX101" s="37"/>
      <c r="BY101" s="37"/>
      <c r="BZ101" s="37"/>
      <c r="CA101" s="37"/>
      <c r="CB101" s="37"/>
      <c r="CC101" s="37"/>
      <c r="CD101" s="37"/>
      <c r="CE101" s="38"/>
      <c r="CF101" s="36"/>
      <c r="CG101" s="37"/>
      <c r="CH101" s="37"/>
      <c r="CI101" s="37"/>
      <c r="CJ101" s="37"/>
      <c r="CK101" s="37"/>
      <c r="CL101" s="37"/>
      <c r="CM101" s="37"/>
      <c r="CN101" s="38"/>
      <c r="CO101" s="36"/>
      <c r="CP101" s="37"/>
      <c r="CQ101" s="37"/>
      <c r="CR101" s="37"/>
      <c r="CS101" s="37"/>
      <c r="CT101" s="37"/>
      <c r="CU101" s="37"/>
      <c r="CV101" s="37"/>
      <c r="CW101" s="38"/>
      <c r="CX101" s="36"/>
      <c r="CY101" s="37"/>
      <c r="CZ101" s="37"/>
      <c r="DA101" s="37"/>
      <c r="DB101" s="37"/>
      <c r="DC101" s="37"/>
      <c r="DD101" s="37"/>
      <c r="DE101" s="37"/>
      <c r="DF101" s="38"/>
      <c r="DG101" s="36"/>
      <c r="DH101" s="37"/>
      <c r="DI101" s="37"/>
      <c r="DJ101" s="37"/>
      <c r="DK101" s="37"/>
      <c r="DL101" s="37"/>
      <c r="DM101" s="37"/>
      <c r="DN101" s="37"/>
      <c r="DO101" s="38"/>
      <c r="DP101" s="36"/>
      <c r="DQ101" s="37"/>
      <c r="DR101" s="37"/>
      <c r="DS101" s="37"/>
      <c r="DT101" s="37"/>
      <c r="DU101" s="37"/>
      <c r="DV101" s="37"/>
      <c r="DW101" s="37"/>
      <c r="DX101" s="38"/>
      <c r="DY101" s="36"/>
      <c r="DZ101" s="37"/>
      <c r="EA101" s="37"/>
      <c r="EB101" s="37"/>
      <c r="EC101" s="37"/>
      <c r="ED101" s="37"/>
      <c r="EE101" s="37"/>
      <c r="EF101" s="37"/>
      <c r="EG101" s="38"/>
      <c r="EH101" s="37"/>
      <c r="EI101" s="39">
        <v>107</v>
      </c>
      <c r="EJ101" s="40"/>
      <c r="EK101" s="41">
        <v>7</v>
      </c>
      <c r="EL101" s="42">
        <v>42679</v>
      </c>
      <c r="EM101" s="42">
        <v>42682</v>
      </c>
      <c r="EO101" s="43">
        <f t="shared" si="63"/>
        <v>3</v>
      </c>
    </row>
    <row r="102" spans="1:145" s="11" customFormat="1" x14ac:dyDescent="0.25">
      <c r="A102" s="153"/>
      <c r="B102" s="50"/>
      <c r="C102" s="22"/>
      <c r="D102" s="23"/>
      <c r="E102" s="23"/>
      <c r="F102" s="23"/>
      <c r="G102" s="23"/>
      <c r="H102" s="23"/>
      <c r="I102" s="23"/>
      <c r="J102" s="23"/>
      <c r="K102" s="32"/>
      <c r="L102" s="22">
        <v>364.32</v>
      </c>
      <c r="M102" s="23">
        <v>319.39999999999998</v>
      </c>
      <c r="N102" s="11">
        <v>390.32</v>
      </c>
      <c r="P102" s="23"/>
      <c r="Q102" s="23"/>
      <c r="R102" s="23"/>
      <c r="S102" s="23"/>
      <c r="T102" s="32">
        <f>SUM(L102:Q102)</f>
        <v>1074.04</v>
      </c>
      <c r="U102" s="22">
        <v>416.32</v>
      </c>
      <c r="V102" s="23">
        <v>248.32</v>
      </c>
      <c r="W102" s="23">
        <v>516.96</v>
      </c>
      <c r="X102" s="23">
        <v>484.18</v>
      </c>
      <c r="Y102" s="23">
        <v>512.96</v>
      </c>
      <c r="Z102" s="23"/>
      <c r="AA102" s="23"/>
      <c r="AB102" s="23"/>
      <c r="AC102" s="32">
        <f>SUM(U102:Z102)</f>
        <v>2178.7399999999998</v>
      </c>
      <c r="AD102" s="11">
        <v>723.58</v>
      </c>
      <c r="AE102" s="11">
        <v>512.96</v>
      </c>
      <c r="AH102" s="23"/>
      <c r="AI102" s="23"/>
      <c r="AJ102" s="23"/>
      <c r="AK102" s="23"/>
      <c r="AL102" s="32">
        <f>SUM(AD102:AK102)</f>
        <v>1236.54</v>
      </c>
      <c r="AM102" s="22"/>
      <c r="AN102" s="23"/>
      <c r="AO102" s="23"/>
      <c r="AU102" s="32"/>
      <c r="AZ102" s="23"/>
      <c r="BA102" s="23"/>
      <c r="BB102" s="23"/>
      <c r="BC102" s="23"/>
      <c r="BD102" s="32"/>
      <c r="BI102" s="23"/>
      <c r="BJ102" s="23"/>
      <c r="BK102" s="23"/>
      <c r="BL102" s="23"/>
      <c r="BM102" s="32"/>
      <c r="BN102" s="22"/>
      <c r="BO102" s="23"/>
      <c r="BP102" s="23"/>
      <c r="BQ102" s="23"/>
      <c r="BR102" s="23"/>
      <c r="BS102" s="23"/>
      <c r="BT102" s="23"/>
      <c r="BU102" s="23"/>
      <c r="BV102" s="32"/>
      <c r="BW102" s="22"/>
      <c r="BX102" s="23"/>
      <c r="BY102" s="23"/>
      <c r="BZ102" s="23"/>
      <c r="CA102" s="23"/>
      <c r="CB102" s="23"/>
      <c r="CC102" s="23"/>
      <c r="CD102" s="23"/>
      <c r="CE102" s="32"/>
      <c r="CF102" s="22"/>
      <c r="CG102" s="23"/>
      <c r="CH102" s="23"/>
      <c r="CI102" s="23"/>
      <c r="CJ102" s="23"/>
      <c r="CK102" s="23"/>
      <c r="CL102" s="23"/>
      <c r="CM102" s="23"/>
      <c r="CN102" s="32"/>
      <c r="CO102" s="22"/>
      <c r="CP102" s="23"/>
      <c r="CQ102" s="23"/>
      <c r="CR102" s="23"/>
      <c r="CS102" s="23"/>
      <c r="CT102" s="23"/>
      <c r="CU102" s="23"/>
      <c r="CV102" s="23"/>
      <c r="CW102" s="32"/>
      <c r="CX102" s="22"/>
      <c r="CY102" s="23"/>
      <c r="CZ102" s="23"/>
      <c r="DA102" s="23"/>
      <c r="DB102" s="23"/>
      <c r="DC102" s="23"/>
      <c r="DD102" s="23"/>
      <c r="DE102" s="23"/>
      <c r="DF102" s="32"/>
      <c r="DG102" s="22"/>
      <c r="DH102" s="23"/>
      <c r="DI102" s="23"/>
      <c r="DJ102" s="23"/>
      <c r="DK102" s="23"/>
      <c r="DL102" s="23"/>
      <c r="DM102" s="23"/>
      <c r="DN102" s="23"/>
      <c r="DO102" s="32"/>
      <c r="DP102" s="22"/>
      <c r="DQ102" s="23"/>
      <c r="DR102" s="23"/>
      <c r="DS102" s="23"/>
      <c r="DT102" s="23"/>
      <c r="DU102" s="23"/>
      <c r="DV102" s="23"/>
      <c r="DW102" s="23"/>
      <c r="DX102" s="32"/>
      <c r="DY102" s="22"/>
      <c r="DZ102" s="23"/>
      <c r="EA102" s="23"/>
      <c r="EB102" s="23"/>
      <c r="EC102" s="23"/>
      <c r="ED102" s="23"/>
      <c r="EE102" s="23"/>
      <c r="EF102" s="23"/>
      <c r="EG102" s="32"/>
      <c r="EH102" s="23"/>
      <c r="EI102" s="24"/>
      <c r="EJ102" s="19"/>
      <c r="EK102" s="25"/>
      <c r="EO102" s="43">
        <f t="shared" si="63"/>
        <v>0</v>
      </c>
    </row>
    <row r="103" spans="1:145" s="11" customFormat="1" x14ac:dyDescent="0.25">
      <c r="A103" s="153"/>
      <c r="B103" s="50"/>
      <c r="C103" s="22"/>
      <c r="D103" s="23"/>
      <c r="E103" s="23"/>
      <c r="F103" s="23"/>
      <c r="G103" s="23"/>
      <c r="H103" s="23"/>
      <c r="I103" s="23"/>
      <c r="J103" s="23"/>
      <c r="K103" s="32"/>
      <c r="L103" s="22">
        <v>226</v>
      </c>
      <c r="M103" s="23">
        <v>174</v>
      </c>
      <c r="N103" s="23">
        <v>194</v>
      </c>
      <c r="O103" s="23"/>
      <c r="P103" s="23"/>
      <c r="Q103" s="23"/>
      <c r="R103" s="23"/>
      <c r="S103" s="23"/>
      <c r="T103" s="32">
        <f>SUM(L103:Q103)</f>
        <v>594</v>
      </c>
      <c r="U103" s="22">
        <v>193</v>
      </c>
      <c r="V103" s="23">
        <v>205</v>
      </c>
      <c r="W103" s="11">
        <v>213</v>
      </c>
      <c r="X103" s="11">
        <v>192</v>
      </c>
      <c r="Y103" s="23">
        <v>286</v>
      </c>
      <c r="Z103" s="23"/>
      <c r="AA103" s="23"/>
      <c r="AB103" s="23"/>
      <c r="AC103" s="32">
        <f>SUM(U103:Z103)</f>
        <v>1089</v>
      </c>
      <c r="AD103" s="11">
        <v>428</v>
      </c>
      <c r="AE103" s="11">
        <v>186</v>
      </c>
      <c r="AF103" s="23"/>
      <c r="AG103" s="23"/>
      <c r="AH103" s="23"/>
      <c r="AI103" s="23"/>
      <c r="AJ103" s="23"/>
      <c r="AK103" s="23"/>
      <c r="AL103" s="32">
        <f>SUM(AD103:AK103)</f>
        <v>614</v>
      </c>
      <c r="AM103" s="22"/>
      <c r="AN103" s="23"/>
      <c r="AO103" s="23"/>
      <c r="AP103" s="23"/>
      <c r="AQ103" s="23"/>
      <c r="AR103" s="23"/>
      <c r="AS103" s="23"/>
      <c r="AT103" s="23"/>
      <c r="AU103" s="32"/>
      <c r="AX103" s="23"/>
      <c r="AY103" s="23"/>
      <c r="AZ103" s="23"/>
      <c r="BA103" s="23"/>
      <c r="BB103" s="23"/>
      <c r="BC103" s="23"/>
      <c r="BD103" s="32"/>
      <c r="BG103" s="23"/>
      <c r="BH103" s="23"/>
      <c r="BI103" s="23"/>
      <c r="BJ103" s="23"/>
      <c r="BK103" s="23"/>
      <c r="BL103" s="23"/>
      <c r="BM103" s="32"/>
      <c r="BN103" s="22"/>
      <c r="BO103" s="23"/>
      <c r="BP103" s="23"/>
      <c r="BQ103" s="23"/>
      <c r="BR103" s="23"/>
      <c r="BS103" s="23"/>
      <c r="BT103" s="23"/>
      <c r="BU103" s="23"/>
      <c r="BV103" s="32"/>
      <c r="BW103" s="22"/>
      <c r="BX103" s="23"/>
      <c r="BY103" s="23"/>
      <c r="BZ103" s="23"/>
      <c r="CA103" s="23"/>
      <c r="CB103" s="23"/>
      <c r="CC103" s="23"/>
      <c r="CD103" s="23"/>
      <c r="CE103" s="32"/>
      <c r="CF103" s="22"/>
      <c r="CG103" s="23"/>
      <c r="CH103" s="23"/>
      <c r="CI103" s="23"/>
      <c r="CJ103" s="23"/>
      <c r="CK103" s="23"/>
      <c r="CL103" s="23"/>
      <c r="CM103" s="23"/>
      <c r="CN103" s="32"/>
      <c r="CO103" s="22"/>
      <c r="CP103" s="23"/>
      <c r="CQ103" s="23"/>
      <c r="CR103" s="23"/>
      <c r="CS103" s="23"/>
      <c r="CT103" s="23"/>
      <c r="CU103" s="23"/>
      <c r="CV103" s="23"/>
      <c r="CW103" s="32"/>
      <c r="CX103" s="22"/>
      <c r="CY103" s="23"/>
      <c r="CZ103" s="23"/>
      <c r="DA103" s="23"/>
      <c r="DB103" s="23"/>
      <c r="DC103" s="23"/>
      <c r="DD103" s="23"/>
      <c r="DE103" s="23"/>
      <c r="DF103" s="32"/>
      <c r="DG103" s="22"/>
      <c r="DH103" s="23"/>
      <c r="DI103" s="23"/>
      <c r="DJ103" s="23"/>
      <c r="DK103" s="23"/>
      <c r="DL103" s="23"/>
      <c r="DM103" s="23"/>
      <c r="DN103" s="23"/>
      <c r="DO103" s="32"/>
      <c r="DP103" s="22"/>
      <c r="DQ103" s="23"/>
      <c r="DR103" s="23"/>
      <c r="DS103" s="23"/>
      <c r="DT103" s="23"/>
      <c r="DU103" s="23"/>
      <c r="DV103" s="23"/>
      <c r="DW103" s="23"/>
      <c r="DX103" s="32"/>
      <c r="DY103" s="22"/>
      <c r="DZ103" s="23"/>
      <c r="EA103" s="23"/>
      <c r="EB103" s="23"/>
      <c r="EC103" s="23"/>
      <c r="ED103" s="23"/>
      <c r="EE103" s="23"/>
      <c r="EF103" s="23"/>
      <c r="EG103" s="32"/>
      <c r="EH103" s="23"/>
      <c r="EI103" s="24"/>
      <c r="EJ103" s="19"/>
      <c r="EK103" s="25"/>
      <c r="EO103" s="43">
        <f t="shared" si="63"/>
        <v>0</v>
      </c>
    </row>
    <row r="104" spans="1:145" s="27" customFormat="1" x14ac:dyDescent="0.25">
      <c r="A104" s="154"/>
      <c r="B104" s="51"/>
      <c r="C104" s="18"/>
      <c r="D104" s="26"/>
      <c r="E104" s="26"/>
      <c r="F104" s="26"/>
      <c r="G104" s="26"/>
      <c r="H104" s="26"/>
      <c r="I104" s="26"/>
      <c r="J104" s="26"/>
      <c r="K104" s="35"/>
      <c r="L104" s="18">
        <v>1.0991115270796459</v>
      </c>
      <c r="M104" s="26">
        <v>1.2515633931034482</v>
      </c>
      <c r="N104" s="26">
        <v>1.3717856758762887</v>
      </c>
      <c r="O104" s="26"/>
      <c r="P104" s="26"/>
      <c r="Q104" s="26"/>
      <c r="R104" s="26"/>
      <c r="S104" s="26"/>
      <c r="T104" s="35">
        <f t="shared" ref="T104" si="86">T102/T103*0.0113636*60</f>
        <v>1.2328243377777777</v>
      </c>
      <c r="U104" s="18">
        <v>1.4707442337823833</v>
      </c>
      <c r="V104" s="26">
        <v>0.82589536156097554</v>
      </c>
      <c r="W104" s="26">
        <v>1.6547962411267607</v>
      </c>
      <c r="X104" s="26">
        <v>1.7193837025000001</v>
      </c>
      <c r="Y104" s="26">
        <v>1.2228822914685316</v>
      </c>
      <c r="Z104" s="26"/>
      <c r="AA104" s="26"/>
      <c r="AB104" s="26"/>
      <c r="AC104" s="35">
        <f t="shared" ref="AC104" si="87">AC102/AC103*0.0113636*60</f>
        <v>1.3640953093112946</v>
      </c>
      <c r="AD104" s="27">
        <v>1.1526832272897196</v>
      </c>
      <c r="AE104" s="27">
        <v>1.8803458890322584</v>
      </c>
      <c r="AL104" s="35">
        <f t="shared" ref="AL104" si="88">AL102/AL103*0.0113636*60</f>
        <v>1.3731152388273615</v>
      </c>
      <c r="AM104" s="18"/>
      <c r="AN104" s="26"/>
      <c r="AO104" s="26"/>
      <c r="AP104" s="26"/>
      <c r="AQ104" s="26"/>
      <c r="AR104" s="26"/>
      <c r="AS104" s="26"/>
      <c r="AT104" s="26"/>
      <c r="AU104" s="35"/>
      <c r="BD104" s="35"/>
      <c r="BM104" s="35"/>
      <c r="BN104" s="18"/>
      <c r="BO104" s="26"/>
      <c r="BP104" s="26"/>
      <c r="BQ104" s="26"/>
      <c r="BR104" s="26"/>
      <c r="BS104" s="26"/>
      <c r="BT104" s="26"/>
      <c r="BU104" s="26"/>
      <c r="BV104" s="35"/>
      <c r="BW104" s="18"/>
      <c r="BX104" s="26"/>
      <c r="BY104" s="26"/>
      <c r="BZ104" s="26"/>
      <c r="CA104" s="26"/>
      <c r="CB104" s="26"/>
      <c r="CC104" s="26"/>
      <c r="CD104" s="26"/>
      <c r="CE104" s="33"/>
      <c r="CF104" s="18"/>
      <c r="CG104" s="26"/>
      <c r="CH104" s="26"/>
      <c r="CI104" s="26"/>
      <c r="CJ104" s="26"/>
      <c r="CK104" s="26"/>
      <c r="CL104" s="26"/>
      <c r="CM104" s="26"/>
      <c r="CN104" s="33"/>
      <c r="CO104" s="18"/>
      <c r="CP104" s="26"/>
      <c r="CQ104" s="26"/>
      <c r="CR104" s="26"/>
      <c r="CS104" s="26"/>
      <c r="CT104" s="26"/>
      <c r="CU104" s="26"/>
      <c r="CV104" s="26"/>
      <c r="CW104" s="33"/>
      <c r="CX104" s="18"/>
      <c r="CY104" s="26"/>
      <c r="CZ104" s="26"/>
      <c r="DA104" s="26"/>
      <c r="DB104" s="26"/>
      <c r="DC104" s="26"/>
      <c r="DD104" s="26"/>
      <c r="DE104" s="26"/>
      <c r="DF104" s="33"/>
      <c r="DG104" s="18"/>
      <c r="DH104" s="26"/>
      <c r="DI104" s="26"/>
      <c r="DJ104" s="26"/>
      <c r="DK104" s="26"/>
      <c r="DL104" s="26"/>
      <c r="DM104" s="26"/>
      <c r="DN104" s="26"/>
      <c r="DO104" s="33"/>
      <c r="DP104" s="18"/>
      <c r="DQ104" s="26"/>
      <c r="DR104" s="26"/>
      <c r="DS104" s="26"/>
      <c r="DT104" s="26"/>
      <c r="DU104" s="26"/>
      <c r="DV104" s="26"/>
      <c r="DW104" s="26"/>
      <c r="DX104" s="33"/>
      <c r="DY104" s="18"/>
      <c r="DZ104" s="26"/>
      <c r="EA104" s="26"/>
      <c r="EB104" s="26"/>
      <c r="EC104" s="26"/>
      <c r="ED104" s="26"/>
      <c r="EE104" s="26"/>
      <c r="EF104" s="26"/>
      <c r="EG104" s="33"/>
      <c r="EH104" s="26"/>
      <c r="EI104" s="28"/>
      <c r="EJ104" s="17"/>
      <c r="EK104" s="29"/>
      <c r="EO104" s="43">
        <f t="shared" si="63"/>
        <v>0</v>
      </c>
    </row>
    <row r="105" spans="1:145" s="43" customFormat="1" x14ac:dyDescent="0.25">
      <c r="A105" s="152">
        <v>26</v>
      </c>
      <c r="B105" s="72">
        <v>109</v>
      </c>
      <c r="C105" s="36">
        <v>0</v>
      </c>
      <c r="D105" s="37"/>
      <c r="E105" s="37"/>
      <c r="F105" s="37"/>
      <c r="G105" s="37"/>
      <c r="H105" s="37"/>
      <c r="I105" s="37"/>
      <c r="J105" s="37"/>
      <c r="K105" s="38"/>
      <c r="L105" s="36">
        <v>3</v>
      </c>
      <c r="M105" s="37"/>
      <c r="N105" s="37"/>
      <c r="O105" s="37"/>
      <c r="P105" s="37"/>
      <c r="Q105" s="37"/>
      <c r="R105" s="37"/>
      <c r="S105" s="37"/>
      <c r="T105" s="38"/>
      <c r="U105" s="36">
        <v>2</v>
      </c>
      <c r="V105" s="37"/>
      <c r="W105" s="37"/>
      <c r="X105" s="37"/>
      <c r="Y105" s="37"/>
      <c r="Z105" s="37"/>
      <c r="AA105" s="37"/>
      <c r="AB105" s="37"/>
      <c r="AC105" s="38"/>
      <c r="AD105" s="36">
        <v>2</v>
      </c>
      <c r="AE105" s="37"/>
      <c r="AF105" s="37"/>
      <c r="AG105" s="37"/>
      <c r="AH105" s="37"/>
      <c r="AI105" s="37"/>
      <c r="AJ105" s="37"/>
      <c r="AK105" s="37"/>
      <c r="AL105" s="38"/>
      <c r="AM105" s="36">
        <v>3</v>
      </c>
      <c r="AN105" s="37"/>
      <c r="AO105" s="37"/>
      <c r="AP105" s="37"/>
      <c r="AQ105" s="37"/>
      <c r="AR105" s="37"/>
      <c r="AS105" s="37"/>
      <c r="AT105" s="37"/>
      <c r="AU105" s="38"/>
      <c r="AV105" s="36">
        <v>2</v>
      </c>
      <c r="AW105" s="37"/>
      <c r="AX105" s="37"/>
      <c r="AY105" s="37"/>
      <c r="AZ105" s="37"/>
      <c r="BA105" s="37"/>
      <c r="BB105" s="37"/>
      <c r="BC105" s="37"/>
      <c r="BD105" s="38"/>
      <c r="BE105" s="36">
        <v>1</v>
      </c>
      <c r="BF105" s="37"/>
      <c r="BG105" s="37"/>
      <c r="BH105" s="37"/>
      <c r="BI105" s="37"/>
      <c r="BJ105" s="37"/>
      <c r="BK105" s="37"/>
      <c r="BL105" s="37"/>
      <c r="BM105" s="38"/>
      <c r="BN105" s="36">
        <v>2</v>
      </c>
      <c r="BO105" s="37"/>
      <c r="BP105" s="37"/>
      <c r="BQ105" s="37"/>
      <c r="BR105" s="37"/>
      <c r="BS105" s="37"/>
      <c r="BT105" s="37"/>
      <c r="BU105" s="37"/>
      <c r="BV105" s="38"/>
      <c r="BW105" s="36">
        <v>3</v>
      </c>
      <c r="BX105" s="37"/>
      <c r="BY105" s="37"/>
      <c r="BZ105" s="37"/>
      <c r="CA105" s="37"/>
      <c r="CB105" s="37"/>
      <c r="CC105" s="37"/>
      <c r="CD105" s="37"/>
      <c r="CE105" s="38"/>
      <c r="CF105" s="36">
        <v>0</v>
      </c>
      <c r="CG105" s="37"/>
      <c r="CH105" s="37"/>
      <c r="CI105" s="37"/>
      <c r="CJ105" s="37"/>
      <c r="CK105" s="37"/>
      <c r="CL105" s="37"/>
      <c r="CM105" s="37"/>
      <c r="CN105" s="38"/>
      <c r="CO105" s="36"/>
      <c r="CP105" s="37"/>
      <c r="CQ105" s="37"/>
      <c r="CR105" s="37"/>
      <c r="CS105" s="37"/>
      <c r="CT105" s="37"/>
      <c r="CU105" s="37"/>
      <c r="CV105" s="37"/>
      <c r="CW105" s="38"/>
      <c r="CX105" s="36"/>
      <c r="CY105" s="37"/>
      <c r="CZ105" s="37"/>
      <c r="DA105" s="37"/>
      <c r="DB105" s="37"/>
      <c r="DC105" s="37"/>
      <c r="DD105" s="37"/>
      <c r="DE105" s="37"/>
      <c r="DF105" s="38"/>
      <c r="DG105" s="36"/>
      <c r="DH105" s="37"/>
      <c r="DI105" s="37"/>
      <c r="DJ105" s="37"/>
      <c r="DK105" s="37"/>
      <c r="DL105" s="37"/>
      <c r="DM105" s="37"/>
      <c r="DN105" s="37"/>
      <c r="DO105" s="38"/>
      <c r="DP105" s="36"/>
      <c r="DQ105" s="37"/>
      <c r="DR105" s="37"/>
      <c r="DS105" s="37"/>
      <c r="DT105" s="37"/>
      <c r="DU105" s="37"/>
      <c r="DV105" s="37"/>
      <c r="DW105" s="37"/>
      <c r="DX105" s="38"/>
      <c r="DY105" s="36"/>
      <c r="DZ105" s="37"/>
      <c r="EA105" s="37"/>
      <c r="EB105" s="37"/>
      <c r="EC105" s="37"/>
      <c r="ED105" s="37"/>
      <c r="EE105" s="37"/>
      <c r="EF105" s="37"/>
      <c r="EG105" s="38"/>
      <c r="EH105" s="37"/>
      <c r="EI105" s="73">
        <v>109</v>
      </c>
      <c r="EJ105" s="54">
        <v>0</v>
      </c>
      <c r="EK105" s="41">
        <v>27</v>
      </c>
      <c r="EL105" s="42">
        <v>42684</v>
      </c>
      <c r="EM105" s="42">
        <v>42693</v>
      </c>
      <c r="EO105" s="43">
        <f t="shared" si="63"/>
        <v>9</v>
      </c>
    </row>
    <row r="106" spans="1:145" s="11" customFormat="1" x14ac:dyDescent="0.25">
      <c r="A106" s="153"/>
      <c r="B106" s="50"/>
      <c r="C106" s="22"/>
      <c r="D106" s="23"/>
      <c r="E106" s="23"/>
      <c r="F106" s="23"/>
      <c r="G106" s="23"/>
      <c r="H106" s="23"/>
      <c r="I106" s="23"/>
      <c r="J106" s="23"/>
      <c r="K106" s="32"/>
      <c r="L106" s="22">
        <v>298.3</v>
      </c>
      <c r="M106" s="23">
        <v>201.84</v>
      </c>
      <c r="N106" s="11">
        <v>332.8</v>
      </c>
      <c r="P106" s="23"/>
      <c r="Q106" s="23"/>
      <c r="R106" s="23"/>
      <c r="S106" s="23"/>
      <c r="T106" s="32">
        <f>SUM(L106:Q106)</f>
        <v>832.94</v>
      </c>
      <c r="U106" s="22">
        <v>387.14</v>
      </c>
      <c r="V106" s="23">
        <v>578.13</v>
      </c>
      <c r="W106" s="23"/>
      <c r="X106" s="23"/>
      <c r="Y106" s="23"/>
      <c r="Z106" s="23"/>
      <c r="AA106" s="23"/>
      <c r="AB106" s="23"/>
      <c r="AC106" s="32">
        <f>SUM(U106:Z106)</f>
        <v>965.27</v>
      </c>
      <c r="AD106" s="11">
        <v>409.14</v>
      </c>
      <c r="AE106" s="11">
        <v>460.46</v>
      </c>
      <c r="AH106" s="23"/>
      <c r="AI106" s="23"/>
      <c r="AJ106" s="23"/>
      <c r="AK106" s="23"/>
      <c r="AL106" s="32">
        <f>SUM(AD106:AK106)</f>
        <v>869.59999999999991</v>
      </c>
      <c r="AM106" s="22">
        <v>460.46</v>
      </c>
      <c r="AN106" s="23">
        <v>650.13</v>
      </c>
      <c r="AO106" s="23">
        <v>617.12</v>
      </c>
      <c r="AU106" s="32">
        <f>SUM(AM106:AT106)</f>
        <v>1727.71</v>
      </c>
      <c r="AV106" s="11">
        <v>508.96</v>
      </c>
      <c r="AW106" s="11">
        <v>507.79</v>
      </c>
      <c r="AZ106" s="23"/>
      <c r="BA106" s="23"/>
      <c r="BB106" s="23"/>
      <c r="BC106" s="23"/>
      <c r="BD106" s="32">
        <f>SUM(AV106:BA106)</f>
        <v>1016.75</v>
      </c>
      <c r="BE106" s="11">
        <v>574.64</v>
      </c>
      <c r="BI106" s="23"/>
      <c r="BJ106" s="23"/>
      <c r="BK106" s="23"/>
      <c r="BL106" s="23"/>
      <c r="BM106" s="32">
        <f>SUM(BE106:BJ106)</f>
        <v>574.64</v>
      </c>
      <c r="BN106" s="22">
        <v>625.14</v>
      </c>
      <c r="BO106" s="23">
        <v>584.13</v>
      </c>
      <c r="BP106" s="23"/>
      <c r="BQ106" s="23"/>
      <c r="BR106" s="23"/>
      <c r="BS106" s="23"/>
      <c r="BT106" s="23"/>
      <c r="BU106" s="23"/>
      <c r="BV106" s="32">
        <f>SUM(BN106:BS106)</f>
        <v>1209.27</v>
      </c>
      <c r="BW106" s="22">
        <v>518.13</v>
      </c>
      <c r="BX106" s="23">
        <v>711.98</v>
      </c>
      <c r="BY106" s="23">
        <v>684.38</v>
      </c>
      <c r="BZ106" s="23"/>
      <c r="CA106" s="23"/>
      <c r="CB106" s="23"/>
      <c r="CC106" s="23"/>
      <c r="CD106" s="23"/>
      <c r="CE106" s="32">
        <f>SUM(BW106:CB106)</f>
        <v>1914.4900000000002</v>
      </c>
      <c r="CF106" s="22"/>
      <c r="CG106" s="23"/>
      <c r="CH106" s="23"/>
      <c r="CI106" s="23"/>
      <c r="CJ106" s="23"/>
      <c r="CK106" s="23"/>
      <c r="CL106" s="23"/>
      <c r="CM106" s="23"/>
      <c r="CN106" s="32"/>
      <c r="CO106" s="22"/>
      <c r="CP106" s="23"/>
      <c r="CQ106" s="23"/>
      <c r="CR106" s="23"/>
      <c r="CS106" s="23"/>
      <c r="CT106" s="23"/>
      <c r="CU106" s="23"/>
      <c r="CV106" s="23"/>
      <c r="CW106" s="32"/>
      <c r="CX106" s="22"/>
      <c r="CY106" s="23"/>
      <c r="CZ106" s="23"/>
      <c r="DA106" s="23"/>
      <c r="DB106" s="23"/>
      <c r="DC106" s="23"/>
      <c r="DD106" s="23"/>
      <c r="DE106" s="23"/>
      <c r="DF106" s="32"/>
      <c r="DG106" s="22"/>
      <c r="DH106" s="23"/>
      <c r="DI106" s="23"/>
      <c r="DJ106" s="23"/>
      <c r="DK106" s="23"/>
      <c r="DL106" s="23"/>
      <c r="DM106" s="23"/>
      <c r="DN106" s="23"/>
      <c r="DO106" s="32"/>
      <c r="DP106" s="22"/>
      <c r="DQ106" s="23"/>
      <c r="DR106" s="23"/>
      <c r="DS106" s="23"/>
      <c r="DT106" s="23"/>
      <c r="DU106" s="23"/>
      <c r="DV106" s="23"/>
      <c r="DW106" s="23"/>
      <c r="DX106" s="32"/>
      <c r="DY106" s="22"/>
      <c r="DZ106" s="23"/>
      <c r="EA106" s="23"/>
      <c r="EB106" s="23"/>
      <c r="EC106" s="23"/>
      <c r="ED106" s="23"/>
      <c r="EE106" s="23"/>
      <c r="EF106" s="23"/>
      <c r="EG106" s="32"/>
      <c r="EH106" s="23"/>
      <c r="EI106" s="24"/>
      <c r="EJ106" s="19"/>
      <c r="EK106" s="25"/>
      <c r="EO106" s="43">
        <f t="shared" si="63"/>
        <v>0</v>
      </c>
    </row>
    <row r="107" spans="1:145" s="11" customFormat="1" x14ac:dyDescent="0.25">
      <c r="A107" s="153"/>
      <c r="B107" s="50"/>
      <c r="C107" s="22"/>
      <c r="D107" s="23"/>
      <c r="E107" s="23"/>
      <c r="F107" s="23"/>
      <c r="G107" s="23"/>
      <c r="H107" s="23"/>
      <c r="I107" s="23"/>
      <c r="J107" s="23"/>
      <c r="K107" s="32"/>
      <c r="L107" s="22">
        <v>642</v>
      </c>
      <c r="M107" s="23">
        <v>478</v>
      </c>
      <c r="N107" s="23">
        <v>572</v>
      </c>
      <c r="O107" s="23"/>
      <c r="P107" s="23"/>
      <c r="Q107" s="23"/>
      <c r="R107" s="23"/>
      <c r="S107" s="23"/>
      <c r="T107" s="32">
        <f>SUM(L107:Q107)</f>
        <v>1692</v>
      </c>
      <c r="U107" s="22">
        <v>746</v>
      </c>
      <c r="V107" s="23">
        <v>854</v>
      </c>
      <c r="Y107" s="23"/>
      <c r="Z107" s="23"/>
      <c r="AA107" s="23"/>
      <c r="AB107" s="23"/>
      <c r="AC107" s="32">
        <f>SUM(U107:Z107)</f>
        <v>1600</v>
      </c>
      <c r="AD107" s="11">
        <v>680</v>
      </c>
      <c r="AE107" s="11">
        <v>895</v>
      </c>
      <c r="AF107" s="23"/>
      <c r="AG107" s="23"/>
      <c r="AH107" s="23"/>
      <c r="AI107" s="23"/>
      <c r="AJ107" s="23"/>
      <c r="AK107" s="23"/>
      <c r="AL107" s="32">
        <f>SUM(AD107:AK107)</f>
        <v>1575</v>
      </c>
      <c r="AM107" s="22">
        <v>683</v>
      </c>
      <c r="AN107" s="23">
        <v>914</v>
      </c>
      <c r="AO107" s="23">
        <v>998</v>
      </c>
      <c r="AP107" s="23"/>
      <c r="AQ107" s="23"/>
      <c r="AR107" s="23"/>
      <c r="AS107" s="23"/>
      <c r="AT107" s="23"/>
      <c r="AU107" s="32">
        <f>SUM(AM107:AT107)</f>
        <v>2595</v>
      </c>
      <c r="AV107" s="11">
        <v>565</v>
      </c>
      <c r="AW107" s="11">
        <v>457</v>
      </c>
      <c r="AX107" s="23"/>
      <c r="AY107" s="23"/>
      <c r="AZ107" s="23"/>
      <c r="BA107" s="23"/>
      <c r="BB107" s="23"/>
      <c r="BC107" s="23"/>
      <c r="BD107" s="32">
        <f>SUM(AV107:BA107)</f>
        <v>1022</v>
      </c>
      <c r="BE107" s="11">
        <v>804</v>
      </c>
      <c r="BG107" s="23"/>
      <c r="BH107" s="23"/>
      <c r="BI107" s="23"/>
      <c r="BJ107" s="23"/>
      <c r="BK107" s="23"/>
      <c r="BL107" s="23"/>
      <c r="BM107" s="32">
        <f>SUM(BE107:BJ107)</f>
        <v>804</v>
      </c>
      <c r="BN107" s="22">
        <v>407</v>
      </c>
      <c r="BO107" s="23">
        <v>448</v>
      </c>
      <c r="BP107" s="23"/>
      <c r="BQ107" s="23"/>
      <c r="BR107" s="23"/>
      <c r="BS107" s="23"/>
      <c r="BT107" s="23"/>
      <c r="BU107" s="23"/>
      <c r="BV107" s="32">
        <f>SUM(BN107:BS107)</f>
        <v>855</v>
      </c>
      <c r="BW107" s="22">
        <v>386</v>
      </c>
      <c r="BX107" s="23">
        <v>620</v>
      </c>
      <c r="BY107" s="23">
        <v>530</v>
      </c>
      <c r="BZ107" s="23"/>
      <c r="CA107" s="23"/>
      <c r="CB107" s="23"/>
      <c r="CC107" s="23"/>
      <c r="CD107" s="23"/>
      <c r="CE107" s="32">
        <f>SUM(BW107:CB107)</f>
        <v>1536</v>
      </c>
      <c r="CF107" s="22"/>
      <c r="CG107" s="23"/>
      <c r="CH107" s="23"/>
      <c r="CI107" s="23"/>
      <c r="CJ107" s="23"/>
      <c r="CK107" s="23"/>
      <c r="CL107" s="23"/>
      <c r="CM107" s="23"/>
      <c r="CN107" s="32"/>
      <c r="CO107" s="22"/>
      <c r="CP107" s="23"/>
      <c r="CQ107" s="23"/>
      <c r="CR107" s="23"/>
      <c r="CS107" s="23"/>
      <c r="CT107" s="23"/>
      <c r="CU107" s="23"/>
      <c r="CV107" s="23"/>
      <c r="CW107" s="32"/>
      <c r="CX107" s="22"/>
      <c r="CY107" s="23"/>
      <c r="CZ107" s="23"/>
      <c r="DA107" s="23"/>
      <c r="DB107" s="23"/>
      <c r="DC107" s="23"/>
      <c r="DD107" s="23"/>
      <c r="DE107" s="23"/>
      <c r="DF107" s="32"/>
      <c r="DG107" s="22"/>
      <c r="DH107" s="23"/>
      <c r="DI107" s="23"/>
      <c r="DJ107" s="23"/>
      <c r="DK107" s="23"/>
      <c r="DL107" s="23"/>
      <c r="DM107" s="23"/>
      <c r="DN107" s="23"/>
      <c r="DO107" s="32"/>
      <c r="DP107" s="22"/>
      <c r="DQ107" s="23"/>
      <c r="DR107" s="23"/>
      <c r="DS107" s="23"/>
      <c r="DT107" s="23"/>
      <c r="DU107" s="23"/>
      <c r="DV107" s="23"/>
      <c r="DW107" s="23"/>
      <c r="DX107" s="32"/>
      <c r="DY107" s="22"/>
      <c r="DZ107" s="23"/>
      <c r="EA107" s="23"/>
      <c r="EB107" s="23"/>
      <c r="EC107" s="23"/>
      <c r="ED107" s="23"/>
      <c r="EE107" s="23"/>
      <c r="EF107" s="23"/>
      <c r="EG107" s="32"/>
      <c r="EH107" s="23"/>
      <c r="EI107" s="24"/>
      <c r="EJ107" s="19"/>
      <c r="EK107" s="25"/>
      <c r="EO107" s="43">
        <f t="shared" si="63"/>
        <v>0</v>
      </c>
    </row>
    <row r="108" spans="1:145" s="27" customFormat="1" x14ac:dyDescent="0.25">
      <c r="A108" s="154"/>
      <c r="B108" s="51"/>
      <c r="C108" s="18"/>
      <c r="D108" s="26"/>
      <c r="E108" s="26"/>
      <c r="F108" s="26"/>
      <c r="G108" s="26"/>
      <c r="H108" s="26"/>
      <c r="I108" s="26"/>
      <c r="J108" s="26"/>
      <c r="K108" s="35"/>
      <c r="L108" s="18">
        <v>0.31636700000000001</v>
      </c>
      <c r="M108" s="26">
        <v>0.28765299999999999</v>
      </c>
      <c r="N108" s="26">
        <v>0.39646500000000001</v>
      </c>
      <c r="O108" s="26"/>
      <c r="P108" s="26"/>
      <c r="Q108" s="26"/>
      <c r="R108" s="26"/>
      <c r="S108" s="26"/>
      <c r="T108" s="35">
        <f t="shared" ref="T108" si="89">T106/T107*0.0113636*60</f>
        <v>0.33564528312056741</v>
      </c>
      <c r="U108" s="18">
        <v>0.35354000000000002</v>
      </c>
      <c r="V108" s="26">
        <v>0.46156900000000001</v>
      </c>
      <c r="W108" s="26"/>
      <c r="X108" s="26"/>
      <c r="Y108" s="26"/>
      <c r="Z108" s="26"/>
      <c r="AA108" s="26"/>
      <c r="AB108" s="26"/>
      <c r="AC108" s="35">
        <f t="shared" ref="AC108" si="90">AC106/AC107*0.0113636*60</f>
        <v>0.41133533144999995</v>
      </c>
      <c r="AD108" s="27">
        <v>0.40987200000000001</v>
      </c>
      <c r="AE108" s="27">
        <v>0.35076099999999999</v>
      </c>
      <c r="AL108" s="35">
        <f t="shared" ref="AL108" si="91">AL106/AL107*0.0113636*60</f>
        <v>0.37644901180952373</v>
      </c>
      <c r="AM108" s="18">
        <v>0.45923900000000001</v>
      </c>
      <c r="AN108" s="26">
        <v>0.48497899999999999</v>
      </c>
      <c r="AO108" s="26">
        <v>0.421462</v>
      </c>
      <c r="AP108" s="26"/>
      <c r="AQ108" s="26"/>
      <c r="AR108" s="26"/>
      <c r="AS108" s="26"/>
      <c r="AT108" s="26"/>
      <c r="AU108" s="35">
        <f t="shared" ref="AU108" si="92">AU106/AU107*0.0113636*60</f>
        <v>0.4539423203699422</v>
      </c>
      <c r="AV108" s="27">
        <v>0.61404000000000003</v>
      </c>
      <c r="AW108" s="27">
        <v>0.75700400000000001</v>
      </c>
      <c r="BD108" s="35">
        <f t="shared" ref="BD108" si="93">BD106/BD107*0.0113636*60</f>
        <v>0.67831352054794525</v>
      </c>
      <c r="BE108" s="27">
        <v>0.48729</v>
      </c>
      <c r="BM108" s="35">
        <f t="shared" ref="BM108" si="94">BM106/BM107*0.0113636*60</f>
        <v>0.48731187343283583</v>
      </c>
      <c r="BN108" s="18">
        <v>1.046888</v>
      </c>
      <c r="BO108" s="26">
        <v>0.88803900000000002</v>
      </c>
      <c r="BP108" s="26"/>
      <c r="BQ108" s="26"/>
      <c r="BR108" s="26"/>
      <c r="BS108" s="26"/>
      <c r="BT108" s="26"/>
      <c r="BU108" s="26"/>
      <c r="BV108" s="35">
        <f t="shared" ref="BV108" si="95">BV106/BV107*0.0113636*60</f>
        <v>0.96432705768421056</v>
      </c>
      <c r="BW108" s="18">
        <v>0.91457200000000005</v>
      </c>
      <c r="BX108" s="26">
        <v>0.78203999999999996</v>
      </c>
      <c r="BY108" s="26">
        <v>0.88041999999999998</v>
      </c>
      <c r="BZ108" s="26"/>
      <c r="CA108" s="26"/>
      <c r="CB108" s="26"/>
      <c r="CC108" s="26"/>
      <c r="CD108" s="26"/>
      <c r="CE108" s="35">
        <f t="shared" ref="CE108" si="96">CE106/CE107*0.0113636*60</f>
        <v>0.84982416265625005</v>
      </c>
      <c r="CF108" s="18"/>
      <c r="CG108" s="26"/>
      <c r="CH108" s="26"/>
      <c r="CI108" s="26"/>
      <c r="CJ108" s="26"/>
      <c r="CK108" s="26"/>
      <c r="CL108" s="26"/>
      <c r="CM108" s="26"/>
      <c r="CN108" s="33"/>
      <c r="CO108" s="18"/>
      <c r="CP108" s="26"/>
      <c r="CQ108" s="26"/>
      <c r="CR108" s="26"/>
      <c r="CS108" s="26"/>
      <c r="CT108" s="26"/>
      <c r="CU108" s="26"/>
      <c r="CV108" s="26"/>
      <c r="CW108" s="33"/>
      <c r="CX108" s="18"/>
      <c r="CY108" s="26"/>
      <c r="CZ108" s="26"/>
      <c r="DA108" s="26"/>
      <c r="DB108" s="26"/>
      <c r="DC108" s="26"/>
      <c r="DD108" s="26"/>
      <c r="DE108" s="26"/>
      <c r="DF108" s="33"/>
      <c r="DG108" s="18"/>
      <c r="DH108" s="26"/>
      <c r="DI108" s="26"/>
      <c r="DJ108" s="26"/>
      <c r="DK108" s="26"/>
      <c r="DL108" s="26"/>
      <c r="DM108" s="26"/>
      <c r="DN108" s="26"/>
      <c r="DO108" s="33"/>
      <c r="DP108" s="18"/>
      <c r="DQ108" s="26"/>
      <c r="DR108" s="26"/>
      <c r="DS108" s="26"/>
      <c r="DT108" s="26"/>
      <c r="DU108" s="26"/>
      <c r="DV108" s="26"/>
      <c r="DW108" s="26"/>
      <c r="DX108" s="33"/>
      <c r="DY108" s="18"/>
      <c r="DZ108" s="26"/>
      <c r="EA108" s="26"/>
      <c r="EB108" s="26"/>
      <c r="EC108" s="26"/>
      <c r="ED108" s="26"/>
      <c r="EE108" s="26"/>
      <c r="EF108" s="26"/>
      <c r="EG108" s="33"/>
      <c r="EH108" s="26"/>
      <c r="EI108" s="28"/>
      <c r="EJ108" s="17"/>
      <c r="EK108" s="29"/>
      <c r="EO108" s="43">
        <f t="shared" si="63"/>
        <v>0</v>
      </c>
    </row>
    <row r="109" spans="1:145" s="43" customFormat="1" x14ac:dyDescent="0.25">
      <c r="A109" s="152">
        <v>27</v>
      </c>
      <c r="B109" s="52">
        <v>111</v>
      </c>
      <c r="C109" s="36">
        <v>0</v>
      </c>
      <c r="D109" s="37"/>
      <c r="E109" s="37"/>
      <c r="F109" s="37"/>
      <c r="G109" s="37"/>
      <c r="H109" s="37"/>
      <c r="I109" s="37"/>
      <c r="J109" s="37"/>
      <c r="K109" s="38"/>
      <c r="L109" s="36">
        <v>1</v>
      </c>
      <c r="M109" s="37"/>
      <c r="N109" s="37"/>
      <c r="O109" s="37"/>
      <c r="P109" s="37"/>
      <c r="Q109" s="37"/>
      <c r="R109" s="37"/>
      <c r="S109" s="37"/>
      <c r="T109" s="38"/>
      <c r="U109" s="36">
        <v>1</v>
      </c>
      <c r="V109" s="37"/>
      <c r="W109" s="37"/>
      <c r="X109" s="37"/>
      <c r="Y109" s="37"/>
      <c r="Z109" s="37"/>
      <c r="AA109" s="37"/>
      <c r="AB109" s="37"/>
      <c r="AC109" s="38"/>
      <c r="AD109" s="36">
        <v>2</v>
      </c>
      <c r="AE109" s="37"/>
      <c r="AF109" s="37"/>
      <c r="AG109" s="37"/>
      <c r="AH109" s="37"/>
      <c r="AI109" s="37"/>
      <c r="AJ109" s="37"/>
      <c r="AK109" s="37"/>
      <c r="AL109" s="38"/>
      <c r="AM109" s="36">
        <v>2</v>
      </c>
      <c r="AN109" s="37"/>
      <c r="AO109" s="37"/>
      <c r="AP109" s="37"/>
      <c r="AQ109" s="37"/>
      <c r="AR109" s="37"/>
      <c r="AS109" s="37"/>
      <c r="AT109" s="37"/>
      <c r="AU109" s="38"/>
      <c r="AV109" s="36">
        <v>0</v>
      </c>
      <c r="AW109" s="37"/>
      <c r="AX109" s="37"/>
      <c r="AY109" s="37"/>
      <c r="AZ109" s="37"/>
      <c r="BA109" s="37"/>
      <c r="BB109" s="37"/>
      <c r="BC109" s="37"/>
      <c r="BD109" s="38"/>
      <c r="BE109" s="36">
        <v>2</v>
      </c>
      <c r="BF109" s="37"/>
      <c r="BG109" s="37"/>
      <c r="BH109" s="37"/>
      <c r="BI109" s="37"/>
      <c r="BJ109" s="37"/>
      <c r="BK109" s="37"/>
      <c r="BL109" s="37"/>
      <c r="BM109" s="38"/>
      <c r="BN109" s="36">
        <v>2</v>
      </c>
      <c r="BO109" s="37"/>
      <c r="BP109" s="37"/>
      <c r="BQ109" s="37"/>
      <c r="BR109" s="37"/>
      <c r="BS109" s="37"/>
      <c r="BT109" s="37"/>
      <c r="BU109" s="37"/>
      <c r="BV109" s="38"/>
      <c r="BW109" s="36">
        <v>0</v>
      </c>
      <c r="BX109" s="37"/>
      <c r="BY109" s="37"/>
      <c r="BZ109" s="37"/>
      <c r="CA109" s="37"/>
      <c r="CB109" s="37"/>
      <c r="CC109" s="37"/>
      <c r="CD109" s="37"/>
      <c r="CE109" s="38"/>
      <c r="CF109" s="36"/>
      <c r="CG109" s="37"/>
      <c r="CH109" s="37"/>
      <c r="CI109" s="37"/>
      <c r="CJ109" s="37"/>
      <c r="CK109" s="37"/>
      <c r="CL109" s="37"/>
      <c r="CM109" s="37"/>
      <c r="CN109" s="38"/>
      <c r="CO109" s="36"/>
      <c r="CP109" s="37"/>
      <c r="CQ109" s="37"/>
      <c r="CR109" s="37"/>
      <c r="CS109" s="37"/>
      <c r="CT109" s="37"/>
      <c r="CU109" s="37"/>
      <c r="CV109" s="37"/>
      <c r="CW109" s="38"/>
      <c r="CX109" s="36"/>
      <c r="CY109" s="37"/>
      <c r="CZ109" s="37"/>
      <c r="DA109" s="37"/>
      <c r="DB109" s="37"/>
      <c r="DC109" s="37"/>
      <c r="DD109" s="37"/>
      <c r="DE109" s="37"/>
      <c r="DF109" s="38"/>
      <c r="DG109" s="36"/>
      <c r="DH109" s="37"/>
      <c r="DI109" s="37"/>
      <c r="DJ109" s="37"/>
      <c r="DK109" s="37"/>
      <c r="DL109" s="37"/>
      <c r="DM109" s="37"/>
      <c r="DN109" s="37"/>
      <c r="DO109" s="38"/>
      <c r="DP109" s="36"/>
      <c r="DQ109" s="37"/>
      <c r="DR109" s="37"/>
      <c r="DS109" s="37"/>
      <c r="DT109" s="37"/>
      <c r="DU109" s="37"/>
      <c r="DV109" s="37"/>
      <c r="DW109" s="37"/>
      <c r="DX109" s="38"/>
      <c r="DY109" s="36"/>
      <c r="DZ109" s="37"/>
      <c r="EA109" s="37"/>
      <c r="EB109" s="37"/>
      <c r="EC109" s="37"/>
      <c r="ED109" s="37"/>
      <c r="EE109" s="37"/>
      <c r="EF109" s="37"/>
      <c r="EG109" s="38"/>
      <c r="EH109" s="37"/>
      <c r="EI109" s="43">
        <v>111</v>
      </c>
      <c r="EJ109" s="59">
        <v>0</v>
      </c>
      <c r="EK109" s="41">
        <v>24</v>
      </c>
      <c r="EL109" s="42">
        <v>42685</v>
      </c>
      <c r="EM109" s="42">
        <v>42693</v>
      </c>
      <c r="EO109" s="43">
        <f t="shared" si="63"/>
        <v>8</v>
      </c>
    </row>
    <row r="110" spans="1:145" s="11" customFormat="1" x14ac:dyDescent="0.25">
      <c r="A110" s="153"/>
      <c r="B110" s="50"/>
      <c r="C110" s="22"/>
      <c r="D110" s="23"/>
      <c r="E110" s="23"/>
      <c r="F110" s="23"/>
      <c r="G110" s="23"/>
      <c r="H110" s="23"/>
      <c r="I110" s="23"/>
      <c r="J110" s="23"/>
      <c r="K110" s="32"/>
      <c r="L110" s="22">
        <v>271.63</v>
      </c>
      <c r="M110" s="23"/>
      <c r="P110" s="23"/>
      <c r="Q110" s="23"/>
      <c r="R110" s="23"/>
      <c r="S110" s="23"/>
      <c r="T110" s="32">
        <f>SUM(L110:Q110)</f>
        <v>271.63</v>
      </c>
      <c r="U110" s="22">
        <v>332.8</v>
      </c>
      <c r="V110" s="23"/>
      <c r="W110" s="23"/>
      <c r="X110" s="23"/>
      <c r="Y110" s="23"/>
      <c r="Z110" s="23"/>
      <c r="AA110" s="23"/>
      <c r="AB110" s="23"/>
      <c r="AC110" s="32">
        <f>SUM(U110:Z110)</f>
        <v>332.8</v>
      </c>
      <c r="AD110" s="11">
        <v>455.79</v>
      </c>
      <c r="AE110" s="11">
        <v>271.63</v>
      </c>
      <c r="AH110" s="23"/>
      <c r="AI110" s="23"/>
      <c r="AJ110" s="23"/>
      <c r="AK110" s="23"/>
      <c r="AL110" s="32">
        <f>SUM(AD110:AK110)</f>
        <v>727.42000000000007</v>
      </c>
      <c r="AM110" s="22">
        <v>430.75</v>
      </c>
      <c r="AN110" s="23">
        <v>486.96</v>
      </c>
      <c r="AO110" s="23"/>
      <c r="AU110" s="32">
        <f>SUM(AM110:AT110)</f>
        <v>917.71</v>
      </c>
      <c r="AZ110" s="23"/>
      <c r="BA110" s="23"/>
      <c r="BB110" s="23"/>
      <c r="BC110" s="23"/>
      <c r="BD110" s="32"/>
      <c r="BE110" s="11">
        <v>516.96</v>
      </c>
      <c r="BF110" s="11">
        <v>300.55</v>
      </c>
      <c r="BI110" s="23"/>
      <c r="BJ110" s="23"/>
      <c r="BK110" s="23"/>
      <c r="BL110" s="23"/>
      <c r="BM110" s="32">
        <f>SUM(BE110:BJ110)</f>
        <v>817.51</v>
      </c>
      <c r="BN110" s="22">
        <v>455.79</v>
      </c>
      <c r="BO110" s="23">
        <v>486.96</v>
      </c>
      <c r="BP110" s="23"/>
      <c r="BQ110" s="23"/>
      <c r="BR110" s="23"/>
      <c r="BS110" s="23"/>
      <c r="BT110" s="23"/>
      <c r="BU110" s="23"/>
      <c r="BV110" s="32">
        <f>SUM(BN110:BS110)</f>
        <v>942.75</v>
      </c>
      <c r="BW110" s="22"/>
      <c r="BX110" s="23"/>
      <c r="BY110" s="23"/>
      <c r="BZ110" s="23"/>
      <c r="CA110" s="23"/>
      <c r="CB110" s="23"/>
      <c r="CC110" s="23"/>
      <c r="CD110" s="23"/>
      <c r="CE110" s="32"/>
      <c r="CF110" s="22"/>
      <c r="CG110" s="23"/>
      <c r="CH110" s="23"/>
      <c r="CI110" s="23"/>
      <c r="CJ110" s="23"/>
      <c r="CK110" s="23"/>
      <c r="CL110" s="23"/>
      <c r="CM110" s="23"/>
      <c r="CN110" s="32"/>
      <c r="CO110" s="22"/>
      <c r="CP110" s="23"/>
      <c r="CQ110" s="23"/>
      <c r="CR110" s="23"/>
      <c r="CS110" s="23"/>
      <c r="CT110" s="23"/>
      <c r="CU110" s="23"/>
      <c r="CV110" s="23"/>
      <c r="CW110" s="32"/>
      <c r="CX110" s="22"/>
      <c r="CY110" s="23"/>
      <c r="CZ110" s="23"/>
      <c r="DA110" s="23"/>
      <c r="DB110" s="23"/>
      <c r="DC110" s="23"/>
      <c r="DD110" s="23"/>
      <c r="DE110" s="23"/>
      <c r="DF110" s="32"/>
      <c r="DG110" s="22"/>
      <c r="DH110" s="23"/>
      <c r="DI110" s="23"/>
      <c r="DJ110" s="23"/>
      <c r="DK110" s="23"/>
      <c r="DL110" s="23"/>
      <c r="DM110" s="23"/>
      <c r="DN110" s="23"/>
      <c r="DO110" s="32"/>
      <c r="DP110" s="22"/>
      <c r="DQ110" s="23"/>
      <c r="DR110" s="23"/>
      <c r="DS110" s="23"/>
      <c r="DT110" s="23"/>
      <c r="DU110" s="23"/>
      <c r="DV110" s="23"/>
      <c r="DW110" s="23"/>
      <c r="DX110" s="32"/>
      <c r="DY110" s="22"/>
      <c r="DZ110" s="23"/>
      <c r="EA110" s="23"/>
      <c r="EB110" s="23"/>
      <c r="EC110" s="23"/>
      <c r="ED110" s="23"/>
      <c r="EE110" s="23"/>
      <c r="EF110" s="23"/>
      <c r="EG110" s="32"/>
      <c r="EH110" s="23"/>
      <c r="EI110" s="24"/>
      <c r="EJ110" s="19"/>
      <c r="EK110" s="25"/>
      <c r="EO110" s="43">
        <f t="shared" si="63"/>
        <v>0</v>
      </c>
    </row>
    <row r="111" spans="1:145" s="11" customFormat="1" x14ac:dyDescent="0.25">
      <c r="A111" s="153"/>
      <c r="B111" s="50"/>
      <c r="C111" s="22"/>
      <c r="D111" s="23"/>
      <c r="E111" s="23"/>
      <c r="F111" s="23"/>
      <c r="G111" s="23"/>
      <c r="H111" s="23"/>
      <c r="I111" s="23"/>
      <c r="J111" s="23"/>
      <c r="K111" s="32"/>
      <c r="L111" s="22">
        <v>225</v>
      </c>
      <c r="M111" s="23"/>
      <c r="N111" s="23"/>
      <c r="O111" s="23"/>
      <c r="P111" s="23"/>
      <c r="Q111" s="23"/>
      <c r="R111" s="23"/>
      <c r="S111" s="23"/>
      <c r="T111" s="32">
        <f>SUM(L111:Q111)</f>
        <v>225</v>
      </c>
      <c r="U111" s="22">
        <v>284</v>
      </c>
      <c r="V111" s="23"/>
      <c r="Y111" s="23"/>
      <c r="Z111" s="23"/>
      <c r="AA111" s="23"/>
      <c r="AB111" s="23"/>
      <c r="AC111" s="32">
        <f>SUM(U111:Z111)</f>
        <v>284</v>
      </c>
      <c r="AD111" s="11">
        <v>473</v>
      </c>
      <c r="AE111" s="11">
        <v>264</v>
      </c>
      <c r="AF111" s="23"/>
      <c r="AG111" s="23"/>
      <c r="AH111" s="23"/>
      <c r="AI111" s="23"/>
      <c r="AJ111" s="23"/>
      <c r="AK111" s="23"/>
      <c r="AL111" s="32">
        <f>SUM(AD111:AK111)</f>
        <v>737</v>
      </c>
      <c r="AM111" s="22">
        <v>371</v>
      </c>
      <c r="AN111" s="23">
        <v>345</v>
      </c>
      <c r="AO111" s="23"/>
      <c r="AP111" s="23"/>
      <c r="AQ111" s="23"/>
      <c r="AR111" s="23"/>
      <c r="AS111" s="23"/>
      <c r="AT111" s="23"/>
      <c r="AU111" s="32">
        <f>SUM(AM111:AT111)</f>
        <v>716</v>
      </c>
      <c r="AX111" s="23"/>
      <c r="AY111" s="23"/>
      <c r="AZ111" s="23"/>
      <c r="BA111" s="23"/>
      <c r="BB111" s="23"/>
      <c r="BC111" s="23"/>
      <c r="BD111" s="32"/>
      <c r="BE111" s="11">
        <v>271</v>
      </c>
      <c r="BF111" s="11">
        <v>222</v>
      </c>
      <c r="BG111" s="23"/>
      <c r="BH111" s="23"/>
      <c r="BI111" s="23"/>
      <c r="BJ111" s="23"/>
      <c r="BK111" s="23"/>
      <c r="BL111" s="23"/>
      <c r="BM111" s="32">
        <f>SUM(BE111:BJ111)</f>
        <v>493</v>
      </c>
      <c r="BN111" s="22">
        <v>346</v>
      </c>
      <c r="BO111" s="23">
        <v>347</v>
      </c>
      <c r="BP111" s="23"/>
      <c r="BQ111" s="23"/>
      <c r="BR111" s="23"/>
      <c r="BS111" s="23"/>
      <c r="BT111" s="23"/>
      <c r="BU111" s="23"/>
      <c r="BV111" s="32">
        <f>SUM(BN111:BS111)</f>
        <v>693</v>
      </c>
      <c r="BW111" s="22"/>
      <c r="BX111" s="23"/>
      <c r="BY111" s="23"/>
      <c r="BZ111" s="23"/>
      <c r="CA111" s="23"/>
      <c r="CB111" s="23"/>
      <c r="CC111" s="23"/>
      <c r="CD111" s="23"/>
      <c r="CE111" s="32"/>
      <c r="CF111" s="22"/>
      <c r="CG111" s="23"/>
      <c r="CH111" s="23"/>
      <c r="CI111" s="23"/>
      <c r="CJ111" s="23"/>
      <c r="CK111" s="23"/>
      <c r="CL111" s="23"/>
      <c r="CM111" s="23"/>
      <c r="CN111" s="32"/>
      <c r="CO111" s="22"/>
      <c r="CP111" s="23"/>
      <c r="CQ111" s="23"/>
      <c r="CR111" s="23"/>
      <c r="CS111" s="23"/>
      <c r="CT111" s="23"/>
      <c r="CU111" s="23"/>
      <c r="CV111" s="23"/>
      <c r="CW111" s="32"/>
      <c r="CX111" s="22"/>
      <c r="CY111" s="23"/>
      <c r="CZ111" s="23"/>
      <c r="DA111" s="23"/>
      <c r="DB111" s="23"/>
      <c r="DC111" s="23"/>
      <c r="DD111" s="23"/>
      <c r="DE111" s="23"/>
      <c r="DF111" s="32"/>
      <c r="DG111" s="22"/>
      <c r="DH111" s="23"/>
      <c r="DI111" s="23"/>
      <c r="DJ111" s="23"/>
      <c r="DK111" s="23"/>
      <c r="DL111" s="23"/>
      <c r="DM111" s="23"/>
      <c r="DN111" s="23"/>
      <c r="DO111" s="32"/>
      <c r="DP111" s="22"/>
      <c r="DQ111" s="23"/>
      <c r="DR111" s="23"/>
      <c r="DS111" s="23"/>
      <c r="DT111" s="23"/>
      <c r="DU111" s="23"/>
      <c r="DV111" s="23"/>
      <c r="DW111" s="23"/>
      <c r="DX111" s="32"/>
      <c r="DY111" s="22"/>
      <c r="DZ111" s="23"/>
      <c r="EA111" s="23"/>
      <c r="EB111" s="23"/>
      <c r="EC111" s="23"/>
      <c r="ED111" s="23"/>
      <c r="EE111" s="23"/>
      <c r="EF111" s="23"/>
      <c r="EG111" s="32"/>
      <c r="EH111" s="23"/>
      <c r="EI111" s="24"/>
      <c r="EJ111" s="19"/>
      <c r="EK111" s="25"/>
      <c r="EO111" s="43">
        <f t="shared" si="63"/>
        <v>0</v>
      </c>
    </row>
    <row r="112" spans="1:145" s="27" customFormat="1" x14ac:dyDescent="0.25">
      <c r="A112" s="154"/>
      <c r="B112" s="51"/>
      <c r="C112" s="18"/>
      <c r="D112" s="26"/>
      <c r="E112" s="26"/>
      <c r="F112" s="26"/>
      <c r="G112" s="26"/>
      <c r="H112" s="26"/>
      <c r="I112" s="26"/>
      <c r="J112" s="26"/>
      <c r="K112" s="35"/>
      <c r="L112" s="18">
        <v>0.82235999999999998</v>
      </c>
      <c r="M112" s="26"/>
      <c r="N112" s="26"/>
      <c r="O112" s="26"/>
      <c r="P112" s="26"/>
      <c r="Q112" s="26"/>
      <c r="R112" s="26"/>
      <c r="S112" s="26"/>
      <c r="T112" s="35">
        <f t="shared" ref="T112" si="97">T110/T111*0.0113636*60</f>
        <v>0.82311857813333322</v>
      </c>
      <c r="U112" s="18">
        <v>0.79625500000000005</v>
      </c>
      <c r="V112" s="26"/>
      <c r="W112" s="26"/>
      <c r="X112" s="26"/>
      <c r="Y112" s="26"/>
      <c r="Z112" s="26"/>
      <c r="AA112" s="26"/>
      <c r="AB112" s="26"/>
      <c r="AC112" s="35">
        <f t="shared" ref="AC112" si="98">AC110/AC111*0.0113636*60</f>
        <v>0.79897311549295769</v>
      </c>
      <c r="AD112" s="27">
        <v>0.65567799999999998</v>
      </c>
      <c r="AE112" s="27">
        <v>0.701183</v>
      </c>
      <c r="AL112" s="35">
        <f t="shared" ref="AL112" si="99">AL110/AL111*0.0113636*60</f>
        <v>0.67295331712347362</v>
      </c>
      <c r="AM112" s="18">
        <v>0.791045</v>
      </c>
      <c r="AN112" s="26">
        <v>0.96108800000000005</v>
      </c>
      <c r="AO112" s="26"/>
      <c r="AP112" s="26"/>
      <c r="AQ112" s="26"/>
      <c r="AR112" s="26"/>
      <c r="AS112" s="26"/>
      <c r="AT112" s="26"/>
      <c r="AU112" s="35">
        <f t="shared" ref="AU112" si="100">AU110/AU111*0.0113636*60</f>
        <v>0.87389575608938563</v>
      </c>
      <c r="BD112" s="35"/>
      <c r="BE112" s="27">
        <v>1.300049</v>
      </c>
      <c r="BF112" s="27">
        <v>0.92039300000000002</v>
      </c>
      <c r="BM112" s="35">
        <f t="shared" ref="BM112" si="101">BM110/BM111*0.0113636*60</f>
        <v>1.1306113552941175</v>
      </c>
      <c r="BN112" s="18">
        <v>0.89563700000000002</v>
      </c>
      <c r="BO112" s="26">
        <v>0.95542300000000002</v>
      </c>
      <c r="BP112" s="26"/>
      <c r="BQ112" s="26"/>
      <c r="BR112" s="26"/>
      <c r="BS112" s="26"/>
      <c r="BT112" s="26"/>
      <c r="BU112" s="26"/>
      <c r="BV112" s="35">
        <f t="shared" ref="BV112" si="102">BV110/BV111*0.0113636*60</f>
        <v>0.92753540259740264</v>
      </c>
      <c r="BW112" s="18"/>
      <c r="BX112" s="26"/>
      <c r="BY112" s="26"/>
      <c r="BZ112" s="26"/>
      <c r="CA112" s="26"/>
      <c r="CB112" s="26"/>
      <c r="CC112" s="26"/>
      <c r="CD112" s="26"/>
      <c r="CE112" s="35"/>
      <c r="CF112" s="18"/>
      <c r="CG112" s="26"/>
      <c r="CH112" s="26"/>
      <c r="CI112" s="26"/>
      <c r="CJ112" s="26"/>
      <c r="CK112" s="26"/>
      <c r="CL112" s="26"/>
      <c r="CM112" s="26"/>
      <c r="CN112" s="33"/>
      <c r="CO112" s="18"/>
      <c r="CP112" s="26"/>
      <c r="CQ112" s="26"/>
      <c r="CR112" s="26"/>
      <c r="CS112" s="26"/>
      <c r="CT112" s="26"/>
      <c r="CU112" s="26"/>
      <c r="CV112" s="26"/>
      <c r="CW112" s="33"/>
      <c r="CX112" s="18"/>
      <c r="CY112" s="26"/>
      <c r="CZ112" s="26"/>
      <c r="DA112" s="26"/>
      <c r="DB112" s="26"/>
      <c r="DC112" s="26"/>
      <c r="DD112" s="26"/>
      <c r="DE112" s="26"/>
      <c r="DF112" s="33"/>
      <c r="DG112" s="18"/>
      <c r="DH112" s="26"/>
      <c r="DI112" s="26"/>
      <c r="DJ112" s="26"/>
      <c r="DK112" s="26"/>
      <c r="DL112" s="26"/>
      <c r="DM112" s="26"/>
      <c r="DN112" s="26"/>
      <c r="DO112" s="33"/>
      <c r="DP112" s="18"/>
      <c r="DQ112" s="26"/>
      <c r="DR112" s="26"/>
      <c r="DS112" s="26"/>
      <c r="DT112" s="26"/>
      <c r="DU112" s="26"/>
      <c r="DV112" s="26"/>
      <c r="DW112" s="26"/>
      <c r="DX112" s="33"/>
      <c r="DY112" s="18"/>
      <c r="DZ112" s="26"/>
      <c r="EA112" s="26"/>
      <c r="EB112" s="26"/>
      <c r="EC112" s="26"/>
      <c r="ED112" s="26"/>
      <c r="EE112" s="26"/>
      <c r="EF112" s="26"/>
      <c r="EG112" s="33"/>
      <c r="EH112" s="26"/>
      <c r="EI112" s="28"/>
      <c r="EJ112" s="17"/>
      <c r="EK112" s="29"/>
      <c r="EO112" s="43">
        <f t="shared" si="63"/>
        <v>0</v>
      </c>
    </row>
    <row r="113" spans="1:145" s="43" customFormat="1" x14ac:dyDescent="0.25">
      <c r="A113" s="152">
        <v>28</v>
      </c>
      <c r="B113" s="52">
        <v>112</v>
      </c>
      <c r="C113" s="36">
        <v>0</v>
      </c>
      <c r="D113" s="37"/>
      <c r="E113" s="37"/>
      <c r="F113" s="37"/>
      <c r="G113" s="37"/>
      <c r="H113" s="37"/>
      <c r="I113" s="37"/>
      <c r="J113" s="37"/>
      <c r="K113" s="38"/>
      <c r="L113" s="60">
        <v>1</v>
      </c>
      <c r="M113" s="37"/>
      <c r="N113" s="37"/>
      <c r="O113" s="37"/>
      <c r="P113" s="37"/>
      <c r="Q113" s="37"/>
      <c r="R113" s="37"/>
      <c r="S113" s="37"/>
      <c r="T113" s="38"/>
      <c r="U113" s="89">
        <v>3</v>
      </c>
      <c r="V113" s="37"/>
      <c r="W113" s="37"/>
      <c r="X113" s="37"/>
      <c r="Y113" s="37"/>
      <c r="Z113" s="37"/>
      <c r="AA113" s="37"/>
      <c r="AB113" s="37"/>
      <c r="AC113" s="38"/>
      <c r="AD113" s="36">
        <v>3</v>
      </c>
      <c r="AE113" s="37"/>
      <c r="AF113" s="37"/>
      <c r="AG113" s="37"/>
      <c r="AH113" s="37"/>
      <c r="AI113" s="37"/>
      <c r="AJ113" s="37"/>
      <c r="AK113" s="37"/>
      <c r="AL113" s="38"/>
      <c r="AM113" s="36"/>
      <c r="AN113" s="37"/>
      <c r="AO113" s="37"/>
      <c r="AP113" s="37"/>
      <c r="AQ113" s="37"/>
      <c r="AR113" s="37"/>
      <c r="AS113" s="37"/>
      <c r="AT113" s="37"/>
      <c r="AU113" s="38"/>
      <c r="AV113" s="36"/>
      <c r="AW113" s="37"/>
      <c r="AX113" s="37"/>
      <c r="AY113" s="37"/>
      <c r="AZ113" s="37"/>
      <c r="BA113" s="37"/>
      <c r="BB113" s="37"/>
      <c r="BC113" s="37"/>
      <c r="BD113" s="38"/>
      <c r="BE113" s="36"/>
      <c r="BF113" s="37"/>
      <c r="BG113" s="37"/>
      <c r="BH113" s="37"/>
      <c r="BI113" s="37"/>
      <c r="BJ113" s="37"/>
      <c r="BK113" s="37"/>
      <c r="BL113" s="37"/>
      <c r="BM113" s="38"/>
      <c r="BN113" s="36"/>
      <c r="BO113" s="37"/>
      <c r="BP113" s="37"/>
      <c r="BQ113" s="37"/>
      <c r="BR113" s="37"/>
      <c r="BS113" s="37"/>
      <c r="BT113" s="37"/>
      <c r="BU113" s="37"/>
      <c r="BV113" s="38"/>
      <c r="BW113" s="36"/>
      <c r="BX113" s="37"/>
      <c r="BY113" s="37"/>
      <c r="BZ113" s="37"/>
      <c r="CA113" s="37"/>
      <c r="CB113" s="37"/>
      <c r="CC113" s="37"/>
      <c r="CD113" s="37"/>
      <c r="CE113" s="38"/>
      <c r="CF113" s="36"/>
      <c r="CG113" s="37"/>
      <c r="CH113" s="37"/>
      <c r="CI113" s="37"/>
      <c r="CJ113" s="37"/>
      <c r="CK113" s="37"/>
      <c r="CL113" s="37"/>
      <c r="CM113" s="37"/>
      <c r="CN113" s="38"/>
      <c r="CO113" s="36"/>
      <c r="CP113" s="37"/>
      <c r="CQ113" s="37"/>
      <c r="CR113" s="37"/>
      <c r="CS113" s="37"/>
      <c r="CT113" s="37"/>
      <c r="CU113" s="37"/>
      <c r="CV113" s="37"/>
      <c r="CW113" s="38"/>
      <c r="CX113" s="36"/>
      <c r="CY113" s="37"/>
      <c r="CZ113" s="37"/>
      <c r="DA113" s="37"/>
      <c r="DB113" s="37"/>
      <c r="DC113" s="37"/>
      <c r="DD113" s="37"/>
      <c r="DE113" s="37"/>
      <c r="DF113" s="38"/>
      <c r="DG113" s="36"/>
      <c r="DH113" s="37"/>
      <c r="DI113" s="37"/>
      <c r="DJ113" s="37"/>
      <c r="DK113" s="37"/>
      <c r="DL113" s="37"/>
      <c r="DM113" s="37"/>
      <c r="DN113" s="37"/>
      <c r="DO113" s="38"/>
      <c r="DP113" s="36"/>
      <c r="DQ113" s="37"/>
      <c r="DR113" s="37"/>
      <c r="DS113" s="37"/>
      <c r="DT113" s="37"/>
      <c r="DU113" s="37"/>
      <c r="DV113" s="37"/>
      <c r="DW113" s="37"/>
      <c r="DX113" s="38"/>
      <c r="DY113" s="36"/>
      <c r="DZ113" s="37"/>
      <c r="EA113" s="37"/>
      <c r="EB113" s="37"/>
      <c r="EC113" s="37"/>
      <c r="ED113" s="37"/>
      <c r="EE113" s="37"/>
      <c r="EF113" s="37"/>
      <c r="EG113" s="38"/>
      <c r="EH113" s="37"/>
      <c r="EI113" s="43">
        <v>112</v>
      </c>
      <c r="EJ113" s="59">
        <v>0</v>
      </c>
      <c r="EK113" s="57">
        <v>5</v>
      </c>
      <c r="EL113" s="58">
        <v>42685</v>
      </c>
      <c r="EM113" s="58">
        <v>42688</v>
      </c>
      <c r="EO113" s="43">
        <f t="shared" si="63"/>
        <v>3</v>
      </c>
    </row>
    <row r="114" spans="1:145" s="11" customFormat="1" x14ac:dyDescent="0.25">
      <c r="A114" s="153"/>
      <c r="B114" s="50"/>
      <c r="C114" s="22"/>
      <c r="D114" s="23"/>
      <c r="E114" s="23"/>
      <c r="F114" s="23"/>
      <c r="G114" s="23"/>
      <c r="H114" s="23"/>
      <c r="I114" s="23"/>
      <c r="J114" s="23"/>
      <c r="K114" s="32"/>
      <c r="L114" s="22">
        <v>1005.3399999999999</v>
      </c>
      <c r="M114" s="23"/>
      <c r="P114" s="23"/>
      <c r="Q114" s="23"/>
      <c r="R114" s="23"/>
      <c r="S114" s="23"/>
      <c r="T114" s="32">
        <f>SUM(L114:Q114)</f>
        <v>1005.3399999999999</v>
      </c>
      <c r="U114" s="22">
        <v>516.96</v>
      </c>
      <c r="V114" s="64">
        <v>279.65999999999997</v>
      </c>
      <c r="W114" s="87">
        <v>2037.8400000000001</v>
      </c>
      <c r="X114" s="23"/>
      <c r="Y114" s="23"/>
      <c r="Z114" s="23"/>
      <c r="AA114" s="23"/>
      <c r="AB114" s="23"/>
      <c r="AC114" s="32">
        <f>SUM(U114:Z114)</f>
        <v>2834.46</v>
      </c>
      <c r="AD114" s="11">
        <v>1224.67</v>
      </c>
      <c r="AE114" s="11">
        <v>1170.83</v>
      </c>
      <c r="AF114" s="11">
        <v>1170.83</v>
      </c>
      <c r="AH114" s="23"/>
      <c r="AI114" s="23"/>
      <c r="AJ114" s="23"/>
      <c r="AK114" s="23"/>
      <c r="AL114" s="32">
        <f>SUM(AD114:AK114)</f>
        <v>3566.33</v>
      </c>
      <c r="AM114" s="22"/>
      <c r="AN114" s="23"/>
      <c r="AO114" s="23"/>
      <c r="AU114" s="32"/>
      <c r="AZ114" s="23"/>
      <c r="BA114" s="23"/>
      <c r="BB114" s="23"/>
      <c r="BC114" s="23"/>
      <c r="BD114" s="32"/>
      <c r="BI114" s="23"/>
      <c r="BJ114" s="23"/>
      <c r="BK114" s="23"/>
      <c r="BL114" s="23"/>
      <c r="BM114" s="32"/>
      <c r="BN114" s="22"/>
      <c r="BO114" s="23"/>
      <c r="BP114" s="23"/>
      <c r="BQ114" s="23"/>
      <c r="BR114" s="23"/>
      <c r="BS114" s="23"/>
      <c r="BT114" s="23"/>
      <c r="BU114" s="23"/>
      <c r="BV114" s="32"/>
      <c r="BW114" s="22"/>
      <c r="BX114" s="23"/>
      <c r="BY114" s="23"/>
      <c r="BZ114" s="23"/>
      <c r="CA114" s="23"/>
      <c r="CB114" s="23"/>
      <c r="CC114" s="23"/>
      <c r="CD114" s="23"/>
      <c r="CE114" s="32"/>
      <c r="CF114" s="22"/>
      <c r="CG114" s="23"/>
      <c r="CH114" s="23"/>
      <c r="CI114" s="23"/>
      <c r="CJ114" s="23"/>
      <c r="CK114" s="23"/>
      <c r="CL114" s="23"/>
      <c r="CM114" s="23"/>
      <c r="CN114" s="32"/>
      <c r="CO114" s="22"/>
      <c r="CP114" s="23"/>
      <c r="CQ114" s="23"/>
      <c r="CR114" s="23"/>
      <c r="CS114" s="23"/>
      <c r="CT114" s="23"/>
      <c r="CU114" s="23"/>
      <c r="CV114" s="23"/>
      <c r="CW114" s="32"/>
      <c r="CX114" s="22"/>
      <c r="CY114" s="23"/>
      <c r="CZ114" s="23"/>
      <c r="DA114" s="23"/>
      <c r="DB114" s="23"/>
      <c r="DC114" s="23"/>
      <c r="DD114" s="23"/>
      <c r="DE114" s="23"/>
      <c r="DF114" s="32"/>
      <c r="DG114" s="22"/>
      <c r="DH114" s="23"/>
      <c r="DI114" s="23"/>
      <c r="DJ114" s="23"/>
      <c r="DK114" s="23"/>
      <c r="DL114" s="23"/>
      <c r="DM114" s="23"/>
      <c r="DN114" s="23"/>
      <c r="DO114" s="32"/>
      <c r="DP114" s="22"/>
      <c r="DQ114" s="23"/>
      <c r="DR114" s="23"/>
      <c r="DS114" s="23"/>
      <c r="DT114" s="23"/>
      <c r="DU114" s="23"/>
      <c r="DV114" s="23"/>
      <c r="DW114" s="23"/>
      <c r="DX114" s="32"/>
      <c r="DY114" s="22"/>
      <c r="DZ114" s="23"/>
      <c r="EA114" s="23"/>
      <c r="EB114" s="23"/>
      <c r="EC114" s="23"/>
      <c r="ED114" s="23"/>
      <c r="EE114" s="23"/>
      <c r="EF114" s="23"/>
      <c r="EG114" s="32"/>
      <c r="EH114" s="23"/>
      <c r="EI114" s="24"/>
      <c r="EJ114" s="19"/>
      <c r="EK114" s="25"/>
      <c r="EO114" s="43">
        <f t="shared" si="63"/>
        <v>0</v>
      </c>
    </row>
    <row r="115" spans="1:145" s="11" customFormat="1" x14ac:dyDescent="0.25">
      <c r="A115" s="153"/>
      <c r="B115" s="50"/>
      <c r="C115" s="22"/>
      <c r="D115" s="23"/>
      <c r="E115" s="23"/>
      <c r="F115" s="23"/>
      <c r="G115" s="23"/>
      <c r="H115" s="23"/>
      <c r="I115" s="23"/>
      <c r="J115" s="23"/>
      <c r="K115" s="32"/>
      <c r="L115" s="22">
        <v>617.20269623484364</v>
      </c>
      <c r="M115" s="23"/>
      <c r="N115" s="23"/>
      <c r="O115" s="23"/>
      <c r="P115" s="23"/>
      <c r="Q115" s="23"/>
      <c r="R115" s="23"/>
      <c r="S115" s="23"/>
      <c r="T115" s="32">
        <f>SUM(L115:Q115)</f>
        <v>617.20269623484364</v>
      </c>
      <c r="U115" s="22">
        <v>283</v>
      </c>
      <c r="V115" s="64">
        <v>492.87313411221834</v>
      </c>
      <c r="W115" s="92">
        <v>1109.6887755102041</v>
      </c>
      <c r="Y115" s="23"/>
      <c r="Z115" s="23"/>
      <c r="AA115" s="23"/>
      <c r="AB115" s="23"/>
      <c r="AC115" s="32">
        <f>SUM(U115:Z115)</f>
        <v>1885.5619096224225</v>
      </c>
      <c r="AD115" s="11">
        <v>965</v>
      </c>
      <c r="AE115" s="11">
        <v>623</v>
      </c>
      <c r="AF115" s="23">
        <v>1021</v>
      </c>
      <c r="AG115" s="23"/>
      <c r="AH115" s="23"/>
      <c r="AI115" s="23"/>
      <c r="AJ115" s="23"/>
      <c r="AK115" s="23"/>
      <c r="AL115" s="32">
        <f>SUM(AD115:AK115)</f>
        <v>2609</v>
      </c>
      <c r="AM115" s="22"/>
      <c r="AN115" s="23"/>
      <c r="AO115" s="23"/>
      <c r="AP115" s="23"/>
      <c r="AQ115" s="23"/>
      <c r="AR115" s="23"/>
      <c r="AS115" s="23"/>
      <c r="AT115" s="23"/>
      <c r="AU115" s="32"/>
      <c r="AX115" s="23"/>
      <c r="AY115" s="23"/>
      <c r="AZ115" s="23"/>
      <c r="BA115" s="23"/>
      <c r="BB115" s="23"/>
      <c r="BC115" s="23"/>
      <c r="BD115" s="32"/>
      <c r="BG115" s="23"/>
      <c r="BH115" s="23"/>
      <c r="BI115" s="23"/>
      <c r="BJ115" s="23"/>
      <c r="BK115" s="23"/>
      <c r="BL115" s="23"/>
      <c r="BM115" s="32"/>
      <c r="BN115" s="22"/>
      <c r="BO115" s="23"/>
      <c r="BP115" s="23"/>
      <c r="BQ115" s="23"/>
      <c r="BR115" s="23"/>
      <c r="BS115" s="23"/>
      <c r="BT115" s="23"/>
      <c r="BU115" s="23"/>
      <c r="BV115" s="32"/>
      <c r="BW115" s="22"/>
      <c r="BX115" s="23"/>
      <c r="BY115" s="23"/>
      <c r="BZ115" s="23"/>
      <c r="CA115" s="23"/>
      <c r="CB115" s="23"/>
      <c r="CC115" s="23"/>
      <c r="CD115" s="23"/>
      <c r="CE115" s="32"/>
      <c r="CF115" s="22"/>
      <c r="CG115" s="23"/>
      <c r="CH115" s="23"/>
      <c r="CI115" s="23"/>
      <c r="CJ115" s="23"/>
      <c r="CK115" s="23"/>
      <c r="CL115" s="23"/>
      <c r="CM115" s="23"/>
      <c r="CN115" s="32"/>
      <c r="CO115" s="22"/>
      <c r="CP115" s="23"/>
      <c r="CQ115" s="23"/>
      <c r="CR115" s="23"/>
      <c r="CS115" s="23"/>
      <c r="CT115" s="23"/>
      <c r="CU115" s="23"/>
      <c r="CV115" s="23"/>
      <c r="CW115" s="32"/>
      <c r="CX115" s="22"/>
      <c r="CY115" s="23"/>
      <c r="CZ115" s="23"/>
      <c r="DA115" s="23"/>
      <c r="DB115" s="23"/>
      <c r="DC115" s="23"/>
      <c r="DD115" s="23"/>
      <c r="DE115" s="23"/>
      <c r="DF115" s="32"/>
      <c r="DG115" s="22"/>
      <c r="DH115" s="23"/>
      <c r="DI115" s="23"/>
      <c r="DJ115" s="23"/>
      <c r="DK115" s="23"/>
      <c r="DL115" s="23"/>
      <c r="DM115" s="23"/>
      <c r="DN115" s="23"/>
      <c r="DO115" s="32"/>
      <c r="DP115" s="22"/>
      <c r="DQ115" s="23"/>
      <c r="DR115" s="23"/>
      <c r="DS115" s="23"/>
      <c r="DT115" s="23"/>
      <c r="DU115" s="23"/>
      <c r="DV115" s="23"/>
      <c r="DW115" s="23"/>
      <c r="DX115" s="32"/>
      <c r="DY115" s="22"/>
      <c r="DZ115" s="23"/>
      <c r="EA115" s="23"/>
      <c r="EB115" s="23"/>
      <c r="EC115" s="23"/>
      <c r="ED115" s="23"/>
      <c r="EE115" s="23"/>
      <c r="EF115" s="23"/>
      <c r="EG115" s="32"/>
      <c r="EH115" s="23"/>
      <c r="EI115" s="24"/>
      <c r="EJ115" s="19"/>
      <c r="EK115" s="25"/>
      <c r="EO115" s="43">
        <f t="shared" si="63"/>
        <v>0</v>
      </c>
    </row>
    <row r="116" spans="1:145" s="27" customFormat="1" x14ac:dyDescent="0.25">
      <c r="A116" s="154"/>
      <c r="B116" s="51"/>
      <c r="C116" s="18"/>
      <c r="D116" s="26"/>
      <c r="E116" s="26"/>
      <c r="F116" s="26"/>
      <c r="G116" s="26"/>
      <c r="H116" s="26"/>
      <c r="I116" s="26"/>
      <c r="J116" s="26"/>
      <c r="K116" s="35"/>
      <c r="L116" s="18">
        <v>1.1105863626674533</v>
      </c>
      <c r="M116" s="26"/>
      <c r="N116" s="26"/>
      <c r="O116" s="26"/>
      <c r="P116" s="26"/>
      <c r="Q116" s="26"/>
      <c r="R116" s="26"/>
      <c r="S116" s="26"/>
      <c r="T116" s="35">
        <f t="shared" ref="T116" si="103">T114/T115*0.0113636*60</f>
        <v>1.1105863626674533</v>
      </c>
      <c r="U116" s="18">
        <v>1.243779</v>
      </c>
      <c r="V116" s="74">
        <v>0.38686763258755008</v>
      </c>
      <c r="W116" s="93">
        <v>1.252091530619635</v>
      </c>
      <c r="X116" s="26"/>
      <c r="Y116" s="26"/>
      <c r="Z116" s="26"/>
      <c r="AA116" s="26"/>
      <c r="AB116" s="26"/>
      <c r="AC116" s="35">
        <f t="shared" ref="AC116" si="104">AC114/AC115*0.0113636*60</f>
        <v>1.0249359458830989</v>
      </c>
      <c r="AD116" s="27">
        <v>0.86528700000000003</v>
      </c>
      <c r="AE116" s="27">
        <v>1.281369</v>
      </c>
      <c r="AF116" s="27">
        <v>0.78187399999999996</v>
      </c>
      <c r="AL116" s="35">
        <f t="shared" ref="AL116" si="105">AL114/AL115*0.0113636*60</f>
        <v>0.93199726151015716</v>
      </c>
      <c r="AM116" s="18"/>
      <c r="AN116" s="26"/>
      <c r="AO116" s="26"/>
      <c r="AP116" s="26"/>
      <c r="AQ116" s="26"/>
      <c r="AR116" s="26"/>
      <c r="AS116" s="26"/>
      <c r="AT116" s="26"/>
      <c r="AU116" s="35"/>
      <c r="BD116" s="35"/>
      <c r="BM116" s="35"/>
      <c r="BN116" s="18"/>
      <c r="BO116" s="26"/>
      <c r="BP116" s="26"/>
      <c r="BQ116" s="26"/>
      <c r="BR116" s="26"/>
      <c r="BS116" s="26"/>
      <c r="BT116" s="26"/>
      <c r="BU116" s="26"/>
      <c r="BV116" s="35"/>
      <c r="BW116" s="18"/>
      <c r="BX116" s="26"/>
      <c r="BY116" s="26"/>
      <c r="BZ116" s="26"/>
      <c r="CA116" s="26"/>
      <c r="CB116" s="26"/>
      <c r="CC116" s="26"/>
      <c r="CD116" s="26"/>
      <c r="CE116" s="33"/>
      <c r="CF116" s="18"/>
      <c r="CG116" s="26"/>
      <c r="CH116" s="26"/>
      <c r="CI116" s="26"/>
      <c r="CJ116" s="26"/>
      <c r="CK116" s="26"/>
      <c r="CL116" s="26"/>
      <c r="CM116" s="26"/>
      <c r="CN116" s="33"/>
      <c r="CO116" s="18"/>
      <c r="CP116" s="26"/>
      <c r="CQ116" s="26"/>
      <c r="CR116" s="26"/>
      <c r="CS116" s="26"/>
      <c r="CT116" s="26"/>
      <c r="CU116" s="26"/>
      <c r="CV116" s="26"/>
      <c r="CW116" s="33"/>
      <c r="CX116" s="18"/>
      <c r="CY116" s="26"/>
      <c r="CZ116" s="26"/>
      <c r="DA116" s="26"/>
      <c r="DB116" s="26"/>
      <c r="DC116" s="26"/>
      <c r="DD116" s="26"/>
      <c r="DE116" s="26"/>
      <c r="DF116" s="33"/>
      <c r="DG116" s="18"/>
      <c r="DH116" s="26"/>
      <c r="DI116" s="26"/>
      <c r="DJ116" s="26"/>
      <c r="DK116" s="26"/>
      <c r="DL116" s="26"/>
      <c r="DM116" s="26"/>
      <c r="DN116" s="26"/>
      <c r="DO116" s="33"/>
      <c r="DP116" s="18"/>
      <c r="DQ116" s="26"/>
      <c r="DR116" s="26"/>
      <c r="DS116" s="26"/>
      <c r="DT116" s="26"/>
      <c r="DU116" s="26"/>
      <c r="DV116" s="26"/>
      <c r="DW116" s="26"/>
      <c r="DX116" s="33"/>
      <c r="DY116" s="18"/>
      <c r="DZ116" s="26"/>
      <c r="EA116" s="26"/>
      <c r="EB116" s="26"/>
      <c r="EC116" s="26"/>
      <c r="ED116" s="26"/>
      <c r="EE116" s="26"/>
      <c r="EF116" s="26"/>
      <c r="EG116" s="33"/>
      <c r="EH116" s="26"/>
      <c r="EI116" s="28"/>
      <c r="EJ116" s="17"/>
      <c r="EK116" s="29"/>
      <c r="EO116" s="43">
        <f t="shared" si="63"/>
        <v>0</v>
      </c>
    </row>
    <row r="117" spans="1:145" s="43" customFormat="1" x14ac:dyDescent="0.25">
      <c r="A117" s="152">
        <v>29</v>
      </c>
      <c r="B117" s="52">
        <v>114</v>
      </c>
      <c r="C117" s="36">
        <v>2</v>
      </c>
      <c r="D117" s="37"/>
      <c r="E117" s="37"/>
      <c r="F117" s="37"/>
      <c r="G117" s="37"/>
      <c r="H117" s="37"/>
      <c r="I117" s="37"/>
      <c r="J117" s="37"/>
      <c r="K117" s="38"/>
      <c r="L117" s="36">
        <v>3</v>
      </c>
      <c r="M117" s="37"/>
      <c r="N117" s="37"/>
      <c r="O117" s="37"/>
      <c r="P117" s="37"/>
      <c r="Q117" s="37"/>
      <c r="R117" s="37"/>
      <c r="S117" s="37"/>
      <c r="T117" s="38"/>
      <c r="U117" s="36">
        <v>1</v>
      </c>
      <c r="V117" s="37"/>
      <c r="W117" s="37"/>
      <c r="X117" s="37"/>
      <c r="Y117" s="37"/>
      <c r="Z117" s="37"/>
      <c r="AA117" s="37"/>
      <c r="AB117" s="37"/>
      <c r="AC117" s="38"/>
      <c r="AD117" s="36">
        <v>1</v>
      </c>
      <c r="AE117" s="37"/>
      <c r="AF117" s="37"/>
      <c r="AG117" s="37"/>
      <c r="AH117" s="37"/>
      <c r="AI117" s="37"/>
      <c r="AJ117" s="37"/>
      <c r="AK117" s="37"/>
      <c r="AL117" s="38"/>
      <c r="AM117" s="36">
        <v>1</v>
      </c>
      <c r="AN117" s="37"/>
      <c r="AO117" s="37"/>
      <c r="AP117" s="37"/>
      <c r="AQ117" s="37"/>
      <c r="AR117" s="37"/>
      <c r="AS117" s="37"/>
      <c r="AT117" s="37"/>
      <c r="AU117" s="38"/>
      <c r="AV117" s="36"/>
      <c r="AW117" s="37"/>
      <c r="AX117" s="37"/>
      <c r="AY117" s="37"/>
      <c r="AZ117" s="37"/>
      <c r="BA117" s="37"/>
      <c r="BB117" s="37"/>
      <c r="BC117" s="37"/>
      <c r="BD117" s="38"/>
      <c r="BE117" s="36"/>
      <c r="BF117" s="37"/>
      <c r="BG117" s="37"/>
      <c r="BH117" s="37"/>
      <c r="BI117" s="37"/>
      <c r="BJ117" s="37"/>
      <c r="BK117" s="37"/>
      <c r="BL117" s="37"/>
      <c r="BM117" s="38"/>
      <c r="BN117" s="36"/>
      <c r="BO117" s="37"/>
      <c r="BP117" s="37"/>
      <c r="BQ117" s="37"/>
      <c r="BR117" s="37"/>
      <c r="BS117" s="37"/>
      <c r="BT117" s="37"/>
      <c r="BU117" s="37"/>
      <c r="BV117" s="38"/>
      <c r="BW117" s="36"/>
      <c r="BX117" s="37"/>
      <c r="BY117" s="37"/>
      <c r="BZ117" s="37"/>
      <c r="CA117" s="37"/>
      <c r="CB117" s="37"/>
      <c r="CC117" s="37"/>
      <c r="CD117" s="37"/>
      <c r="CE117" s="38"/>
      <c r="CF117" s="36"/>
      <c r="CG117" s="37"/>
      <c r="CH117" s="37"/>
      <c r="CI117" s="37"/>
      <c r="CJ117" s="37"/>
      <c r="CK117" s="37"/>
      <c r="CL117" s="37"/>
      <c r="CM117" s="37"/>
      <c r="CN117" s="38"/>
      <c r="CO117" s="36"/>
      <c r="CP117" s="37"/>
      <c r="CQ117" s="37"/>
      <c r="CR117" s="37"/>
      <c r="CS117" s="37"/>
      <c r="CT117" s="37"/>
      <c r="CU117" s="37"/>
      <c r="CV117" s="37"/>
      <c r="CW117" s="38"/>
      <c r="CX117" s="36"/>
      <c r="CY117" s="37"/>
      <c r="CZ117" s="37"/>
      <c r="DA117" s="37"/>
      <c r="DB117" s="37"/>
      <c r="DC117" s="37"/>
      <c r="DD117" s="37"/>
      <c r="DE117" s="37"/>
      <c r="DF117" s="38"/>
      <c r="DG117" s="36"/>
      <c r="DH117" s="37"/>
      <c r="DI117" s="37"/>
      <c r="DJ117" s="37"/>
      <c r="DK117" s="37"/>
      <c r="DL117" s="37"/>
      <c r="DM117" s="37"/>
      <c r="DN117" s="37"/>
      <c r="DO117" s="38"/>
      <c r="DP117" s="36"/>
      <c r="DQ117" s="37"/>
      <c r="DR117" s="37"/>
      <c r="DS117" s="37"/>
      <c r="DT117" s="37"/>
      <c r="DU117" s="37"/>
      <c r="DV117" s="37"/>
      <c r="DW117" s="37"/>
      <c r="DX117" s="38"/>
      <c r="DY117" s="36"/>
      <c r="DZ117" s="37"/>
      <c r="EA117" s="37"/>
      <c r="EB117" s="37"/>
      <c r="EC117" s="37"/>
      <c r="ED117" s="37"/>
      <c r="EE117" s="37"/>
      <c r="EF117" s="37"/>
      <c r="EG117" s="38"/>
      <c r="EH117" s="37"/>
      <c r="EI117" s="43">
        <v>114</v>
      </c>
      <c r="EJ117" s="59">
        <v>0</v>
      </c>
      <c r="EK117" s="41">
        <v>33</v>
      </c>
      <c r="EL117" s="42">
        <v>42689</v>
      </c>
      <c r="EM117" s="42">
        <v>42693</v>
      </c>
      <c r="EO117" s="43">
        <f t="shared" si="63"/>
        <v>4</v>
      </c>
    </row>
    <row r="118" spans="1:145" s="11" customFormat="1" x14ac:dyDescent="0.25">
      <c r="A118" s="153"/>
      <c r="B118" s="50"/>
      <c r="C118" s="22">
        <v>302.8</v>
      </c>
      <c r="D118" s="23">
        <v>302.8</v>
      </c>
      <c r="E118" s="23"/>
      <c r="F118" s="23"/>
      <c r="G118" s="23"/>
      <c r="H118" s="23"/>
      <c r="I118" s="23"/>
      <c r="J118" s="23"/>
      <c r="K118" s="32">
        <f>SUM(C118:H118)</f>
        <v>605.6</v>
      </c>
      <c r="L118" s="22">
        <v>332.8</v>
      </c>
      <c r="M118" s="23">
        <v>332.8</v>
      </c>
      <c r="N118" s="11">
        <v>302.8</v>
      </c>
      <c r="P118" s="23"/>
      <c r="Q118" s="23"/>
      <c r="R118" s="23"/>
      <c r="S118" s="23"/>
      <c r="T118" s="32">
        <f>SUM(L118:Q118)</f>
        <v>968.40000000000009</v>
      </c>
      <c r="U118" s="22">
        <v>486.96</v>
      </c>
      <c r="V118" s="23"/>
      <c r="W118" s="23"/>
      <c r="X118" s="23"/>
      <c r="Y118" s="23"/>
      <c r="Z118" s="23"/>
      <c r="AA118" s="23"/>
      <c r="AB118" s="23"/>
      <c r="AC118" s="32">
        <f>SUM(U118:Z118)</f>
        <v>486.96</v>
      </c>
      <c r="AD118" s="11">
        <v>516.96</v>
      </c>
      <c r="AH118" s="23"/>
      <c r="AI118" s="23"/>
      <c r="AJ118" s="23"/>
      <c r="AK118" s="23"/>
      <c r="AL118" s="32">
        <f>SUM(AD118:AK118)</f>
        <v>516.96</v>
      </c>
      <c r="AM118" s="22">
        <v>332.8</v>
      </c>
      <c r="AN118" s="23"/>
      <c r="AO118" s="23"/>
      <c r="AU118" s="32">
        <f>SUM(AM118:AT118)</f>
        <v>332.8</v>
      </c>
      <c r="AZ118" s="23"/>
      <c r="BA118" s="23"/>
      <c r="BB118" s="23"/>
      <c r="BC118" s="23"/>
      <c r="BD118" s="32"/>
      <c r="BI118" s="23"/>
      <c r="BJ118" s="23"/>
      <c r="BK118" s="23"/>
      <c r="BL118" s="23"/>
      <c r="BM118" s="32"/>
      <c r="BN118" s="22"/>
      <c r="BO118" s="23"/>
      <c r="BP118" s="23"/>
      <c r="BQ118" s="23"/>
      <c r="BR118" s="23"/>
      <c r="BS118" s="23"/>
      <c r="BT118" s="23"/>
      <c r="BU118" s="23"/>
      <c r="BV118" s="32"/>
      <c r="BW118" s="22"/>
      <c r="BX118" s="23"/>
      <c r="BY118" s="23"/>
      <c r="BZ118" s="23"/>
      <c r="CA118" s="23"/>
      <c r="CB118" s="23"/>
      <c r="CC118" s="23"/>
      <c r="CD118" s="23"/>
      <c r="CE118" s="32"/>
      <c r="CF118" s="22"/>
      <c r="CG118" s="23"/>
      <c r="CH118" s="23"/>
      <c r="CI118" s="23"/>
      <c r="CJ118" s="23"/>
      <c r="CK118" s="23"/>
      <c r="CL118" s="23"/>
      <c r="CM118" s="23"/>
      <c r="CN118" s="32"/>
      <c r="CO118" s="22"/>
      <c r="CP118" s="23"/>
      <c r="CQ118" s="23"/>
      <c r="CR118" s="23"/>
      <c r="CS118" s="23"/>
      <c r="CT118" s="23"/>
      <c r="CU118" s="23"/>
      <c r="CV118" s="23"/>
      <c r="CW118" s="32"/>
      <c r="CX118" s="22"/>
      <c r="CY118" s="23"/>
      <c r="CZ118" s="23"/>
      <c r="DA118" s="23"/>
      <c r="DB118" s="23"/>
      <c r="DC118" s="23"/>
      <c r="DD118" s="23"/>
      <c r="DE118" s="23"/>
      <c r="DF118" s="32"/>
      <c r="DG118" s="22"/>
      <c r="DH118" s="23"/>
      <c r="DI118" s="23"/>
      <c r="DJ118" s="23"/>
      <c r="DK118" s="23"/>
      <c r="DL118" s="23"/>
      <c r="DM118" s="23"/>
      <c r="DN118" s="23"/>
      <c r="DO118" s="32"/>
      <c r="DP118" s="22"/>
      <c r="DQ118" s="23"/>
      <c r="DR118" s="23"/>
      <c r="DS118" s="23"/>
      <c r="DT118" s="23"/>
      <c r="DU118" s="23"/>
      <c r="DV118" s="23"/>
      <c r="DW118" s="23"/>
      <c r="DX118" s="32"/>
      <c r="DY118" s="22"/>
      <c r="DZ118" s="23"/>
      <c r="EA118" s="23"/>
      <c r="EB118" s="23"/>
      <c r="EC118" s="23"/>
      <c r="ED118" s="23"/>
      <c r="EE118" s="23"/>
      <c r="EF118" s="23"/>
      <c r="EG118" s="32"/>
      <c r="EH118" s="23"/>
      <c r="EI118" s="24"/>
      <c r="EJ118" s="19"/>
      <c r="EK118" s="25"/>
      <c r="EO118" s="43">
        <f t="shared" si="63"/>
        <v>0</v>
      </c>
    </row>
    <row r="119" spans="1:145" s="11" customFormat="1" x14ac:dyDescent="0.25">
      <c r="A119" s="153"/>
      <c r="B119" s="50"/>
      <c r="C119" s="22">
        <v>383</v>
      </c>
      <c r="D119" s="23">
        <v>364</v>
      </c>
      <c r="E119" s="23"/>
      <c r="F119" s="23"/>
      <c r="G119" s="23"/>
      <c r="H119" s="23"/>
      <c r="I119" s="23"/>
      <c r="J119" s="23"/>
      <c r="K119" s="32">
        <f>SUM(C119:H119)</f>
        <v>747</v>
      </c>
      <c r="L119" s="22">
        <v>469</v>
      </c>
      <c r="M119" s="23">
        <v>337</v>
      </c>
      <c r="N119" s="23">
        <v>343</v>
      </c>
      <c r="O119" s="23"/>
      <c r="P119" s="23"/>
      <c r="Q119" s="23"/>
      <c r="R119" s="23"/>
      <c r="S119" s="23"/>
      <c r="T119" s="32">
        <f>SUM(L119:Q119)</f>
        <v>1149</v>
      </c>
      <c r="U119" s="22">
        <v>524</v>
      </c>
      <c r="V119" s="23"/>
      <c r="Y119" s="23"/>
      <c r="Z119" s="23"/>
      <c r="AA119" s="23"/>
      <c r="AB119" s="23"/>
      <c r="AC119" s="32">
        <f>SUM(U119:Z119)</f>
        <v>524</v>
      </c>
      <c r="AD119" s="11">
        <v>370</v>
      </c>
      <c r="AF119" s="23"/>
      <c r="AG119" s="23"/>
      <c r="AH119" s="23"/>
      <c r="AI119" s="23"/>
      <c r="AJ119" s="23"/>
      <c r="AK119" s="23"/>
      <c r="AL119" s="32">
        <f>SUM(AD119:AK119)</f>
        <v>370</v>
      </c>
      <c r="AM119" s="22">
        <v>294</v>
      </c>
      <c r="AN119" s="23"/>
      <c r="AO119" s="23"/>
      <c r="AP119" s="23"/>
      <c r="AQ119" s="23"/>
      <c r="AR119" s="23"/>
      <c r="AS119" s="23"/>
      <c r="AT119" s="23"/>
      <c r="AU119" s="32">
        <f>SUM(AM119:AT119)</f>
        <v>294</v>
      </c>
      <c r="AX119" s="23"/>
      <c r="AY119" s="23"/>
      <c r="AZ119" s="23"/>
      <c r="BA119" s="23"/>
      <c r="BB119" s="23"/>
      <c r="BC119" s="23"/>
      <c r="BD119" s="32"/>
      <c r="BG119" s="23"/>
      <c r="BH119" s="23"/>
      <c r="BI119" s="23"/>
      <c r="BJ119" s="23"/>
      <c r="BK119" s="23"/>
      <c r="BL119" s="23"/>
      <c r="BM119" s="32"/>
      <c r="BN119" s="22"/>
      <c r="BO119" s="23"/>
      <c r="BP119" s="23"/>
      <c r="BQ119" s="23"/>
      <c r="BR119" s="23"/>
      <c r="BS119" s="23"/>
      <c r="BT119" s="23"/>
      <c r="BU119" s="23"/>
      <c r="BV119" s="32"/>
      <c r="BW119" s="22"/>
      <c r="BX119" s="23"/>
      <c r="BY119" s="23"/>
      <c r="BZ119" s="23"/>
      <c r="CA119" s="23"/>
      <c r="CB119" s="23"/>
      <c r="CC119" s="23"/>
      <c r="CD119" s="23"/>
      <c r="CE119" s="32"/>
      <c r="CF119" s="22"/>
      <c r="CG119" s="23"/>
      <c r="CH119" s="23"/>
      <c r="CI119" s="23"/>
      <c r="CJ119" s="23"/>
      <c r="CK119" s="23"/>
      <c r="CL119" s="23"/>
      <c r="CM119" s="23"/>
      <c r="CN119" s="32"/>
      <c r="CO119" s="22"/>
      <c r="CP119" s="23"/>
      <c r="CQ119" s="23"/>
      <c r="CR119" s="23"/>
      <c r="CS119" s="23"/>
      <c r="CT119" s="23"/>
      <c r="CU119" s="23"/>
      <c r="CV119" s="23"/>
      <c r="CW119" s="32"/>
      <c r="CX119" s="22"/>
      <c r="CY119" s="23"/>
      <c r="CZ119" s="23"/>
      <c r="DA119" s="23"/>
      <c r="DB119" s="23"/>
      <c r="DC119" s="23"/>
      <c r="DD119" s="23"/>
      <c r="DE119" s="23"/>
      <c r="DF119" s="32"/>
      <c r="DG119" s="22"/>
      <c r="DH119" s="23"/>
      <c r="DI119" s="23"/>
      <c r="DJ119" s="23"/>
      <c r="DK119" s="23"/>
      <c r="DL119" s="23"/>
      <c r="DM119" s="23"/>
      <c r="DN119" s="23"/>
      <c r="DO119" s="32"/>
      <c r="DP119" s="22"/>
      <c r="DQ119" s="23"/>
      <c r="DR119" s="23"/>
      <c r="DS119" s="23"/>
      <c r="DT119" s="23"/>
      <c r="DU119" s="23"/>
      <c r="DV119" s="23"/>
      <c r="DW119" s="23"/>
      <c r="DX119" s="32"/>
      <c r="DY119" s="22"/>
      <c r="DZ119" s="23"/>
      <c r="EA119" s="23"/>
      <c r="EB119" s="23"/>
      <c r="EC119" s="23"/>
      <c r="ED119" s="23"/>
      <c r="EE119" s="23"/>
      <c r="EF119" s="23"/>
      <c r="EG119" s="32"/>
      <c r="EH119" s="23"/>
      <c r="EI119" s="24"/>
      <c r="EJ119" s="19"/>
      <c r="EK119" s="25"/>
      <c r="EO119" s="43">
        <f t="shared" si="63"/>
        <v>0</v>
      </c>
    </row>
    <row r="120" spans="1:145" s="27" customFormat="1" x14ac:dyDescent="0.25">
      <c r="A120" s="154"/>
      <c r="B120" s="51"/>
      <c r="C120" s="18">
        <v>0.53847999999999996</v>
      </c>
      <c r="D120" s="26">
        <v>0.56625300000000001</v>
      </c>
      <c r="E120" s="26"/>
      <c r="F120" s="26"/>
      <c r="G120" s="26"/>
      <c r="H120" s="26"/>
      <c r="I120" s="26"/>
      <c r="J120" s="26"/>
      <c r="K120" s="35">
        <f t="shared" ref="K120" si="106">K118/K119*0.0113636*60</f>
        <v>0.55275471164658629</v>
      </c>
      <c r="L120" s="18">
        <v>0.483325</v>
      </c>
      <c r="M120" s="26">
        <v>0.67295199999999999</v>
      </c>
      <c r="N120" s="26">
        <v>0.60061399999999998</v>
      </c>
      <c r="O120" s="26"/>
      <c r="P120" s="26"/>
      <c r="Q120" s="26"/>
      <c r="R120" s="26"/>
      <c r="S120" s="26"/>
      <c r="T120" s="35">
        <f t="shared" ref="T120" si="107">T118/T119*0.0113636*60</f>
        <v>0.57464805430809407</v>
      </c>
      <c r="U120" s="18">
        <v>0.63328600000000002</v>
      </c>
      <c r="V120" s="26"/>
      <c r="W120" s="26"/>
      <c r="X120" s="26"/>
      <c r="Y120" s="26"/>
      <c r="Z120" s="26"/>
      <c r="AA120" s="26"/>
      <c r="AB120" s="26"/>
      <c r="AC120" s="35">
        <f t="shared" ref="AC120" si="108">AC118/AC119*0.0113636*60</f>
        <v>0.63362045679389301</v>
      </c>
      <c r="AD120" s="27">
        <v>0.95184400000000002</v>
      </c>
      <c r="AL120" s="35">
        <f t="shared" ref="AL120" si="109">AL118/AL119*0.0113636*60</f>
        <v>0.95262594421621627</v>
      </c>
      <c r="AM120" s="18">
        <v>0.77132599999999996</v>
      </c>
      <c r="AN120" s="26"/>
      <c r="AO120" s="26"/>
      <c r="AP120" s="26"/>
      <c r="AQ120" s="26"/>
      <c r="AR120" s="26"/>
      <c r="AS120" s="26"/>
      <c r="AT120" s="26"/>
      <c r="AU120" s="35">
        <f t="shared" ref="AU120" si="110">AU118/AU119*0.0113636*60</f>
        <v>0.77179715918367353</v>
      </c>
      <c r="BD120" s="35"/>
      <c r="BM120" s="35"/>
      <c r="BN120" s="18"/>
      <c r="BO120" s="26"/>
      <c r="BP120" s="26"/>
      <c r="BQ120" s="26"/>
      <c r="BR120" s="26"/>
      <c r="BS120" s="26"/>
      <c r="BT120" s="26"/>
      <c r="BU120" s="26"/>
      <c r="BV120" s="35"/>
      <c r="BW120" s="18"/>
      <c r="BX120" s="26"/>
      <c r="BY120" s="26"/>
      <c r="BZ120" s="26"/>
      <c r="CA120" s="26"/>
      <c r="CB120" s="26"/>
      <c r="CC120" s="26"/>
      <c r="CD120" s="26"/>
      <c r="CE120" s="33"/>
      <c r="CF120" s="18"/>
      <c r="CG120" s="26"/>
      <c r="CH120" s="26"/>
      <c r="CI120" s="26"/>
      <c r="CJ120" s="26"/>
      <c r="CK120" s="26"/>
      <c r="CL120" s="26"/>
      <c r="CM120" s="26"/>
      <c r="CN120" s="33"/>
      <c r="CO120" s="18"/>
      <c r="CP120" s="26"/>
      <c r="CQ120" s="26"/>
      <c r="CR120" s="26"/>
      <c r="CS120" s="26"/>
      <c r="CT120" s="26"/>
      <c r="CU120" s="26"/>
      <c r="CV120" s="26"/>
      <c r="CW120" s="33"/>
      <c r="CX120" s="18"/>
      <c r="CY120" s="26"/>
      <c r="CZ120" s="26"/>
      <c r="DA120" s="26"/>
      <c r="DB120" s="26"/>
      <c r="DC120" s="26"/>
      <c r="DD120" s="26"/>
      <c r="DE120" s="26"/>
      <c r="DF120" s="33"/>
      <c r="DG120" s="18"/>
      <c r="DH120" s="26"/>
      <c r="DI120" s="26"/>
      <c r="DJ120" s="26"/>
      <c r="DK120" s="26"/>
      <c r="DL120" s="26"/>
      <c r="DM120" s="26"/>
      <c r="DN120" s="26"/>
      <c r="DO120" s="33"/>
      <c r="DP120" s="18"/>
      <c r="DQ120" s="26"/>
      <c r="DR120" s="26"/>
      <c r="DS120" s="26"/>
      <c r="DT120" s="26"/>
      <c r="DU120" s="26"/>
      <c r="DV120" s="26"/>
      <c r="DW120" s="26"/>
      <c r="DX120" s="33"/>
      <c r="DY120" s="18"/>
      <c r="DZ120" s="26"/>
      <c r="EA120" s="26"/>
      <c r="EB120" s="26"/>
      <c r="EC120" s="26"/>
      <c r="ED120" s="26"/>
      <c r="EE120" s="26"/>
      <c r="EF120" s="26"/>
      <c r="EG120" s="33"/>
      <c r="EH120" s="26"/>
      <c r="EI120" s="28"/>
      <c r="EJ120" s="17"/>
      <c r="EK120" s="29"/>
      <c r="EO120" s="43">
        <f t="shared" si="63"/>
        <v>0</v>
      </c>
    </row>
    <row r="121" spans="1:145" s="43" customFormat="1" x14ac:dyDescent="0.25">
      <c r="A121" s="152">
        <v>30</v>
      </c>
      <c r="B121" s="52">
        <v>115</v>
      </c>
      <c r="C121" s="36">
        <v>0</v>
      </c>
      <c r="D121" s="37"/>
      <c r="E121" s="37"/>
      <c r="F121" s="37"/>
      <c r="G121" s="37"/>
      <c r="H121" s="37"/>
      <c r="I121" s="37"/>
      <c r="J121" s="37"/>
      <c r="K121" s="38"/>
      <c r="L121" s="36">
        <v>1</v>
      </c>
      <c r="M121" s="37"/>
      <c r="N121" s="37"/>
      <c r="O121" s="37"/>
      <c r="P121" s="37"/>
      <c r="Q121" s="37"/>
      <c r="R121" s="37"/>
      <c r="S121" s="37"/>
      <c r="T121" s="38"/>
      <c r="U121" s="36">
        <v>2</v>
      </c>
      <c r="V121" s="37"/>
      <c r="W121" s="37"/>
      <c r="X121" s="37"/>
      <c r="Y121" s="37"/>
      <c r="Z121" s="37"/>
      <c r="AA121" s="37"/>
      <c r="AB121" s="37"/>
      <c r="AC121" s="38"/>
      <c r="AD121" s="36">
        <v>2</v>
      </c>
      <c r="AE121" s="37"/>
      <c r="AF121" s="37"/>
      <c r="AG121" s="37"/>
      <c r="AH121" s="37"/>
      <c r="AI121" s="37"/>
      <c r="AJ121" s="37"/>
      <c r="AK121" s="37"/>
      <c r="AL121" s="38"/>
      <c r="AM121" s="36">
        <v>0</v>
      </c>
      <c r="AN121" s="37"/>
      <c r="AO121" s="37"/>
      <c r="AP121" s="37"/>
      <c r="AQ121" s="37"/>
      <c r="AR121" s="37"/>
      <c r="AS121" s="37"/>
      <c r="AT121" s="37"/>
      <c r="AU121" s="38"/>
      <c r="AV121" s="36"/>
      <c r="AW121" s="37"/>
      <c r="AX121" s="37"/>
      <c r="AY121" s="37"/>
      <c r="AZ121" s="37"/>
      <c r="BA121" s="37"/>
      <c r="BB121" s="37"/>
      <c r="BC121" s="37"/>
      <c r="BD121" s="38"/>
      <c r="BE121" s="36"/>
      <c r="BF121" s="37"/>
      <c r="BG121" s="37"/>
      <c r="BH121" s="37"/>
      <c r="BI121" s="37"/>
      <c r="BJ121" s="37"/>
      <c r="BK121" s="37"/>
      <c r="BL121" s="37"/>
      <c r="BM121" s="38"/>
      <c r="BN121" s="36"/>
      <c r="BO121" s="37"/>
      <c r="BP121" s="37"/>
      <c r="BQ121" s="37"/>
      <c r="BR121" s="37"/>
      <c r="BS121" s="37"/>
      <c r="BT121" s="37"/>
      <c r="BU121" s="37"/>
      <c r="BV121" s="38"/>
      <c r="BW121" s="36"/>
      <c r="BX121" s="37"/>
      <c r="BY121" s="37"/>
      <c r="BZ121" s="37"/>
      <c r="CA121" s="37"/>
      <c r="CB121" s="37"/>
      <c r="CC121" s="37"/>
      <c r="CD121" s="37"/>
      <c r="CE121" s="38"/>
      <c r="CF121" s="36"/>
      <c r="CG121" s="37"/>
      <c r="CH121" s="37"/>
      <c r="CI121" s="37"/>
      <c r="CJ121" s="37"/>
      <c r="CK121" s="37"/>
      <c r="CL121" s="37"/>
      <c r="CM121" s="37"/>
      <c r="CN121" s="38"/>
      <c r="CO121" s="36"/>
      <c r="CP121" s="37"/>
      <c r="CQ121" s="37"/>
      <c r="CR121" s="37"/>
      <c r="CS121" s="37"/>
      <c r="CT121" s="37"/>
      <c r="CU121" s="37"/>
      <c r="CV121" s="37"/>
      <c r="CW121" s="38"/>
      <c r="CX121" s="36"/>
      <c r="CY121" s="37"/>
      <c r="CZ121" s="37"/>
      <c r="DA121" s="37"/>
      <c r="DB121" s="37"/>
      <c r="DC121" s="37"/>
      <c r="DD121" s="37"/>
      <c r="DE121" s="37"/>
      <c r="DF121" s="38"/>
      <c r="DG121" s="36"/>
      <c r="DH121" s="37"/>
      <c r="DI121" s="37"/>
      <c r="DJ121" s="37"/>
      <c r="DK121" s="37"/>
      <c r="DL121" s="37"/>
      <c r="DM121" s="37"/>
      <c r="DN121" s="37"/>
      <c r="DO121" s="38"/>
      <c r="DP121" s="36"/>
      <c r="DQ121" s="37"/>
      <c r="DR121" s="37"/>
      <c r="DS121" s="37"/>
      <c r="DT121" s="37"/>
      <c r="DU121" s="37"/>
      <c r="DV121" s="37"/>
      <c r="DW121" s="37"/>
      <c r="DX121" s="38"/>
      <c r="DY121" s="36"/>
      <c r="DZ121" s="37"/>
      <c r="EA121" s="37"/>
      <c r="EB121" s="37"/>
      <c r="EC121" s="37"/>
      <c r="ED121" s="37"/>
      <c r="EE121" s="37"/>
      <c r="EF121" s="37"/>
      <c r="EG121" s="38"/>
      <c r="EH121" s="37"/>
      <c r="EI121" s="39">
        <v>115</v>
      </c>
      <c r="EJ121" s="40"/>
      <c r="EK121" s="41">
        <v>14</v>
      </c>
      <c r="EL121" s="42">
        <v>42691</v>
      </c>
      <c r="EM121" s="42">
        <v>42695</v>
      </c>
      <c r="EO121" s="43">
        <f t="shared" si="63"/>
        <v>4</v>
      </c>
    </row>
    <row r="122" spans="1:145" s="11" customFormat="1" x14ac:dyDescent="0.25">
      <c r="A122" s="153"/>
      <c r="B122" s="50"/>
      <c r="C122" s="22"/>
      <c r="D122" s="23"/>
      <c r="E122" s="23"/>
      <c r="F122" s="23"/>
      <c r="G122" s="23"/>
      <c r="H122" s="23"/>
      <c r="I122" s="23"/>
      <c r="J122" s="23"/>
      <c r="K122" s="32"/>
      <c r="L122" s="22">
        <v>167.32</v>
      </c>
      <c r="M122" s="23"/>
      <c r="P122" s="23"/>
      <c r="Q122" s="23"/>
      <c r="R122" s="23"/>
      <c r="S122" s="23"/>
      <c r="T122" s="32">
        <f>SUM(L122:Q122)</f>
        <v>167.32</v>
      </c>
      <c r="U122" s="22">
        <v>167.32</v>
      </c>
      <c r="V122" s="23">
        <v>262.3</v>
      </c>
      <c r="W122" s="23"/>
      <c r="X122" s="23"/>
      <c r="Y122" s="23"/>
      <c r="Z122" s="23"/>
      <c r="AA122" s="23"/>
      <c r="AB122" s="23"/>
      <c r="AC122" s="32">
        <f>SUM(U122:Z122)</f>
        <v>429.62</v>
      </c>
      <c r="AD122" s="11">
        <v>262.3</v>
      </c>
      <c r="AE122" s="11">
        <v>262.3</v>
      </c>
      <c r="AH122" s="23"/>
      <c r="AI122" s="23"/>
      <c r="AJ122" s="23"/>
      <c r="AK122" s="23"/>
      <c r="AL122" s="32">
        <f>SUM(AD122:AK122)</f>
        <v>524.6</v>
      </c>
      <c r="AM122" s="22"/>
      <c r="AN122" s="23"/>
      <c r="AO122" s="23"/>
      <c r="AU122" s="32"/>
      <c r="AZ122" s="23"/>
      <c r="BA122" s="23"/>
      <c r="BB122" s="23"/>
      <c r="BC122" s="23"/>
      <c r="BD122" s="32"/>
      <c r="BI122" s="23"/>
      <c r="BJ122" s="23"/>
      <c r="BK122" s="23"/>
      <c r="BL122" s="23"/>
      <c r="BM122" s="32"/>
      <c r="BN122" s="22"/>
      <c r="BO122" s="23"/>
      <c r="BP122" s="23"/>
      <c r="BQ122" s="23"/>
      <c r="BR122" s="23"/>
      <c r="BS122" s="23"/>
      <c r="BT122" s="23"/>
      <c r="BU122" s="23"/>
      <c r="BV122" s="32"/>
      <c r="BW122" s="22"/>
      <c r="BX122" s="23"/>
      <c r="BY122" s="23"/>
      <c r="BZ122" s="23"/>
      <c r="CA122" s="23"/>
      <c r="CB122" s="23"/>
      <c r="CC122" s="23"/>
      <c r="CD122" s="23"/>
      <c r="CE122" s="32"/>
      <c r="CF122" s="22"/>
      <c r="CG122" s="23"/>
      <c r="CH122" s="23"/>
      <c r="CI122" s="23"/>
      <c r="CJ122" s="23"/>
      <c r="CK122" s="23"/>
      <c r="CL122" s="23"/>
      <c r="CM122" s="23"/>
      <c r="CN122" s="32"/>
      <c r="CO122" s="22"/>
      <c r="CP122" s="23"/>
      <c r="CQ122" s="23"/>
      <c r="CR122" s="23"/>
      <c r="CS122" s="23"/>
      <c r="CT122" s="23"/>
      <c r="CU122" s="23"/>
      <c r="CV122" s="23"/>
      <c r="CW122" s="32"/>
      <c r="CX122" s="22"/>
      <c r="CY122" s="23"/>
      <c r="CZ122" s="23"/>
      <c r="DA122" s="23"/>
      <c r="DB122" s="23"/>
      <c r="DC122" s="23"/>
      <c r="DD122" s="23"/>
      <c r="DE122" s="23"/>
      <c r="DF122" s="32"/>
      <c r="DG122" s="22"/>
      <c r="DH122" s="23"/>
      <c r="DI122" s="23"/>
      <c r="DJ122" s="23"/>
      <c r="DK122" s="23"/>
      <c r="DL122" s="23"/>
      <c r="DM122" s="23"/>
      <c r="DN122" s="23"/>
      <c r="DO122" s="32"/>
      <c r="DP122" s="22"/>
      <c r="DQ122" s="23"/>
      <c r="DR122" s="23"/>
      <c r="DS122" s="23"/>
      <c r="DT122" s="23"/>
      <c r="DU122" s="23"/>
      <c r="DV122" s="23"/>
      <c r="DW122" s="23"/>
      <c r="DX122" s="32"/>
      <c r="DY122" s="22"/>
      <c r="DZ122" s="23"/>
      <c r="EA122" s="23"/>
      <c r="EB122" s="23"/>
      <c r="EC122" s="23"/>
      <c r="ED122" s="23"/>
      <c r="EE122" s="23"/>
      <c r="EF122" s="23"/>
      <c r="EG122" s="32"/>
      <c r="EH122" s="23"/>
      <c r="EI122" s="24"/>
      <c r="EJ122" s="19"/>
      <c r="EK122" s="25"/>
      <c r="EO122" s="43">
        <f t="shared" si="63"/>
        <v>0</v>
      </c>
    </row>
    <row r="123" spans="1:145" s="11" customFormat="1" x14ac:dyDescent="0.25">
      <c r="A123" s="153"/>
      <c r="B123" s="50"/>
      <c r="C123" s="22"/>
      <c r="D123" s="23"/>
      <c r="E123" s="23"/>
      <c r="F123" s="23"/>
      <c r="G123" s="23"/>
      <c r="H123" s="23"/>
      <c r="I123" s="23"/>
      <c r="J123" s="23"/>
      <c r="K123" s="32"/>
      <c r="L123" s="22">
        <v>353</v>
      </c>
      <c r="M123" s="23"/>
      <c r="N123" s="23"/>
      <c r="O123" s="23"/>
      <c r="P123" s="23"/>
      <c r="Q123" s="23"/>
      <c r="R123" s="23"/>
      <c r="S123" s="23"/>
      <c r="T123" s="32">
        <f>SUM(L123:Q123)</f>
        <v>353</v>
      </c>
      <c r="U123" s="22">
        <v>325</v>
      </c>
      <c r="V123" s="23">
        <v>286</v>
      </c>
      <c r="Y123" s="23"/>
      <c r="Z123" s="23"/>
      <c r="AA123" s="23"/>
      <c r="AB123" s="23"/>
      <c r="AC123" s="32">
        <f>SUM(U123:Z123)</f>
        <v>611</v>
      </c>
      <c r="AD123" s="11">
        <v>193</v>
      </c>
      <c r="AE123" s="11">
        <v>260</v>
      </c>
      <c r="AF123" s="23"/>
      <c r="AG123" s="23"/>
      <c r="AH123" s="23"/>
      <c r="AI123" s="23"/>
      <c r="AJ123" s="23"/>
      <c r="AK123" s="23"/>
      <c r="AL123" s="32">
        <f>SUM(AD123:AK123)</f>
        <v>453</v>
      </c>
      <c r="AM123" s="22"/>
      <c r="AN123" s="23"/>
      <c r="AO123" s="23"/>
      <c r="AP123" s="23"/>
      <c r="AQ123" s="23"/>
      <c r="AR123" s="23"/>
      <c r="AS123" s="23"/>
      <c r="AT123" s="23"/>
      <c r="AU123" s="32"/>
      <c r="AX123" s="23"/>
      <c r="AY123" s="23"/>
      <c r="AZ123" s="23"/>
      <c r="BA123" s="23"/>
      <c r="BB123" s="23"/>
      <c r="BC123" s="23"/>
      <c r="BD123" s="32"/>
      <c r="BG123" s="23"/>
      <c r="BH123" s="23"/>
      <c r="BI123" s="23"/>
      <c r="BJ123" s="23"/>
      <c r="BK123" s="23"/>
      <c r="BL123" s="23"/>
      <c r="BM123" s="32"/>
      <c r="BN123" s="22"/>
      <c r="BO123" s="23"/>
      <c r="BP123" s="23"/>
      <c r="BQ123" s="23"/>
      <c r="BR123" s="23"/>
      <c r="BS123" s="23"/>
      <c r="BT123" s="23"/>
      <c r="BU123" s="23"/>
      <c r="BV123" s="32"/>
      <c r="BW123" s="22"/>
      <c r="BX123" s="23"/>
      <c r="BY123" s="23"/>
      <c r="BZ123" s="23"/>
      <c r="CA123" s="23"/>
      <c r="CB123" s="23"/>
      <c r="CC123" s="23"/>
      <c r="CD123" s="23"/>
      <c r="CE123" s="32"/>
      <c r="CF123" s="22"/>
      <c r="CG123" s="23"/>
      <c r="CH123" s="23"/>
      <c r="CI123" s="23"/>
      <c r="CJ123" s="23"/>
      <c r="CK123" s="23"/>
      <c r="CL123" s="23"/>
      <c r="CM123" s="23"/>
      <c r="CN123" s="32"/>
      <c r="CO123" s="22"/>
      <c r="CP123" s="23"/>
      <c r="CQ123" s="23"/>
      <c r="CR123" s="23"/>
      <c r="CS123" s="23"/>
      <c r="CT123" s="23"/>
      <c r="CU123" s="23"/>
      <c r="CV123" s="23"/>
      <c r="CW123" s="32"/>
      <c r="CX123" s="22"/>
      <c r="CY123" s="23"/>
      <c r="CZ123" s="23"/>
      <c r="DA123" s="23"/>
      <c r="DB123" s="23"/>
      <c r="DC123" s="23"/>
      <c r="DD123" s="23"/>
      <c r="DE123" s="23"/>
      <c r="DF123" s="32"/>
      <c r="DG123" s="22"/>
      <c r="DH123" s="23"/>
      <c r="DI123" s="23"/>
      <c r="DJ123" s="23"/>
      <c r="DK123" s="23"/>
      <c r="DL123" s="23"/>
      <c r="DM123" s="23"/>
      <c r="DN123" s="23"/>
      <c r="DO123" s="32"/>
      <c r="DP123" s="22"/>
      <c r="DQ123" s="23"/>
      <c r="DR123" s="23"/>
      <c r="DS123" s="23"/>
      <c r="DT123" s="23"/>
      <c r="DU123" s="23"/>
      <c r="DV123" s="23"/>
      <c r="DW123" s="23"/>
      <c r="DX123" s="32"/>
      <c r="DY123" s="22"/>
      <c r="DZ123" s="23"/>
      <c r="EA123" s="23"/>
      <c r="EB123" s="23"/>
      <c r="EC123" s="23"/>
      <c r="ED123" s="23"/>
      <c r="EE123" s="23"/>
      <c r="EF123" s="23"/>
      <c r="EG123" s="32"/>
      <c r="EH123" s="23"/>
      <c r="EI123" s="24"/>
      <c r="EJ123" s="19"/>
      <c r="EK123" s="25"/>
      <c r="EO123" s="43">
        <f t="shared" si="63"/>
        <v>0</v>
      </c>
    </row>
    <row r="124" spans="1:145" s="27" customFormat="1" x14ac:dyDescent="0.25">
      <c r="A124" s="154"/>
      <c r="B124" s="51"/>
      <c r="C124" s="18"/>
      <c r="D124" s="26"/>
      <c r="E124" s="26"/>
      <c r="F124" s="26"/>
      <c r="G124" s="26"/>
      <c r="H124" s="26"/>
      <c r="I124" s="26"/>
      <c r="J124" s="26"/>
      <c r="K124" s="35"/>
      <c r="L124" s="18">
        <v>0.32317692101982998</v>
      </c>
      <c r="M124" s="26"/>
      <c r="N124" s="26"/>
      <c r="O124" s="26"/>
      <c r="P124" s="26"/>
      <c r="Q124" s="26"/>
      <c r="R124" s="26"/>
      <c r="S124" s="26"/>
      <c r="T124" s="35">
        <f t="shared" ref="T124" si="111">T122/T123*0.0113636*60</f>
        <v>0.32317692101982998</v>
      </c>
      <c r="U124" s="18">
        <v>0.35101985575384614</v>
      </c>
      <c r="V124" s="26">
        <v>0.62531586293706287</v>
      </c>
      <c r="W124" s="26"/>
      <c r="X124" s="26"/>
      <c r="Y124" s="26"/>
      <c r="Z124" s="26"/>
      <c r="AA124" s="26"/>
      <c r="AB124" s="26"/>
      <c r="AC124" s="35">
        <f t="shared" ref="AC124" si="112">AC122/AC123*0.0113636*60</f>
        <v>0.47941373145662847</v>
      </c>
      <c r="AD124" s="27">
        <v>0.92663386943005188</v>
      </c>
      <c r="AE124" s="27">
        <v>0.68784744923076935</v>
      </c>
      <c r="AL124" s="35">
        <f t="shared" ref="AL124" si="113">AL122/AL123*0.0113636*60</f>
        <v>0.78958206092715222</v>
      </c>
      <c r="AM124" s="18"/>
      <c r="AN124" s="26"/>
      <c r="AO124" s="26"/>
      <c r="AP124" s="26"/>
      <c r="AQ124" s="26"/>
      <c r="AR124" s="26"/>
      <c r="AS124" s="26"/>
      <c r="AT124" s="26"/>
      <c r="AU124" s="35"/>
      <c r="BD124" s="35"/>
      <c r="BM124" s="35"/>
      <c r="BN124" s="18"/>
      <c r="BO124" s="26"/>
      <c r="BP124" s="26"/>
      <c r="BQ124" s="26"/>
      <c r="BR124" s="26"/>
      <c r="BS124" s="26"/>
      <c r="BT124" s="26"/>
      <c r="BU124" s="26"/>
      <c r="BV124" s="35"/>
      <c r="BW124" s="18"/>
      <c r="BX124" s="26"/>
      <c r="BY124" s="26"/>
      <c r="BZ124" s="26"/>
      <c r="CA124" s="26"/>
      <c r="CB124" s="26"/>
      <c r="CC124" s="26"/>
      <c r="CD124" s="26"/>
      <c r="CE124" s="33"/>
      <c r="CF124" s="18"/>
      <c r="CG124" s="26"/>
      <c r="CH124" s="26"/>
      <c r="CI124" s="26"/>
      <c r="CJ124" s="26"/>
      <c r="CK124" s="26"/>
      <c r="CL124" s="26"/>
      <c r="CM124" s="26"/>
      <c r="CN124" s="33"/>
      <c r="CO124" s="18"/>
      <c r="CP124" s="26"/>
      <c r="CQ124" s="26"/>
      <c r="CR124" s="26"/>
      <c r="CS124" s="26"/>
      <c r="CT124" s="26"/>
      <c r="CU124" s="26"/>
      <c r="CV124" s="26"/>
      <c r="CW124" s="33"/>
      <c r="CX124" s="18"/>
      <c r="CY124" s="26"/>
      <c r="CZ124" s="26"/>
      <c r="DA124" s="26"/>
      <c r="DB124" s="26"/>
      <c r="DC124" s="26"/>
      <c r="DD124" s="26"/>
      <c r="DE124" s="26"/>
      <c r="DF124" s="33"/>
      <c r="DG124" s="18"/>
      <c r="DH124" s="26"/>
      <c r="DI124" s="26"/>
      <c r="DJ124" s="26"/>
      <c r="DK124" s="26"/>
      <c r="DL124" s="26"/>
      <c r="DM124" s="26"/>
      <c r="DN124" s="26"/>
      <c r="DO124" s="33"/>
      <c r="DP124" s="18"/>
      <c r="DQ124" s="26"/>
      <c r="DR124" s="26"/>
      <c r="DS124" s="26"/>
      <c r="DT124" s="26"/>
      <c r="DU124" s="26"/>
      <c r="DV124" s="26"/>
      <c r="DW124" s="26"/>
      <c r="DX124" s="33"/>
      <c r="DY124" s="18"/>
      <c r="DZ124" s="26"/>
      <c r="EA124" s="26"/>
      <c r="EB124" s="26"/>
      <c r="EC124" s="26"/>
      <c r="ED124" s="26"/>
      <c r="EE124" s="26"/>
      <c r="EF124" s="26"/>
      <c r="EG124" s="33"/>
      <c r="EH124" s="26"/>
      <c r="EI124" s="28"/>
      <c r="EJ124" s="17"/>
      <c r="EK124" s="29"/>
      <c r="EO124" s="43">
        <f t="shared" si="63"/>
        <v>0</v>
      </c>
    </row>
    <row r="125" spans="1:145" s="43" customFormat="1" x14ac:dyDescent="0.25">
      <c r="A125" s="152">
        <v>31</v>
      </c>
      <c r="B125" s="52">
        <v>117</v>
      </c>
      <c r="C125" s="36">
        <v>2</v>
      </c>
      <c r="D125" s="37"/>
      <c r="E125" s="37"/>
      <c r="F125" s="37"/>
      <c r="G125" s="37"/>
      <c r="H125" s="37"/>
      <c r="I125" s="37"/>
      <c r="J125" s="37"/>
      <c r="K125" s="38"/>
      <c r="L125" s="36">
        <v>3</v>
      </c>
      <c r="M125" s="37"/>
      <c r="N125" s="37"/>
      <c r="O125" s="37"/>
      <c r="P125" s="37"/>
      <c r="Q125" s="37"/>
      <c r="R125" s="37"/>
      <c r="S125" s="37"/>
      <c r="T125" s="38"/>
      <c r="U125" s="36">
        <v>4</v>
      </c>
      <c r="V125" s="37"/>
      <c r="W125" s="37"/>
      <c r="X125" s="37"/>
      <c r="Y125" s="37"/>
      <c r="Z125" s="37"/>
      <c r="AA125" s="37"/>
      <c r="AB125" s="37"/>
      <c r="AC125" s="38"/>
      <c r="AD125" s="36">
        <v>4</v>
      </c>
      <c r="AE125" s="37"/>
      <c r="AF125" s="37"/>
      <c r="AG125" s="37"/>
      <c r="AH125" s="37"/>
      <c r="AI125" s="37"/>
      <c r="AJ125" s="37"/>
      <c r="AK125" s="37"/>
      <c r="AL125" s="38"/>
      <c r="AM125" s="36"/>
      <c r="AN125" s="37"/>
      <c r="AO125" s="37"/>
      <c r="AP125" s="37"/>
      <c r="AQ125" s="37"/>
      <c r="AR125" s="37"/>
      <c r="AS125" s="37"/>
      <c r="AT125" s="37"/>
      <c r="AU125" s="38"/>
      <c r="AV125" s="36"/>
      <c r="AW125" s="37"/>
      <c r="AX125" s="37"/>
      <c r="AY125" s="37"/>
      <c r="AZ125" s="37"/>
      <c r="BA125" s="37"/>
      <c r="BB125" s="37"/>
      <c r="BC125" s="37"/>
      <c r="BD125" s="38"/>
      <c r="BE125" s="36"/>
      <c r="BF125" s="37"/>
      <c r="BG125" s="37"/>
      <c r="BH125" s="37"/>
      <c r="BI125" s="37"/>
      <c r="BJ125" s="37"/>
      <c r="BK125" s="37"/>
      <c r="BL125" s="37"/>
      <c r="BM125" s="38"/>
      <c r="BN125" s="36"/>
      <c r="BO125" s="37"/>
      <c r="BP125" s="37"/>
      <c r="BQ125" s="37"/>
      <c r="BR125" s="37"/>
      <c r="BS125" s="37"/>
      <c r="BT125" s="37"/>
      <c r="BU125" s="37"/>
      <c r="BV125" s="38"/>
      <c r="BW125" s="36"/>
      <c r="BX125" s="37"/>
      <c r="BY125" s="37"/>
      <c r="BZ125" s="37"/>
      <c r="CA125" s="37"/>
      <c r="CB125" s="37"/>
      <c r="CC125" s="37"/>
      <c r="CD125" s="37"/>
      <c r="CE125" s="38"/>
      <c r="CF125" s="36"/>
      <c r="CG125" s="37"/>
      <c r="CH125" s="37"/>
      <c r="CI125" s="37"/>
      <c r="CJ125" s="37"/>
      <c r="CK125" s="37"/>
      <c r="CL125" s="37"/>
      <c r="CM125" s="37"/>
      <c r="CN125" s="38"/>
      <c r="CO125" s="36"/>
      <c r="CP125" s="37"/>
      <c r="CQ125" s="37"/>
      <c r="CR125" s="37"/>
      <c r="CS125" s="37"/>
      <c r="CT125" s="37"/>
      <c r="CU125" s="37"/>
      <c r="CV125" s="37"/>
      <c r="CW125" s="38"/>
      <c r="CX125" s="36"/>
      <c r="CY125" s="37"/>
      <c r="CZ125" s="37"/>
      <c r="DA125" s="37"/>
      <c r="DB125" s="37"/>
      <c r="DC125" s="37"/>
      <c r="DD125" s="37"/>
      <c r="DE125" s="37"/>
      <c r="DF125" s="38"/>
      <c r="DG125" s="36"/>
      <c r="DH125" s="37"/>
      <c r="DI125" s="37"/>
      <c r="DJ125" s="37"/>
      <c r="DK125" s="37"/>
      <c r="DL125" s="37"/>
      <c r="DM125" s="37"/>
      <c r="DN125" s="37"/>
      <c r="DO125" s="38"/>
      <c r="DP125" s="36"/>
      <c r="DQ125" s="37"/>
      <c r="DR125" s="37"/>
      <c r="DS125" s="37"/>
      <c r="DT125" s="37"/>
      <c r="DU125" s="37"/>
      <c r="DV125" s="37"/>
      <c r="DW125" s="37"/>
      <c r="DX125" s="38"/>
      <c r="DY125" s="36"/>
      <c r="DZ125" s="37"/>
      <c r="EA125" s="37"/>
      <c r="EB125" s="37"/>
      <c r="EC125" s="37"/>
      <c r="ED125" s="37"/>
      <c r="EE125" s="37"/>
      <c r="EF125" s="37"/>
      <c r="EG125" s="38"/>
      <c r="EH125" s="37"/>
      <c r="EI125" s="39">
        <v>117</v>
      </c>
      <c r="EJ125" s="40"/>
      <c r="EK125" s="41">
        <v>22</v>
      </c>
      <c r="EL125" s="42">
        <v>42703</v>
      </c>
      <c r="EM125" s="42">
        <v>42706</v>
      </c>
      <c r="EO125" s="43">
        <f t="shared" si="63"/>
        <v>3</v>
      </c>
    </row>
    <row r="126" spans="1:145" s="11" customFormat="1" x14ac:dyDescent="0.25">
      <c r="A126" s="153"/>
      <c r="B126" s="50"/>
      <c r="C126" s="22">
        <v>332.8</v>
      </c>
      <c r="D126" s="23">
        <v>391.96</v>
      </c>
      <c r="E126" s="23"/>
      <c r="F126" s="23"/>
      <c r="G126" s="23"/>
      <c r="H126" s="23"/>
      <c r="I126" s="23"/>
      <c r="J126" s="23"/>
      <c r="K126" s="32">
        <f>SUM(C126:H126)</f>
        <v>724.76</v>
      </c>
      <c r="L126" s="22">
        <v>516.96</v>
      </c>
      <c r="M126" s="23">
        <v>849.76</v>
      </c>
      <c r="N126" s="11">
        <v>486.96</v>
      </c>
      <c r="P126" s="23"/>
      <c r="Q126" s="23"/>
      <c r="R126" s="23"/>
      <c r="S126" s="23"/>
      <c r="T126" s="32">
        <f>SUM(L126:Q126)</f>
        <v>1853.68</v>
      </c>
      <c r="U126" s="22">
        <v>486.96</v>
      </c>
      <c r="V126" s="23">
        <v>302.8</v>
      </c>
      <c r="W126" s="23">
        <v>416.32</v>
      </c>
      <c r="X126" s="23">
        <v>516.96</v>
      </c>
      <c r="Y126" s="23"/>
      <c r="Z126" s="23"/>
      <c r="AA126" s="23"/>
      <c r="AB126" s="23"/>
      <c r="AC126" s="32">
        <f>SUM(U126:Z126)</f>
        <v>1723.04</v>
      </c>
      <c r="AD126" s="11">
        <v>486.96</v>
      </c>
      <c r="AE126" s="11">
        <v>486.96</v>
      </c>
      <c r="AF126" s="11">
        <v>302.8</v>
      </c>
      <c r="AG126" s="11">
        <v>486.96</v>
      </c>
      <c r="AH126" s="23"/>
      <c r="AI126" s="23"/>
      <c r="AJ126" s="23"/>
      <c r="AK126" s="23"/>
      <c r="AL126" s="32">
        <f>SUM(AD126:AK126)</f>
        <v>1763.68</v>
      </c>
      <c r="AM126" s="22"/>
      <c r="AN126" s="23"/>
      <c r="AO126" s="23"/>
      <c r="AU126" s="32"/>
      <c r="AZ126" s="23"/>
      <c r="BA126" s="23"/>
      <c r="BB126" s="23"/>
      <c r="BC126" s="23"/>
      <c r="BD126" s="32"/>
      <c r="BI126" s="23"/>
      <c r="BJ126" s="23"/>
      <c r="BK126" s="23"/>
      <c r="BL126" s="23"/>
      <c r="BM126" s="32"/>
      <c r="BN126" s="22"/>
      <c r="BO126" s="23"/>
      <c r="BP126" s="23"/>
      <c r="BQ126" s="23"/>
      <c r="BR126" s="23"/>
      <c r="BS126" s="23"/>
      <c r="BT126" s="23"/>
      <c r="BU126" s="23"/>
      <c r="BV126" s="32"/>
      <c r="BW126" s="22"/>
      <c r="BX126" s="23"/>
      <c r="BY126" s="23"/>
      <c r="BZ126" s="23"/>
      <c r="CA126" s="23"/>
      <c r="CB126" s="23"/>
      <c r="CC126" s="23"/>
      <c r="CD126" s="23"/>
      <c r="CE126" s="32"/>
      <c r="CF126" s="22"/>
      <c r="CG126" s="23"/>
      <c r="CH126" s="23"/>
      <c r="CI126" s="23"/>
      <c r="CJ126" s="23"/>
      <c r="CK126" s="23"/>
      <c r="CL126" s="23"/>
      <c r="CM126" s="23"/>
      <c r="CN126" s="32"/>
      <c r="CO126" s="22"/>
      <c r="CP126" s="23"/>
      <c r="CQ126" s="23"/>
      <c r="CR126" s="23"/>
      <c r="CS126" s="23"/>
      <c r="CT126" s="23"/>
      <c r="CU126" s="23"/>
      <c r="CV126" s="23"/>
      <c r="CW126" s="32"/>
      <c r="CX126" s="22"/>
      <c r="CY126" s="23"/>
      <c r="CZ126" s="23"/>
      <c r="DA126" s="23"/>
      <c r="DB126" s="23"/>
      <c r="DC126" s="23"/>
      <c r="DD126" s="23"/>
      <c r="DE126" s="23"/>
      <c r="DF126" s="32"/>
      <c r="DG126" s="22"/>
      <c r="DH126" s="23"/>
      <c r="DI126" s="23"/>
      <c r="DJ126" s="23"/>
      <c r="DK126" s="23"/>
      <c r="DL126" s="23"/>
      <c r="DM126" s="23"/>
      <c r="DN126" s="23"/>
      <c r="DO126" s="32"/>
      <c r="DP126" s="22"/>
      <c r="DQ126" s="23"/>
      <c r="DR126" s="23"/>
      <c r="DS126" s="23"/>
      <c r="DT126" s="23"/>
      <c r="DU126" s="23"/>
      <c r="DV126" s="23"/>
      <c r="DW126" s="23"/>
      <c r="DX126" s="32"/>
      <c r="DY126" s="22"/>
      <c r="DZ126" s="23"/>
      <c r="EA126" s="23"/>
      <c r="EB126" s="23"/>
      <c r="EC126" s="23"/>
      <c r="ED126" s="23"/>
      <c r="EE126" s="23"/>
      <c r="EF126" s="23"/>
      <c r="EG126" s="32"/>
      <c r="EH126" s="23"/>
      <c r="EI126" s="24"/>
      <c r="EJ126" s="19"/>
      <c r="EK126" s="25"/>
      <c r="EO126" s="43">
        <f t="shared" si="63"/>
        <v>0</v>
      </c>
    </row>
    <row r="127" spans="1:145" s="11" customFormat="1" x14ac:dyDescent="0.25">
      <c r="A127" s="153"/>
      <c r="B127" s="50"/>
      <c r="C127" s="22">
        <v>408</v>
      </c>
      <c r="D127" s="23">
        <v>320</v>
      </c>
      <c r="E127" s="23"/>
      <c r="F127" s="23"/>
      <c r="G127" s="23"/>
      <c r="H127" s="23"/>
      <c r="I127" s="23"/>
      <c r="J127" s="23"/>
      <c r="K127" s="32">
        <f>SUM(C127:H127)</f>
        <v>728</v>
      </c>
      <c r="L127" s="22">
        <v>413</v>
      </c>
      <c r="M127" s="23">
        <v>699</v>
      </c>
      <c r="N127" s="23">
        <v>409</v>
      </c>
      <c r="O127" s="23"/>
      <c r="P127" s="23"/>
      <c r="Q127" s="23"/>
      <c r="R127" s="23"/>
      <c r="S127" s="23"/>
      <c r="T127" s="32">
        <f>SUM(L127:Q127)</f>
        <v>1521</v>
      </c>
      <c r="U127" s="22">
        <v>410</v>
      </c>
      <c r="V127" s="23">
        <v>384</v>
      </c>
      <c r="W127" s="11">
        <v>498</v>
      </c>
      <c r="X127" s="11">
        <v>382</v>
      </c>
      <c r="Y127" s="23"/>
      <c r="Z127" s="23"/>
      <c r="AA127" s="23"/>
      <c r="AB127" s="23"/>
      <c r="AC127" s="32">
        <f>SUM(U127:Z127)</f>
        <v>1674</v>
      </c>
      <c r="AD127" s="11">
        <v>384</v>
      </c>
      <c r="AE127" s="11">
        <v>282</v>
      </c>
      <c r="AF127" s="23">
        <v>198</v>
      </c>
      <c r="AG127" s="23">
        <v>521</v>
      </c>
      <c r="AH127" s="23"/>
      <c r="AI127" s="23"/>
      <c r="AJ127" s="23"/>
      <c r="AK127" s="23"/>
      <c r="AL127" s="32">
        <f>SUM(AD127:AK127)</f>
        <v>1385</v>
      </c>
      <c r="AM127" s="22"/>
      <c r="AN127" s="23"/>
      <c r="AO127" s="23"/>
      <c r="AP127" s="23"/>
      <c r="AQ127" s="23"/>
      <c r="AR127" s="23"/>
      <c r="AS127" s="23"/>
      <c r="AT127" s="23"/>
      <c r="AU127" s="32"/>
      <c r="AX127" s="23"/>
      <c r="AY127" s="23"/>
      <c r="AZ127" s="23"/>
      <c r="BA127" s="23"/>
      <c r="BB127" s="23"/>
      <c r="BC127" s="23"/>
      <c r="BD127" s="32"/>
      <c r="BG127" s="23"/>
      <c r="BH127" s="23"/>
      <c r="BI127" s="23"/>
      <c r="BJ127" s="23"/>
      <c r="BK127" s="23"/>
      <c r="BL127" s="23"/>
      <c r="BM127" s="32"/>
      <c r="BN127" s="22"/>
      <c r="BO127" s="23"/>
      <c r="BP127" s="23"/>
      <c r="BQ127" s="23"/>
      <c r="BR127" s="23"/>
      <c r="BS127" s="23"/>
      <c r="BT127" s="23"/>
      <c r="BU127" s="23"/>
      <c r="BV127" s="32"/>
      <c r="BW127" s="22"/>
      <c r="BX127" s="23"/>
      <c r="BY127" s="23"/>
      <c r="BZ127" s="23"/>
      <c r="CA127" s="23"/>
      <c r="CB127" s="23"/>
      <c r="CC127" s="23"/>
      <c r="CD127" s="23"/>
      <c r="CE127" s="32"/>
      <c r="CF127" s="22"/>
      <c r="CG127" s="23"/>
      <c r="CH127" s="23"/>
      <c r="CI127" s="23"/>
      <c r="CJ127" s="23"/>
      <c r="CK127" s="23"/>
      <c r="CL127" s="23"/>
      <c r="CM127" s="23"/>
      <c r="CN127" s="32"/>
      <c r="CO127" s="22"/>
      <c r="CP127" s="23"/>
      <c r="CQ127" s="23"/>
      <c r="CR127" s="23"/>
      <c r="CS127" s="23"/>
      <c r="CT127" s="23"/>
      <c r="CU127" s="23"/>
      <c r="CV127" s="23"/>
      <c r="CW127" s="32"/>
      <c r="CX127" s="22"/>
      <c r="CY127" s="23"/>
      <c r="CZ127" s="23"/>
      <c r="DA127" s="23"/>
      <c r="DB127" s="23"/>
      <c r="DC127" s="23"/>
      <c r="DD127" s="23"/>
      <c r="DE127" s="23"/>
      <c r="DF127" s="32"/>
      <c r="DG127" s="22"/>
      <c r="DH127" s="23"/>
      <c r="DI127" s="23"/>
      <c r="DJ127" s="23"/>
      <c r="DK127" s="23"/>
      <c r="DL127" s="23"/>
      <c r="DM127" s="23"/>
      <c r="DN127" s="23"/>
      <c r="DO127" s="32"/>
      <c r="DP127" s="22"/>
      <c r="DQ127" s="23"/>
      <c r="DR127" s="23"/>
      <c r="DS127" s="23"/>
      <c r="DT127" s="23"/>
      <c r="DU127" s="23"/>
      <c r="DV127" s="23"/>
      <c r="DW127" s="23"/>
      <c r="DX127" s="32"/>
      <c r="DY127" s="22"/>
      <c r="DZ127" s="23"/>
      <c r="EA127" s="23"/>
      <c r="EB127" s="23"/>
      <c r="EC127" s="23"/>
      <c r="ED127" s="23"/>
      <c r="EE127" s="23"/>
      <c r="EF127" s="23"/>
      <c r="EG127" s="32"/>
      <c r="EH127" s="23"/>
      <c r="EI127" s="24"/>
      <c r="EJ127" s="19"/>
      <c r="EK127" s="25"/>
      <c r="EO127" s="43">
        <f t="shared" si="63"/>
        <v>0</v>
      </c>
    </row>
    <row r="128" spans="1:145" s="27" customFormat="1" x14ac:dyDescent="0.25">
      <c r="A128" s="154"/>
      <c r="B128" s="51"/>
      <c r="C128" s="18">
        <v>0.55614795294117636</v>
      </c>
      <c r="D128" s="26">
        <v>0.83513937299999985</v>
      </c>
      <c r="E128" s="26"/>
      <c r="F128" s="26"/>
      <c r="G128" s="26"/>
      <c r="H128" s="26"/>
      <c r="I128" s="26"/>
      <c r="J128" s="26"/>
      <c r="K128" s="35">
        <f t="shared" ref="K128" si="114">K126/K127*0.0113636*60</f>
        <v>0.67878154417582415</v>
      </c>
      <c r="L128" s="18">
        <v>0.85344212920096862</v>
      </c>
      <c r="M128" s="26">
        <v>0.82886976274678115</v>
      </c>
      <c r="N128" s="26">
        <v>0.8117777979462103</v>
      </c>
      <c r="O128" s="26"/>
      <c r="P128" s="26"/>
      <c r="Q128" s="26"/>
      <c r="R128" s="26"/>
      <c r="S128" s="26"/>
      <c r="T128" s="35">
        <f t="shared" ref="T128" si="115">T126/T127*0.0113636*60</f>
        <v>0.83094587960552269</v>
      </c>
      <c r="U128" s="18">
        <v>0.80979785209756094</v>
      </c>
      <c r="V128" s="26">
        <v>0.53764032499999992</v>
      </c>
      <c r="W128" s="26">
        <v>0.56998722313253014</v>
      </c>
      <c r="X128" s="26">
        <v>0.92270052188481677</v>
      </c>
      <c r="Y128" s="26"/>
      <c r="Z128" s="26"/>
      <c r="AA128" s="26"/>
      <c r="AB128" s="26"/>
      <c r="AC128" s="35">
        <f t="shared" ref="AC128" si="116">AC126/AC127*0.0113636*60</f>
        <v>0.70178986896057338</v>
      </c>
      <c r="AD128" s="27">
        <v>0.86462791499999991</v>
      </c>
      <c r="AE128" s="27">
        <v>1.1773656714893617</v>
      </c>
      <c r="AF128" s="27">
        <v>1.0426963878787878</v>
      </c>
      <c r="AG128" s="27">
        <v>0.63726894310940496</v>
      </c>
      <c r="AL128" s="35">
        <f t="shared" ref="AL128" si="117">AL126/AL127*0.0113636*60</f>
        <v>0.86823483240433219</v>
      </c>
      <c r="AM128" s="18"/>
      <c r="AN128" s="26"/>
      <c r="AO128" s="26"/>
      <c r="AP128" s="26"/>
      <c r="AQ128" s="26"/>
      <c r="AR128" s="26"/>
      <c r="AS128" s="26"/>
      <c r="AT128" s="26"/>
      <c r="AU128" s="35"/>
      <c r="BD128" s="35"/>
      <c r="BM128" s="35"/>
      <c r="BN128" s="18"/>
      <c r="BO128" s="26"/>
      <c r="BP128" s="26"/>
      <c r="BQ128" s="26"/>
      <c r="BR128" s="26"/>
      <c r="BS128" s="26"/>
      <c r="BT128" s="26"/>
      <c r="BU128" s="26"/>
      <c r="BV128" s="35"/>
      <c r="BW128" s="18"/>
      <c r="BX128" s="26"/>
      <c r="BY128" s="26"/>
      <c r="BZ128" s="26"/>
      <c r="CA128" s="26"/>
      <c r="CB128" s="26"/>
      <c r="CC128" s="26"/>
      <c r="CD128" s="26"/>
      <c r="CE128" s="33"/>
      <c r="CF128" s="18"/>
      <c r="CG128" s="26"/>
      <c r="CH128" s="26"/>
      <c r="CI128" s="26"/>
      <c r="CJ128" s="26"/>
      <c r="CK128" s="26"/>
      <c r="CL128" s="26"/>
      <c r="CM128" s="26"/>
      <c r="CN128" s="33"/>
      <c r="CO128" s="18"/>
      <c r="CP128" s="26"/>
      <c r="CQ128" s="26"/>
      <c r="CR128" s="26"/>
      <c r="CS128" s="26"/>
      <c r="CT128" s="26"/>
      <c r="CU128" s="26"/>
      <c r="CV128" s="26"/>
      <c r="CW128" s="33"/>
      <c r="CX128" s="18"/>
      <c r="CY128" s="26"/>
      <c r="CZ128" s="26"/>
      <c r="DA128" s="26"/>
      <c r="DB128" s="26"/>
      <c r="DC128" s="26"/>
      <c r="DD128" s="26"/>
      <c r="DE128" s="26"/>
      <c r="DF128" s="33"/>
      <c r="DG128" s="18"/>
      <c r="DH128" s="26"/>
      <c r="DI128" s="26"/>
      <c r="DJ128" s="26"/>
      <c r="DK128" s="26"/>
      <c r="DL128" s="26"/>
      <c r="DM128" s="26"/>
      <c r="DN128" s="26"/>
      <c r="DO128" s="33"/>
      <c r="DP128" s="18"/>
      <c r="DQ128" s="26"/>
      <c r="DR128" s="26"/>
      <c r="DS128" s="26"/>
      <c r="DT128" s="26"/>
      <c r="DU128" s="26"/>
      <c r="DV128" s="26"/>
      <c r="DW128" s="26"/>
      <c r="DX128" s="33"/>
      <c r="DY128" s="18"/>
      <c r="DZ128" s="26"/>
      <c r="EA128" s="26"/>
      <c r="EB128" s="26"/>
      <c r="EC128" s="26"/>
      <c r="ED128" s="26"/>
      <c r="EE128" s="26"/>
      <c r="EF128" s="26"/>
      <c r="EG128" s="33"/>
      <c r="EH128" s="26"/>
      <c r="EI128" s="28"/>
      <c r="EJ128" s="17"/>
      <c r="EK128" s="29"/>
      <c r="EO128" s="43">
        <f t="shared" si="63"/>
        <v>0</v>
      </c>
    </row>
    <row r="129" spans="1:145" s="43" customFormat="1" x14ac:dyDescent="0.25">
      <c r="A129" s="152">
        <v>32</v>
      </c>
      <c r="B129" s="52">
        <v>118</v>
      </c>
      <c r="C129" s="36">
        <v>0</v>
      </c>
      <c r="D129" s="37"/>
      <c r="E129" s="37"/>
      <c r="F129" s="37"/>
      <c r="G129" s="37"/>
      <c r="H129" s="37"/>
      <c r="I129" s="37"/>
      <c r="J129" s="37"/>
      <c r="K129" s="38"/>
      <c r="L129" s="36">
        <v>2</v>
      </c>
      <c r="M129" s="37"/>
      <c r="N129" s="37"/>
      <c r="O129" s="37"/>
      <c r="P129" s="37"/>
      <c r="Q129" s="37"/>
      <c r="R129" s="37"/>
      <c r="S129" s="37"/>
      <c r="T129" s="38"/>
      <c r="U129" s="36">
        <v>2</v>
      </c>
      <c r="V129" s="37"/>
      <c r="W129" s="37"/>
      <c r="X129" s="37"/>
      <c r="Y129" s="37"/>
      <c r="Z129" s="37"/>
      <c r="AA129" s="37"/>
      <c r="AB129" s="37"/>
      <c r="AC129" s="38"/>
      <c r="AD129" s="36">
        <v>1</v>
      </c>
      <c r="AE129" s="37"/>
      <c r="AF129" s="37"/>
      <c r="AG129" s="37"/>
      <c r="AH129" s="37"/>
      <c r="AI129" s="37"/>
      <c r="AJ129" s="37"/>
      <c r="AK129" s="37"/>
      <c r="AL129" s="38"/>
      <c r="AM129" s="36">
        <v>0</v>
      </c>
      <c r="AN129" s="37"/>
      <c r="AO129" s="37"/>
      <c r="AP129" s="37"/>
      <c r="AQ129" s="37"/>
      <c r="AR129" s="37"/>
      <c r="AS129" s="37"/>
      <c r="AT129" s="37"/>
      <c r="AU129" s="38"/>
      <c r="AV129" s="36">
        <v>0</v>
      </c>
      <c r="AW129" s="37"/>
      <c r="AX129" s="37"/>
      <c r="AY129" s="37"/>
      <c r="AZ129" s="37"/>
      <c r="BA129" s="37"/>
      <c r="BB129" s="37"/>
      <c r="BC129" s="37"/>
      <c r="BD129" s="38"/>
      <c r="BE129" s="36"/>
      <c r="BF129" s="37"/>
      <c r="BG129" s="37"/>
      <c r="BH129" s="37"/>
      <c r="BI129" s="37"/>
      <c r="BJ129" s="37"/>
      <c r="BK129" s="37"/>
      <c r="BL129" s="37"/>
      <c r="BM129" s="38"/>
      <c r="BN129" s="36"/>
      <c r="BO129" s="37"/>
      <c r="BP129" s="37"/>
      <c r="BQ129" s="37"/>
      <c r="BR129" s="37"/>
      <c r="BS129" s="37"/>
      <c r="BT129" s="37"/>
      <c r="BU129" s="37"/>
      <c r="BV129" s="38"/>
      <c r="BW129" s="36"/>
      <c r="BX129" s="37"/>
      <c r="BY129" s="37"/>
      <c r="BZ129" s="37"/>
      <c r="CA129" s="37"/>
      <c r="CB129" s="37"/>
      <c r="CC129" s="37"/>
      <c r="CD129" s="37"/>
      <c r="CE129" s="38"/>
      <c r="CF129" s="36"/>
      <c r="CG129" s="37"/>
      <c r="CH129" s="37"/>
      <c r="CI129" s="37"/>
      <c r="CJ129" s="37"/>
      <c r="CK129" s="37"/>
      <c r="CL129" s="37"/>
      <c r="CM129" s="37"/>
      <c r="CN129" s="38"/>
      <c r="CO129" s="36"/>
      <c r="CP129" s="37"/>
      <c r="CQ129" s="37"/>
      <c r="CR129" s="37"/>
      <c r="CS129" s="37"/>
      <c r="CT129" s="37"/>
      <c r="CU129" s="37"/>
      <c r="CV129" s="37"/>
      <c r="CW129" s="38"/>
      <c r="CX129" s="36"/>
      <c r="CY129" s="37"/>
      <c r="CZ129" s="37"/>
      <c r="DA129" s="37"/>
      <c r="DB129" s="37"/>
      <c r="DC129" s="37"/>
      <c r="DD129" s="37"/>
      <c r="DE129" s="37"/>
      <c r="DF129" s="38"/>
      <c r="DG129" s="36"/>
      <c r="DH129" s="37"/>
      <c r="DI129" s="37"/>
      <c r="DJ129" s="37"/>
      <c r="DK129" s="37"/>
      <c r="DL129" s="37"/>
      <c r="DM129" s="37"/>
      <c r="DN129" s="37"/>
      <c r="DO129" s="38"/>
      <c r="DP129" s="36"/>
      <c r="DQ129" s="37"/>
      <c r="DR129" s="37"/>
      <c r="DS129" s="37"/>
      <c r="DT129" s="37"/>
      <c r="DU129" s="37"/>
      <c r="DV129" s="37"/>
      <c r="DW129" s="37"/>
      <c r="DX129" s="38"/>
      <c r="DY129" s="36"/>
      <c r="DZ129" s="37"/>
      <c r="EA129" s="37"/>
      <c r="EB129" s="37"/>
      <c r="EC129" s="37"/>
      <c r="ED129" s="37"/>
      <c r="EE129" s="37"/>
      <c r="EF129" s="37"/>
      <c r="EG129" s="38"/>
      <c r="EH129" s="37"/>
      <c r="EI129" s="39">
        <v>118</v>
      </c>
      <c r="EJ129" s="40"/>
      <c r="EK129" s="41">
        <v>5</v>
      </c>
      <c r="EL129" s="42">
        <v>42704</v>
      </c>
      <c r="EM129" s="42">
        <v>42710</v>
      </c>
      <c r="EO129" s="43">
        <f t="shared" si="63"/>
        <v>6</v>
      </c>
    </row>
    <row r="130" spans="1:145" s="11" customFormat="1" x14ac:dyDescent="0.25">
      <c r="A130" s="153"/>
      <c r="B130" s="50"/>
      <c r="C130" s="22"/>
      <c r="D130" s="23"/>
      <c r="E130" s="23"/>
      <c r="F130" s="23"/>
      <c r="G130" s="23"/>
      <c r="H130" s="23"/>
      <c r="I130" s="23"/>
      <c r="J130" s="23"/>
      <c r="K130" s="32"/>
      <c r="L130" s="22">
        <v>279</v>
      </c>
      <c r="M130" s="23">
        <v>152.34</v>
      </c>
      <c r="P130" s="23"/>
      <c r="Q130" s="23"/>
      <c r="R130" s="23"/>
      <c r="S130" s="23"/>
      <c r="T130" s="32">
        <f>SUM(L130:Q130)</f>
        <v>431.34000000000003</v>
      </c>
      <c r="U130" s="22">
        <v>246.04</v>
      </c>
      <c r="V130" s="23">
        <v>246.04</v>
      </c>
      <c r="W130" s="23"/>
      <c r="X130" s="23"/>
      <c r="Y130" s="23"/>
      <c r="Z130" s="23"/>
      <c r="AA130" s="23"/>
      <c r="AB130" s="23"/>
      <c r="AC130" s="32">
        <f>SUM(U130:Z130)</f>
        <v>492.08</v>
      </c>
      <c r="AD130" s="11">
        <v>277.38</v>
      </c>
      <c r="AH130" s="23"/>
      <c r="AI130" s="23"/>
      <c r="AJ130" s="23"/>
      <c r="AK130" s="23"/>
      <c r="AL130" s="32">
        <f>SUM(AD130:AK130)</f>
        <v>277.38</v>
      </c>
      <c r="AM130" s="22"/>
      <c r="AN130" s="23"/>
      <c r="AO130" s="23"/>
      <c r="AU130" s="32"/>
      <c r="AZ130" s="23"/>
      <c r="BA130" s="23"/>
      <c r="BB130" s="23"/>
      <c r="BC130" s="23"/>
      <c r="BD130" s="32"/>
      <c r="BI130" s="23"/>
      <c r="BJ130" s="23"/>
      <c r="BK130" s="23"/>
      <c r="BL130" s="23"/>
      <c r="BM130" s="32"/>
      <c r="BN130" s="22"/>
      <c r="BO130" s="23"/>
      <c r="BP130" s="23"/>
      <c r="BQ130" s="23"/>
      <c r="BR130" s="23"/>
      <c r="BS130" s="23"/>
      <c r="BT130" s="23"/>
      <c r="BU130" s="23"/>
      <c r="BV130" s="32"/>
      <c r="BW130" s="22"/>
      <c r="BX130" s="23"/>
      <c r="BY130" s="23"/>
      <c r="BZ130" s="23"/>
      <c r="CA130" s="23"/>
      <c r="CB130" s="23"/>
      <c r="CC130" s="23"/>
      <c r="CD130" s="23"/>
      <c r="CE130" s="32"/>
      <c r="CF130" s="22"/>
      <c r="CG130" s="23"/>
      <c r="CH130" s="23"/>
      <c r="CI130" s="23"/>
      <c r="CJ130" s="23"/>
      <c r="CK130" s="23"/>
      <c r="CL130" s="23"/>
      <c r="CM130" s="23"/>
      <c r="CN130" s="32"/>
      <c r="CO130" s="22"/>
      <c r="CP130" s="23"/>
      <c r="CQ130" s="23"/>
      <c r="CR130" s="23"/>
      <c r="CS130" s="23"/>
      <c r="CT130" s="23"/>
      <c r="CU130" s="23"/>
      <c r="CV130" s="23"/>
      <c r="CW130" s="32"/>
      <c r="CX130" s="22"/>
      <c r="CY130" s="23"/>
      <c r="CZ130" s="23"/>
      <c r="DA130" s="23"/>
      <c r="DB130" s="23"/>
      <c r="DC130" s="23"/>
      <c r="DD130" s="23"/>
      <c r="DE130" s="23"/>
      <c r="DF130" s="32"/>
      <c r="DG130" s="22"/>
      <c r="DH130" s="23"/>
      <c r="DI130" s="23"/>
      <c r="DJ130" s="23"/>
      <c r="DK130" s="23"/>
      <c r="DL130" s="23"/>
      <c r="DM130" s="23"/>
      <c r="DN130" s="23"/>
      <c r="DO130" s="32"/>
      <c r="DP130" s="22"/>
      <c r="DQ130" s="23"/>
      <c r="DR130" s="23"/>
      <c r="DS130" s="23"/>
      <c r="DT130" s="23"/>
      <c r="DU130" s="23"/>
      <c r="DV130" s="23"/>
      <c r="DW130" s="23"/>
      <c r="DX130" s="32"/>
      <c r="DY130" s="22"/>
      <c r="DZ130" s="23"/>
      <c r="EA130" s="23"/>
      <c r="EB130" s="23"/>
      <c r="EC130" s="23"/>
      <c r="ED130" s="23"/>
      <c r="EE130" s="23"/>
      <c r="EF130" s="23"/>
      <c r="EG130" s="32"/>
      <c r="EH130" s="23"/>
      <c r="EI130" s="24"/>
      <c r="EJ130" s="19"/>
      <c r="EK130" s="25"/>
      <c r="EO130" s="43">
        <f t="shared" si="63"/>
        <v>0</v>
      </c>
    </row>
    <row r="131" spans="1:145" s="11" customFormat="1" x14ac:dyDescent="0.25">
      <c r="A131" s="153"/>
      <c r="B131" s="50"/>
      <c r="C131" s="22"/>
      <c r="D131" s="23"/>
      <c r="E131" s="23"/>
      <c r="F131" s="23"/>
      <c r="G131" s="23"/>
      <c r="H131" s="23"/>
      <c r="I131" s="23"/>
      <c r="J131" s="23"/>
      <c r="K131" s="32"/>
      <c r="L131" s="22">
        <v>301</v>
      </c>
      <c r="M131" s="23">
        <v>195</v>
      </c>
      <c r="N131" s="23"/>
      <c r="O131" s="23"/>
      <c r="P131" s="23"/>
      <c r="Q131" s="23"/>
      <c r="R131" s="23"/>
      <c r="S131" s="23"/>
      <c r="T131" s="32">
        <f>SUM(L131:Q131)</f>
        <v>496</v>
      </c>
      <c r="U131" s="22">
        <v>436</v>
      </c>
      <c r="V131" s="23">
        <v>270</v>
      </c>
      <c r="Y131" s="23"/>
      <c r="Z131" s="23"/>
      <c r="AA131" s="23"/>
      <c r="AB131" s="23"/>
      <c r="AC131" s="32">
        <f>SUM(U131:Z131)</f>
        <v>706</v>
      </c>
      <c r="AD131" s="11">
        <v>278</v>
      </c>
      <c r="AF131" s="23"/>
      <c r="AG131" s="23"/>
      <c r="AH131" s="23"/>
      <c r="AI131" s="23"/>
      <c r="AJ131" s="23"/>
      <c r="AK131" s="23"/>
      <c r="AL131" s="32">
        <f>SUM(AD131:AK131)</f>
        <v>278</v>
      </c>
      <c r="AM131" s="22"/>
      <c r="AN131" s="23"/>
      <c r="AO131" s="23"/>
      <c r="AP131" s="23"/>
      <c r="AQ131" s="23"/>
      <c r="AR131" s="23"/>
      <c r="AS131" s="23"/>
      <c r="AT131" s="23"/>
      <c r="AU131" s="32"/>
      <c r="AX131" s="23"/>
      <c r="AY131" s="23"/>
      <c r="AZ131" s="23"/>
      <c r="BA131" s="23"/>
      <c r="BB131" s="23"/>
      <c r="BC131" s="23"/>
      <c r="BD131" s="32"/>
      <c r="BG131" s="23"/>
      <c r="BH131" s="23"/>
      <c r="BI131" s="23"/>
      <c r="BJ131" s="23"/>
      <c r="BK131" s="23"/>
      <c r="BL131" s="23"/>
      <c r="BM131" s="32"/>
      <c r="BN131" s="22"/>
      <c r="BO131" s="23"/>
      <c r="BP131" s="23"/>
      <c r="BQ131" s="23"/>
      <c r="BR131" s="23"/>
      <c r="BS131" s="23"/>
      <c r="BT131" s="23"/>
      <c r="BU131" s="23"/>
      <c r="BV131" s="32"/>
      <c r="BW131" s="22"/>
      <c r="BX131" s="23"/>
      <c r="BY131" s="23"/>
      <c r="BZ131" s="23"/>
      <c r="CA131" s="23"/>
      <c r="CB131" s="23"/>
      <c r="CC131" s="23"/>
      <c r="CD131" s="23"/>
      <c r="CE131" s="32"/>
      <c r="CF131" s="22"/>
      <c r="CG131" s="23"/>
      <c r="CH131" s="23"/>
      <c r="CI131" s="23"/>
      <c r="CJ131" s="23"/>
      <c r="CK131" s="23"/>
      <c r="CL131" s="23"/>
      <c r="CM131" s="23"/>
      <c r="CN131" s="32"/>
      <c r="CO131" s="22"/>
      <c r="CP131" s="23"/>
      <c r="CQ131" s="23"/>
      <c r="CR131" s="23"/>
      <c r="CS131" s="23"/>
      <c r="CT131" s="23"/>
      <c r="CU131" s="23"/>
      <c r="CV131" s="23"/>
      <c r="CW131" s="32"/>
      <c r="CX131" s="22"/>
      <c r="CY131" s="23"/>
      <c r="CZ131" s="23"/>
      <c r="DA131" s="23"/>
      <c r="DB131" s="23"/>
      <c r="DC131" s="23"/>
      <c r="DD131" s="23"/>
      <c r="DE131" s="23"/>
      <c r="DF131" s="32"/>
      <c r="DG131" s="22"/>
      <c r="DH131" s="23"/>
      <c r="DI131" s="23"/>
      <c r="DJ131" s="23"/>
      <c r="DK131" s="23"/>
      <c r="DL131" s="23"/>
      <c r="DM131" s="23"/>
      <c r="DN131" s="23"/>
      <c r="DO131" s="32"/>
      <c r="DP131" s="22"/>
      <c r="DQ131" s="23"/>
      <c r="DR131" s="23"/>
      <c r="DS131" s="23"/>
      <c r="DT131" s="23"/>
      <c r="DU131" s="23"/>
      <c r="DV131" s="23"/>
      <c r="DW131" s="23"/>
      <c r="DX131" s="32"/>
      <c r="DY131" s="22"/>
      <c r="DZ131" s="23"/>
      <c r="EA131" s="23"/>
      <c r="EB131" s="23"/>
      <c r="EC131" s="23"/>
      <c r="ED131" s="23"/>
      <c r="EE131" s="23"/>
      <c r="EF131" s="23"/>
      <c r="EG131" s="32"/>
      <c r="EH131" s="23"/>
      <c r="EI131" s="24"/>
      <c r="EJ131" s="19"/>
      <c r="EK131" s="25"/>
      <c r="EO131" s="43">
        <f t="shared" si="63"/>
        <v>0</v>
      </c>
    </row>
    <row r="132" spans="1:145" s="27" customFormat="1" x14ac:dyDescent="0.25">
      <c r="A132" s="154"/>
      <c r="B132" s="51"/>
      <c r="C132" s="18"/>
      <c r="D132" s="26"/>
      <c r="E132" s="26"/>
      <c r="F132" s="26"/>
      <c r="G132" s="26"/>
      <c r="H132" s="26"/>
      <c r="I132" s="26"/>
      <c r="J132" s="26"/>
      <c r="K132" s="35"/>
      <c r="L132" s="18">
        <v>0.63198227242524918</v>
      </c>
      <c r="M132" s="26">
        <v>0.5326556381538462</v>
      </c>
      <c r="N132" s="26"/>
      <c r="O132" s="26"/>
      <c r="P132" s="26"/>
      <c r="Q132" s="26"/>
      <c r="R132" s="26"/>
      <c r="S132" s="26"/>
      <c r="T132" s="35">
        <f t="shared" ref="T132" si="118">T130/T131*0.0113636*60</f>
        <v>0.59293248677419363</v>
      </c>
      <c r="U132" s="18">
        <v>0.38475690055045869</v>
      </c>
      <c r="V132" s="26">
        <v>0.62131114311111113</v>
      </c>
      <c r="W132" s="26"/>
      <c r="X132" s="26"/>
      <c r="Y132" s="26"/>
      <c r="Z132" s="26"/>
      <c r="AA132" s="26"/>
      <c r="AB132" s="26"/>
      <c r="AC132" s="35">
        <f t="shared" ref="AC132" si="119">AC130/AC131*0.0113636*60</f>
        <v>0.47522382050991496</v>
      </c>
      <c r="AD132" s="27">
        <v>0.68029540316546755</v>
      </c>
      <c r="AL132" s="35">
        <f t="shared" ref="AL132" si="120">AL130/AL131*0.0113636*60</f>
        <v>0.68029540316546755</v>
      </c>
      <c r="AM132" s="18"/>
      <c r="AN132" s="26"/>
      <c r="AO132" s="26"/>
      <c r="AP132" s="26"/>
      <c r="AQ132" s="26"/>
      <c r="AR132" s="26"/>
      <c r="AS132" s="26"/>
      <c r="AT132" s="26"/>
      <c r="AU132" s="35"/>
      <c r="BD132" s="35"/>
      <c r="BM132" s="35"/>
      <c r="BN132" s="18"/>
      <c r="BO132" s="26"/>
      <c r="BP132" s="26"/>
      <c r="BQ132" s="26"/>
      <c r="BR132" s="26"/>
      <c r="BS132" s="26"/>
      <c r="BT132" s="26"/>
      <c r="BU132" s="26"/>
      <c r="BV132" s="35"/>
      <c r="BW132" s="18"/>
      <c r="BX132" s="26"/>
      <c r="BY132" s="26"/>
      <c r="BZ132" s="26"/>
      <c r="CA132" s="26"/>
      <c r="CB132" s="26"/>
      <c r="CC132" s="26"/>
      <c r="CD132" s="26"/>
      <c r="CE132" s="33"/>
      <c r="CF132" s="18"/>
      <c r="CG132" s="26"/>
      <c r="CH132" s="26"/>
      <c r="CI132" s="26"/>
      <c r="CJ132" s="26"/>
      <c r="CK132" s="26"/>
      <c r="CL132" s="26"/>
      <c r="CM132" s="26"/>
      <c r="CN132" s="33"/>
      <c r="CO132" s="18"/>
      <c r="CP132" s="26"/>
      <c r="CQ132" s="26"/>
      <c r="CR132" s="26"/>
      <c r="CS132" s="26"/>
      <c r="CT132" s="26"/>
      <c r="CU132" s="26"/>
      <c r="CV132" s="26"/>
      <c r="CW132" s="33"/>
      <c r="CX132" s="18"/>
      <c r="CY132" s="26"/>
      <c r="CZ132" s="26"/>
      <c r="DA132" s="26"/>
      <c r="DB132" s="26"/>
      <c r="DC132" s="26"/>
      <c r="DD132" s="26"/>
      <c r="DE132" s="26"/>
      <c r="DF132" s="33"/>
      <c r="DG132" s="18"/>
      <c r="DH132" s="26"/>
      <c r="DI132" s="26"/>
      <c r="DJ132" s="26"/>
      <c r="DK132" s="26"/>
      <c r="DL132" s="26"/>
      <c r="DM132" s="26"/>
      <c r="DN132" s="26"/>
      <c r="DO132" s="33"/>
      <c r="DP132" s="18"/>
      <c r="DQ132" s="26"/>
      <c r="DR132" s="26"/>
      <c r="DS132" s="26"/>
      <c r="DT132" s="26"/>
      <c r="DU132" s="26"/>
      <c r="DV132" s="26"/>
      <c r="DW132" s="26"/>
      <c r="DX132" s="33"/>
      <c r="DY132" s="18"/>
      <c r="DZ132" s="26"/>
      <c r="EA132" s="26"/>
      <c r="EB132" s="26"/>
      <c r="EC132" s="26"/>
      <c r="ED132" s="26"/>
      <c r="EE132" s="26"/>
      <c r="EF132" s="26"/>
      <c r="EG132" s="33"/>
      <c r="EH132" s="26"/>
      <c r="EI132" s="28"/>
      <c r="EJ132" s="17"/>
      <c r="EK132" s="29"/>
      <c r="EO132" s="43">
        <f t="shared" si="63"/>
        <v>0</v>
      </c>
    </row>
    <row r="133" spans="1:145" s="43" customFormat="1" x14ac:dyDescent="0.25">
      <c r="A133" s="152">
        <v>33</v>
      </c>
      <c r="B133" s="52">
        <v>119</v>
      </c>
      <c r="C133" s="36">
        <v>0</v>
      </c>
      <c r="D133" s="37"/>
      <c r="E133" s="37"/>
      <c r="F133" s="37"/>
      <c r="G133" s="37"/>
      <c r="H133" s="37"/>
      <c r="I133" s="37"/>
      <c r="J133" s="37"/>
      <c r="K133" s="38"/>
      <c r="L133" s="36">
        <v>2</v>
      </c>
      <c r="M133" s="37"/>
      <c r="N133" s="37"/>
      <c r="O133" s="37"/>
      <c r="P133" s="37"/>
      <c r="Q133" s="37"/>
      <c r="R133" s="37"/>
      <c r="S133" s="37"/>
      <c r="T133" s="38"/>
      <c r="U133" s="36">
        <v>1</v>
      </c>
      <c r="V133" s="37"/>
      <c r="W133" s="37"/>
      <c r="X133" s="37"/>
      <c r="Y133" s="37"/>
      <c r="Z133" s="37"/>
      <c r="AA133" s="37"/>
      <c r="AB133" s="37"/>
      <c r="AC133" s="38"/>
      <c r="AD133" s="36">
        <v>1</v>
      </c>
      <c r="AE133" s="37"/>
      <c r="AF133" s="37"/>
      <c r="AG133" s="37"/>
      <c r="AH133" s="37"/>
      <c r="AI133" s="37"/>
      <c r="AJ133" s="37"/>
      <c r="AK133" s="37"/>
      <c r="AL133" s="38"/>
      <c r="AM133" s="36"/>
      <c r="AN133" s="37"/>
      <c r="AO133" s="37"/>
      <c r="AP133" s="37"/>
      <c r="AQ133" s="37"/>
      <c r="AR133" s="37"/>
      <c r="AS133" s="37"/>
      <c r="AT133" s="37"/>
      <c r="AU133" s="38"/>
      <c r="AV133" s="36"/>
      <c r="AW133" s="37"/>
      <c r="AX133" s="37"/>
      <c r="AY133" s="37"/>
      <c r="AZ133" s="37"/>
      <c r="BA133" s="37"/>
      <c r="BB133" s="37"/>
      <c r="BC133" s="37"/>
      <c r="BD133" s="38"/>
      <c r="BE133" s="36"/>
      <c r="BF133" s="37"/>
      <c r="BG133" s="37"/>
      <c r="BH133" s="37"/>
      <c r="BI133" s="37"/>
      <c r="BJ133" s="37"/>
      <c r="BK133" s="37"/>
      <c r="BL133" s="37"/>
      <c r="BM133" s="38"/>
      <c r="BN133" s="36"/>
      <c r="BO133" s="37"/>
      <c r="BP133" s="37"/>
      <c r="BQ133" s="37"/>
      <c r="BR133" s="37"/>
      <c r="BS133" s="37"/>
      <c r="BT133" s="37"/>
      <c r="BU133" s="37"/>
      <c r="BV133" s="38"/>
      <c r="BW133" s="36"/>
      <c r="BX133" s="37"/>
      <c r="BY133" s="37"/>
      <c r="BZ133" s="37"/>
      <c r="CA133" s="37"/>
      <c r="CB133" s="37"/>
      <c r="CC133" s="37"/>
      <c r="CD133" s="37"/>
      <c r="CE133" s="38"/>
      <c r="CF133" s="36"/>
      <c r="CG133" s="37"/>
      <c r="CH133" s="37"/>
      <c r="CI133" s="37"/>
      <c r="CJ133" s="37"/>
      <c r="CK133" s="37"/>
      <c r="CL133" s="37"/>
      <c r="CM133" s="37"/>
      <c r="CN133" s="38"/>
      <c r="CO133" s="36"/>
      <c r="CP133" s="37"/>
      <c r="CQ133" s="37"/>
      <c r="CR133" s="37"/>
      <c r="CS133" s="37"/>
      <c r="CT133" s="37"/>
      <c r="CU133" s="37"/>
      <c r="CV133" s="37"/>
      <c r="CW133" s="38"/>
      <c r="CX133" s="36"/>
      <c r="CY133" s="37"/>
      <c r="CZ133" s="37"/>
      <c r="DA133" s="37"/>
      <c r="DB133" s="37"/>
      <c r="DC133" s="37"/>
      <c r="DD133" s="37"/>
      <c r="DE133" s="37"/>
      <c r="DF133" s="38"/>
      <c r="DG133" s="36"/>
      <c r="DH133" s="37"/>
      <c r="DI133" s="37"/>
      <c r="DJ133" s="37"/>
      <c r="DK133" s="37"/>
      <c r="DL133" s="37"/>
      <c r="DM133" s="37"/>
      <c r="DN133" s="37"/>
      <c r="DO133" s="38"/>
      <c r="DP133" s="36"/>
      <c r="DQ133" s="37"/>
      <c r="DR133" s="37"/>
      <c r="DS133" s="37"/>
      <c r="DT133" s="37"/>
      <c r="DU133" s="37"/>
      <c r="DV133" s="37"/>
      <c r="DW133" s="37"/>
      <c r="DX133" s="38"/>
      <c r="DY133" s="36"/>
      <c r="DZ133" s="37"/>
      <c r="EA133" s="37"/>
      <c r="EB133" s="37"/>
      <c r="EC133" s="37"/>
      <c r="ED133" s="37"/>
      <c r="EE133" s="37"/>
      <c r="EF133" s="37"/>
      <c r="EG133" s="38"/>
      <c r="EH133" s="37"/>
      <c r="EI133" s="43">
        <v>119</v>
      </c>
      <c r="EJ133" s="59">
        <v>0</v>
      </c>
      <c r="EK133" s="41">
        <v>20</v>
      </c>
      <c r="EL133" s="42">
        <v>42704</v>
      </c>
      <c r="EM133" s="42">
        <v>42707</v>
      </c>
      <c r="EO133" s="43">
        <f t="shared" si="63"/>
        <v>3</v>
      </c>
    </row>
    <row r="134" spans="1:145" s="11" customFormat="1" x14ac:dyDescent="0.25">
      <c r="A134" s="153"/>
      <c r="B134" s="50"/>
      <c r="C134" s="22"/>
      <c r="D134" s="23"/>
      <c r="E134" s="23"/>
      <c r="F134" s="23"/>
      <c r="G134" s="23"/>
      <c r="H134" s="23"/>
      <c r="I134" s="23"/>
      <c r="J134" s="23"/>
      <c r="K134" s="32"/>
      <c r="L134" s="22">
        <v>412.68</v>
      </c>
      <c r="M134" s="23">
        <v>540.79999999999995</v>
      </c>
      <c r="P134" s="23"/>
      <c r="Q134" s="23"/>
      <c r="R134" s="23"/>
      <c r="S134" s="23"/>
      <c r="T134" s="32">
        <f>SUM(L134:Q134)</f>
        <v>953.48</v>
      </c>
      <c r="U134" s="22">
        <v>486.96</v>
      </c>
      <c r="V134" s="23"/>
      <c r="W134" s="23"/>
      <c r="X134" s="23"/>
      <c r="Y134" s="23"/>
      <c r="Z134" s="23"/>
      <c r="AA134" s="23"/>
      <c r="AB134" s="23"/>
      <c r="AC134" s="32">
        <f>SUM(U134:Z134)</f>
        <v>486.96</v>
      </c>
      <c r="AD134" s="11">
        <v>540.79999999999995</v>
      </c>
      <c r="AH134" s="23"/>
      <c r="AI134" s="23"/>
      <c r="AJ134" s="23"/>
      <c r="AK134" s="23"/>
      <c r="AL134" s="32">
        <f>SUM(AD134:AK134)</f>
        <v>540.79999999999995</v>
      </c>
      <c r="AM134" s="22"/>
      <c r="AN134" s="23"/>
      <c r="AO134" s="23"/>
      <c r="AU134" s="32"/>
      <c r="AZ134" s="23"/>
      <c r="BA134" s="23"/>
      <c r="BB134" s="23"/>
      <c r="BC134" s="23"/>
      <c r="BD134" s="32"/>
      <c r="BI134" s="23"/>
      <c r="BJ134" s="23"/>
      <c r="BK134" s="23"/>
      <c r="BL134" s="23"/>
      <c r="BM134" s="32"/>
      <c r="BN134" s="22"/>
      <c r="BO134" s="23"/>
      <c r="BP134" s="23"/>
      <c r="BQ134" s="23"/>
      <c r="BR134" s="23"/>
      <c r="BS134" s="23"/>
      <c r="BT134" s="23"/>
      <c r="BU134" s="23"/>
      <c r="BV134" s="32"/>
      <c r="BW134" s="22"/>
      <c r="BX134" s="23"/>
      <c r="BY134" s="23"/>
      <c r="BZ134" s="23"/>
      <c r="CA134" s="23"/>
      <c r="CB134" s="23"/>
      <c r="CC134" s="23"/>
      <c r="CD134" s="23"/>
      <c r="CE134" s="32"/>
      <c r="CF134" s="22"/>
      <c r="CG134" s="23"/>
      <c r="CH134" s="23"/>
      <c r="CI134" s="23"/>
      <c r="CJ134" s="23"/>
      <c r="CK134" s="23"/>
      <c r="CL134" s="23"/>
      <c r="CM134" s="23"/>
      <c r="CN134" s="32"/>
      <c r="CO134" s="22"/>
      <c r="CP134" s="23"/>
      <c r="CQ134" s="23"/>
      <c r="CR134" s="23"/>
      <c r="CS134" s="23"/>
      <c r="CT134" s="23"/>
      <c r="CU134" s="23"/>
      <c r="CV134" s="23"/>
      <c r="CW134" s="32"/>
      <c r="CX134" s="22"/>
      <c r="CY134" s="23"/>
      <c r="CZ134" s="23"/>
      <c r="DA134" s="23"/>
      <c r="DB134" s="23"/>
      <c r="DC134" s="23"/>
      <c r="DD134" s="23"/>
      <c r="DE134" s="23"/>
      <c r="DF134" s="32"/>
      <c r="DG134" s="22"/>
      <c r="DH134" s="23"/>
      <c r="DI134" s="23"/>
      <c r="DJ134" s="23"/>
      <c r="DK134" s="23"/>
      <c r="DL134" s="23"/>
      <c r="DM134" s="23"/>
      <c r="DN134" s="23"/>
      <c r="DO134" s="32"/>
      <c r="DP134" s="22"/>
      <c r="DQ134" s="23"/>
      <c r="DR134" s="23"/>
      <c r="DS134" s="23"/>
      <c r="DT134" s="23"/>
      <c r="DU134" s="23"/>
      <c r="DV134" s="23"/>
      <c r="DW134" s="23"/>
      <c r="DX134" s="32"/>
      <c r="DY134" s="22"/>
      <c r="DZ134" s="23"/>
      <c r="EA134" s="23"/>
      <c r="EB134" s="23"/>
      <c r="EC134" s="23"/>
      <c r="ED134" s="23"/>
      <c r="EE134" s="23"/>
      <c r="EF134" s="23"/>
      <c r="EG134" s="32"/>
      <c r="EH134" s="23"/>
      <c r="EI134" s="24"/>
      <c r="EJ134" s="19"/>
      <c r="EK134" s="25"/>
      <c r="EO134" s="43">
        <f t="shared" ref="EO134:EO197" si="121">EM134-EL134</f>
        <v>0</v>
      </c>
    </row>
    <row r="135" spans="1:145" s="11" customFormat="1" x14ac:dyDescent="0.25">
      <c r="A135" s="153"/>
      <c r="B135" s="50"/>
      <c r="C135" s="22"/>
      <c r="D135" s="23"/>
      <c r="E135" s="23"/>
      <c r="F135" s="23"/>
      <c r="G135" s="23"/>
      <c r="H135" s="23"/>
      <c r="I135" s="23"/>
      <c r="J135" s="23"/>
      <c r="K135" s="32"/>
      <c r="L135" s="22">
        <v>210</v>
      </c>
      <c r="M135" s="23">
        <v>302</v>
      </c>
      <c r="N135" s="23"/>
      <c r="O135" s="23"/>
      <c r="P135" s="23"/>
      <c r="Q135" s="23"/>
      <c r="R135" s="23"/>
      <c r="S135" s="23"/>
      <c r="T135" s="32">
        <f>SUM(L135:Q135)</f>
        <v>512</v>
      </c>
      <c r="U135" s="22">
        <v>272</v>
      </c>
      <c r="V135" s="23"/>
      <c r="Y135" s="23"/>
      <c r="Z135" s="23"/>
      <c r="AA135" s="23"/>
      <c r="AB135" s="23"/>
      <c r="AC135" s="32">
        <f>SUM(U135:Z135)</f>
        <v>272</v>
      </c>
      <c r="AD135" s="11">
        <v>341</v>
      </c>
      <c r="AF135" s="23"/>
      <c r="AG135" s="23"/>
      <c r="AH135" s="23"/>
      <c r="AI135" s="23"/>
      <c r="AJ135" s="23"/>
      <c r="AK135" s="23"/>
      <c r="AL135" s="32">
        <f>SUM(AD135:AK135)</f>
        <v>341</v>
      </c>
      <c r="AM135" s="22"/>
      <c r="AN135" s="23"/>
      <c r="AO135" s="23"/>
      <c r="AP135" s="23"/>
      <c r="AQ135" s="23"/>
      <c r="AR135" s="23"/>
      <c r="AS135" s="23"/>
      <c r="AT135" s="23"/>
      <c r="AU135" s="32"/>
      <c r="AX135" s="23"/>
      <c r="AY135" s="23"/>
      <c r="AZ135" s="23"/>
      <c r="BA135" s="23"/>
      <c r="BB135" s="23"/>
      <c r="BC135" s="23"/>
      <c r="BD135" s="32"/>
      <c r="BG135" s="23"/>
      <c r="BH135" s="23"/>
      <c r="BI135" s="23"/>
      <c r="BJ135" s="23"/>
      <c r="BK135" s="23"/>
      <c r="BL135" s="23"/>
      <c r="BM135" s="32"/>
      <c r="BN135" s="22"/>
      <c r="BO135" s="23"/>
      <c r="BP135" s="23"/>
      <c r="BQ135" s="23"/>
      <c r="BR135" s="23"/>
      <c r="BS135" s="23"/>
      <c r="BT135" s="23"/>
      <c r="BU135" s="23"/>
      <c r="BV135" s="32"/>
      <c r="BW135" s="22"/>
      <c r="BX135" s="23"/>
      <c r="BY135" s="23"/>
      <c r="BZ135" s="23"/>
      <c r="CA135" s="23"/>
      <c r="CB135" s="23"/>
      <c r="CC135" s="23"/>
      <c r="CD135" s="23"/>
      <c r="CE135" s="32"/>
      <c r="CF135" s="22"/>
      <c r="CG135" s="23"/>
      <c r="CH135" s="23"/>
      <c r="CI135" s="23"/>
      <c r="CJ135" s="23"/>
      <c r="CK135" s="23"/>
      <c r="CL135" s="23"/>
      <c r="CM135" s="23"/>
      <c r="CN135" s="32"/>
      <c r="CO135" s="22"/>
      <c r="CP135" s="23"/>
      <c r="CQ135" s="23"/>
      <c r="CR135" s="23"/>
      <c r="CS135" s="23"/>
      <c r="CT135" s="23"/>
      <c r="CU135" s="23"/>
      <c r="CV135" s="23"/>
      <c r="CW135" s="32"/>
      <c r="CX135" s="22"/>
      <c r="CY135" s="23"/>
      <c r="CZ135" s="23"/>
      <c r="DA135" s="23"/>
      <c r="DB135" s="23"/>
      <c r="DC135" s="23"/>
      <c r="DD135" s="23"/>
      <c r="DE135" s="23"/>
      <c r="DF135" s="32"/>
      <c r="DG135" s="22"/>
      <c r="DH135" s="23"/>
      <c r="DI135" s="23"/>
      <c r="DJ135" s="23"/>
      <c r="DK135" s="23"/>
      <c r="DL135" s="23"/>
      <c r="DM135" s="23"/>
      <c r="DN135" s="23"/>
      <c r="DO135" s="32"/>
      <c r="DP135" s="22"/>
      <c r="DQ135" s="23"/>
      <c r="DR135" s="23"/>
      <c r="DS135" s="23"/>
      <c r="DT135" s="23"/>
      <c r="DU135" s="23"/>
      <c r="DV135" s="23"/>
      <c r="DW135" s="23"/>
      <c r="DX135" s="32"/>
      <c r="DY135" s="22"/>
      <c r="DZ135" s="23"/>
      <c r="EA135" s="23"/>
      <c r="EB135" s="23"/>
      <c r="EC135" s="23"/>
      <c r="ED135" s="23"/>
      <c r="EE135" s="23"/>
      <c r="EF135" s="23"/>
      <c r="EG135" s="32"/>
      <c r="EH135" s="23"/>
      <c r="EI135" s="24"/>
      <c r="EJ135" s="19"/>
      <c r="EK135" s="25"/>
      <c r="EO135" s="43">
        <f t="shared" si="121"/>
        <v>0</v>
      </c>
    </row>
    <row r="136" spans="1:145" s="27" customFormat="1" x14ac:dyDescent="0.25">
      <c r="A136" s="154"/>
      <c r="B136" s="51"/>
      <c r="C136" s="18"/>
      <c r="D136" s="26"/>
      <c r="E136" s="26"/>
      <c r="F136" s="26"/>
      <c r="G136" s="26"/>
      <c r="H136" s="26"/>
      <c r="I136" s="26"/>
      <c r="J136" s="26"/>
      <c r="K136" s="35"/>
      <c r="L136" s="18">
        <v>1.3335459999999999</v>
      </c>
      <c r="M136" s="26">
        <v>1.2204489999999999</v>
      </c>
      <c r="N136" s="26"/>
      <c r="O136" s="26"/>
      <c r="P136" s="26"/>
      <c r="Q136" s="26"/>
      <c r="R136" s="26"/>
      <c r="S136" s="26"/>
      <c r="T136" s="35">
        <f t="shared" ref="T136" si="122">T134/T135*0.0113636*60</f>
        <v>1.2697224993749998</v>
      </c>
      <c r="U136" s="18">
        <v>1.21661</v>
      </c>
      <c r="V136" s="26"/>
      <c r="W136" s="26"/>
      <c r="X136" s="26"/>
      <c r="Y136" s="26"/>
      <c r="Z136" s="26"/>
      <c r="AA136" s="26"/>
      <c r="AB136" s="26"/>
      <c r="AC136" s="35">
        <f t="shared" ref="AC136" si="123">AC134/AC135*0.0113636*60</f>
        <v>1.2206511741176471</v>
      </c>
      <c r="AD136" s="27">
        <v>1.0808850000000001</v>
      </c>
      <c r="AL136" s="35">
        <f t="shared" ref="AL136" si="124">AL134/AL135*0.0113636*60</f>
        <v>1.0813081900293253</v>
      </c>
      <c r="AM136" s="18"/>
      <c r="AN136" s="26"/>
      <c r="AO136" s="26"/>
      <c r="AP136" s="26"/>
      <c r="AQ136" s="26"/>
      <c r="AR136" s="26"/>
      <c r="AS136" s="26"/>
      <c r="AT136" s="26"/>
      <c r="AU136" s="35"/>
      <c r="BD136" s="35"/>
      <c r="BM136" s="35"/>
      <c r="BN136" s="18"/>
      <c r="BO136" s="26"/>
      <c r="BP136" s="26"/>
      <c r="BQ136" s="26"/>
      <c r="BR136" s="26"/>
      <c r="BS136" s="26"/>
      <c r="BT136" s="26"/>
      <c r="BU136" s="26"/>
      <c r="BV136" s="35"/>
      <c r="BW136" s="18"/>
      <c r="BX136" s="26"/>
      <c r="BY136" s="26"/>
      <c r="BZ136" s="26"/>
      <c r="CA136" s="26"/>
      <c r="CB136" s="26"/>
      <c r="CC136" s="26"/>
      <c r="CD136" s="26"/>
      <c r="CE136" s="33"/>
      <c r="CF136" s="18"/>
      <c r="CG136" s="26"/>
      <c r="CH136" s="26"/>
      <c r="CI136" s="26"/>
      <c r="CJ136" s="26"/>
      <c r="CK136" s="26"/>
      <c r="CL136" s="26"/>
      <c r="CM136" s="26"/>
      <c r="CN136" s="33"/>
      <c r="CO136" s="18"/>
      <c r="CP136" s="26"/>
      <c r="CQ136" s="26"/>
      <c r="CR136" s="26"/>
      <c r="CS136" s="26"/>
      <c r="CT136" s="26"/>
      <c r="CU136" s="26"/>
      <c r="CV136" s="26"/>
      <c r="CW136" s="33"/>
      <c r="CX136" s="18"/>
      <c r="CY136" s="26"/>
      <c r="CZ136" s="26"/>
      <c r="DA136" s="26"/>
      <c r="DB136" s="26"/>
      <c r="DC136" s="26"/>
      <c r="DD136" s="26"/>
      <c r="DE136" s="26"/>
      <c r="DF136" s="33"/>
      <c r="DG136" s="18"/>
      <c r="DH136" s="26"/>
      <c r="DI136" s="26"/>
      <c r="DJ136" s="26"/>
      <c r="DK136" s="26"/>
      <c r="DL136" s="26"/>
      <c r="DM136" s="26"/>
      <c r="DN136" s="26"/>
      <c r="DO136" s="33"/>
      <c r="DP136" s="18"/>
      <c r="DQ136" s="26"/>
      <c r="DR136" s="26"/>
      <c r="DS136" s="26"/>
      <c r="DT136" s="26"/>
      <c r="DU136" s="26"/>
      <c r="DV136" s="26"/>
      <c r="DW136" s="26"/>
      <c r="DX136" s="33"/>
      <c r="DY136" s="18"/>
      <c r="DZ136" s="26"/>
      <c r="EA136" s="26"/>
      <c r="EB136" s="26"/>
      <c r="EC136" s="26"/>
      <c r="ED136" s="26"/>
      <c r="EE136" s="26"/>
      <c r="EF136" s="26"/>
      <c r="EG136" s="33"/>
      <c r="EH136" s="26"/>
      <c r="EI136" s="28"/>
      <c r="EJ136" s="17"/>
      <c r="EK136" s="29"/>
      <c r="EO136" s="43">
        <f t="shared" si="121"/>
        <v>0</v>
      </c>
    </row>
    <row r="137" spans="1:145" s="43" customFormat="1" x14ac:dyDescent="0.25">
      <c r="A137" s="152">
        <v>34</v>
      </c>
      <c r="B137" s="52">
        <v>120</v>
      </c>
      <c r="C137" s="36">
        <v>0</v>
      </c>
      <c r="D137" s="37"/>
      <c r="E137" s="37"/>
      <c r="F137" s="37"/>
      <c r="G137" s="37"/>
      <c r="H137" s="37"/>
      <c r="I137" s="37"/>
      <c r="J137" s="37"/>
      <c r="K137" s="38"/>
      <c r="L137" s="36">
        <v>0</v>
      </c>
      <c r="M137" s="37"/>
      <c r="N137" s="37"/>
      <c r="O137" s="37"/>
      <c r="P137" s="37"/>
      <c r="Q137" s="37"/>
      <c r="R137" s="37"/>
      <c r="S137" s="37"/>
      <c r="T137" s="38"/>
      <c r="U137" s="36">
        <v>1</v>
      </c>
      <c r="V137" s="37"/>
      <c r="W137" s="37"/>
      <c r="X137" s="37"/>
      <c r="Y137" s="37"/>
      <c r="Z137" s="37"/>
      <c r="AA137" s="37"/>
      <c r="AB137" s="37"/>
      <c r="AC137" s="38"/>
      <c r="AD137" s="36">
        <v>0</v>
      </c>
      <c r="AE137" s="37"/>
      <c r="AF137" s="37"/>
      <c r="AG137" s="37"/>
      <c r="AH137" s="37"/>
      <c r="AI137" s="37"/>
      <c r="AJ137" s="37"/>
      <c r="AK137" s="37"/>
      <c r="AL137" s="38"/>
      <c r="AM137" s="36">
        <v>1</v>
      </c>
      <c r="AN137" s="37"/>
      <c r="AO137" s="37"/>
      <c r="AP137" s="37"/>
      <c r="AQ137" s="37"/>
      <c r="AR137" s="37"/>
      <c r="AS137" s="37"/>
      <c r="AT137" s="37"/>
      <c r="AU137" s="38"/>
      <c r="AV137" s="36">
        <v>0</v>
      </c>
      <c r="AW137" s="37"/>
      <c r="AX137" s="37"/>
      <c r="AY137" s="37"/>
      <c r="AZ137" s="37"/>
      <c r="BA137" s="37"/>
      <c r="BB137" s="37"/>
      <c r="BC137" s="37"/>
      <c r="BD137" s="38"/>
      <c r="BE137" s="36"/>
      <c r="BF137" s="37"/>
      <c r="BG137" s="37"/>
      <c r="BH137" s="37"/>
      <c r="BI137" s="37"/>
      <c r="BJ137" s="37"/>
      <c r="BK137" s="37"/>
      <c r="BL137" s="37"/>
      <c r="BM137" s="38"/>
      <c r="BN137" s="36"/>
      <c r="BO137" s="37"/>
      <c r="BP137" s="37"/>
      <c r="BQ137" s="37"/>
      <c r="BR137" s="37"/>
      <c r="BS137" s="37"/>
      <c r="BT137" s="37"/>
      <c r="BU137" s="37"/>
      <c r="BV137" s="38"/>
      <c r="BW137" s="36"/>
      <c r="BX137" s="37"/>
      <c r="BY137" s="37"/>
      <c r="BZ137" s="37"/>
      <c r="CA137" s="37"/>
      <c r="CB137" s="37"/>
      <c r="CC137" s="37"/>
      <c r="CD137" s="37"/>
      <c r="CE137" s="38"/>
      <c r="CF137" s="36"/>
      <c r="CG137" s="37"/>
      <c r="CH137" s="37"/>
      <c r="CI137" s="37"/>
      <c r="CJ137" s="37"/>
      <c r="CK137" s="37"/>
      <c r="CL137" s="37"/>
      <c r="CM137" s="37"/>
      <c r="CN137" s="38"/>
      <c r="CO137" s="36"/>
      <c r="CP137" s="37"/>
      <c r="CQ137" s="37"/>
      <c r="CR137" s="37"/>
      <c r="CS137" s="37"/>
      <c r="CT137" s="37"/>
      <c r="CU137" s="37"/>
      <c r="CV137" s="37"/>
      <c r="CW137" s="38"/>
      <c r="CX137" s="36"/>
      <c r="CY137" s="37"/>
      <c r="CZ137" s="37"/>
      <c r="DA137" s="37"/>
      <c r="DB137" s="37"/>
      <c r="DC137" s="37"/>
      <c r="DD137" s="37"/>
      <c r="DE137" s="37"/>
      <c r="DF137" s="38"/>
      <c r="DG137" s="36"/>
      <c r="DH137" s="37"/>
      <c r="DI137" s="37"/>
      <c r="DJ137" s="37"/>
      <c r="DK137" s="37"/>
      <c r="DL137" s="37"/>
      <c r="DM137" s="37"/>
      <c r="DN137" s="37"/>
      <c r="DO137" s="38"/>
      <c r="DP137" s="36"/>
      <c r="DQ137" s="37"/>
      <c r="DR137" s="37"/>
      <c r="DS137" s="37"/>
      <c r="DT137" s="37"/>
      <c r="DU137" s="37"/>
      <c r="DV137" s="37"/>
      <c r="DW137" s="37"/>
      <c r="DX137" s="38"/>
      <c r="DY137" s="36"/>
      <c r="DZ137" s="37"/>
      <c r="EA137" s="37"/>
      <c r="EB137" s="37"/>
      <c r="EC137" s="37"/>
      <c r="ED137" s="37"/>
      <c r="EE137" s="37"/>
      <c r="EF137" s="37"/>
      <c r="EG137" s="38"/>
      <c r="EH137" s="37"/>
      <c r="EI137" s="43">
        <v>120</v>
      </c>
      <c r="EJ137" s="59">
        <v>0</v>
      </c>
      <c r="EK137" s="41">
        <v>17</v>
      </c>
      <c r="EL137" s="42">
        <v>42708</v>
      </c>
      <c r="EM137" s="42">
        <v>42713</v>
      </c>
      <c r="EO137" s="43">
        <f t="shared" si="121"/>
        <v>5</v>
      </c>
    </row>
    <row r="138" spans="1:145" s="11" customFormat="1" x14ac:dyDescent="0.25">
      <c r="A138" s="153"/>
      <c r="B138" s="50"/>
      <c r="C138" s="22"/>
      <c r="D138" s="23"/>
      <c r="E138" s="23"/>
      <c r="F138" s="23"/>
      <c r="G138" s="23"/>
      <c r="H138" s="23"/>
      <c r="I138" s="23"/>
      <c r="J138" s="23"/>
      <c r="K138" s="32"/>
      <c r="L138" s="22"/>
      <c r="M138" s="23"/>
      <c r="P138" s="23"/>
      <c r="Q138" s="23"/>
      <c r="R138" s="23"/>
      <c r="S138" s="23"/>
      <c r="T138" s="32"/>
      <c r="U138" s="22">
        <v>227.07</v>
      </c>
      <c r="V138" s="23"/>
      <c r="W138" s="23"/>
      <c r="X138" s="23"/>
      <c r="Y138" s="23"/>
      <c r="Z138" s="23"/>
      <c r="AA138" s="23"/>
      <c r="AB138" s="23"/>
      <c r="AC138" s="32">
        <f>SUM(U138:Z138)</f>
        <v>227.07</v>
      </c>
      <c r="AD138" s="94"/>
      <c r="AE138" s="94"/>
      <c r="AF138" s="94"/>
      <c r="AG138" s="94"/>
      <c r="AH138" s="96"/>
      <c r="AI138" s="23"/>
      <c r="AJ138" s="23"/>
      <c r="AK138" s="23"/>
      <c r="AL138" s="32"/>
      <c r="AM138" s="97">
        <v>243.75</v>
      </c>
      <c r="AN138" s="23"/>
      <c r="AO138" s="23"/>
      <c r="AU138" s="32">
        <f>SUM(AM138:AT138)</f>
        <v>243.75</v>
      </c>
      <c r="AV138" s="94"/>
      <c r="AZ138" s="23"/>
      <c r="BA138" s="23"/>
      <c r="BB138" s="23"/>
      <c r="BC138" s="23"/>
      <c r="BD138" s="32"/>
      <c r="BI138" s="23"/>
      <c r="BJ138" s="23"/>
      <c r="BK138" s="23"/>
      <c r="BL138" s="23"/>
      <c r="BM138" s="32"/>
      <c r="BN138" s="22"/>
      <c r="BO138" s="23"/>
      <c r="BP138" s="23"/>
      <c r="BQ138" s="23"/>
      <c r="BR138" s="23"/>
      <c r="BS138" s="23"/>
      <c r="BT138" s="23"/>
      <c r="BU138" s="23"/>
      <c r="BV138" s="32"/>
      <c r="BW138" s="22"/>
      <c r="BX138" s="23"/>
      <c r="BY138" s="23"/>
      <c r="BZ138" s="23"/>
      <c r="CA138" s="23"/>
      <c r="CB138" s="23"/>
      <c r="CC138" s="23"/>
      <c r="CD138" s="23"/>
      <c r="CE138" s="32"/>
      <c r="CF138" s="22"/>
      <c r="CG138" s="23"/>
      <c r="CH138" s="23"/>
      <c r="CI138" s="23"/>
      <c r="CJ138" s="23"/>
      <c r="CK138" s="23"/>
      <c r="CL138" s="23"/>
      <c r="CM138" s="23"/>
      <c r="CN138" s="32"/>
      <c r="CO138" s="22"/>
      <c r="CP138" s="23"/>
      <c r="CQ138" s="23"/>
      <c r="CR138" s="23"/>
      <c r="CS138" s="23"/>
      <c r="CT138" s="23"/>
      <c r="CU138" s="23"/>
      <c r="CV138" s="23"/>
      <c r="CW138" s="32"/>
      <c r="CX138" s="22"/>
      <c r="CY138" s="23"/>
      <c r="CZ138" s="23"/>
      <c r="DA138" s="23"/>
      <c r="DB138" s="23"/>
      <c r="DC138" s="23"/>
      <c r="DD138" s="23"/>
      <c r="DE138" s="23"/>
      <c r="DF138" s="32"/>
      <c r="DG138" s="22"/>
      <c r="DH138" s="23"/>
      <c r="DI138" s="23"/>
      <c r="DJ138" s="23"/>
      <c r="DK138" s="23"/>
      <c r="DL138" s="23"/>
      <c r="DM138" s="23"/>
      <c r="DN138" s="23"/>
      <c r="DO138" s="32"/>
      <c r="DP138" s="22"/>
      <c r="DQ138" s="23"/>
      <c r="DR138" s="23"/>
      <c r="DS138" s="23"/>
      <c r="DT138" s="23"/>
      <c r="DU138" s="23"/>
      <c r="DV138" s="23"/>
      <c r="DW138" s="23"/>
      <c r="DX138" s="32"/>
      <c r="DY138" s="22"/>
      <c r="DZ138" s="23"/>
      <c r="EA138" s="23"/>
      <c r="EB138" s="23"/>
      <c r="EC138" s="23"/>
      <c r="ED138" s="23"/>
      <c r="EE138" s="23"/>
      <c r="EF138" s="23"/>
      <c r="EG138" s="32"/>
      <c r="EH138" s="23"/>
      <c r="EI138" s="24"/>
      <c r="EJ138" s="19"/>
      <c r="EK138" s="25"/>
      <c r="EO138" s="43">
        <f t="shared" si="121"/>
        <v>0</v>
      </c>
    </row>
    <row r="139" spans="1:145" s="11" customFormat="1" x14ac:dyDescent="0.25">
      <c r="A139" s="153"/>
      <c r="B139" s="50"/>
      <c r="C139" s="22"/>
      <c r="D139" s="23"/>
      <c r="E139" s="23"/>
      <c r="F139" s="23"/>
      <c r="G139" s="23"/>
      <c r="H139" s="23"/>
      <c r="I139" s="23"/>
      <c r="J139" s="23"/>
      <c r="K139" s="32"/>
      <c r="L139" s="22"/>
      <c r="M139" s="23"/>
      <c r="N139" s="23"/>
      <c r="O139" s="23"/>
      <c r="P139" s="23"/>
      <c r="Q139" s="23"/>
      <c r="R139" s="23"/>
      <c r="S139" s="23"/>
      <c r="T139" s="32"/>
      <c r="U139" s="22">
        <v>522</v>
      </c>
      <c r="V139" s="23"/>
      <c r="Y139" s="23"/>
      <c r="Z139" s="23"/>
      <c r="AA139" s="23"/>
      <c r="AB139" s="23"/>
      <c r="AC139" s="32">
        <f>SUM(U139:Z139)</f>
        <v>522</v>
      </c>
      <c r="AD139" s="94"/>
      <c r="AE139" s="94"/>
      <c r="AF139" s="96"/>
      <c r="AG139" s="96"/>
      <c r="AH139" s="96"/>
      <c r="AI139" s="23"/>
      <c r="AJ139" s="23"/>
      <c r="AK139" s="23"/>
      <c r="AL139" s="32"/>
      <c r="AM139" s="97">
        <v>429.41930622500877</v>
      </c>
      <c r="AN139" s="23"/>
      <c r="AO139" s="23"/>
      <c r="AP139" s="23"/>
      <c r="AQ139" s="23"/>
      <c r="AR139" s="23"/>
      <c r="AS139" s="23"/>
      <c r="AT139" s="23"/>
      <c r="AU139" s="32">
        <f>SUM(AM139:AT139)</f>
        <v>429.41930622500877</v>
      </c>
      <c r="AV139" s="94"/>
      <c r="AX139" s="23"/>
      <c r="AY139" s="23"/>
      <c r="AZ139" s="23"/>
      <c r="BA139" s="23"/>
      <c r="BB139" s="23"/>
      <c r="BC139" s="23"/>
      <c r="BD139" s="32"/>
      <c r="BG139" s="23"/>
      <c r="BH139" s="23"/>
      <c r="BI139" s="23"/>
      <c r="BJ139" s="23"/>
      <c r="BK139" s="23"/>
      <c r="BL139" s="23"/>
      <c r="BM139" s="32"/>
      <c r="BN139" s="22"/>
      <c r="BO139" s="23"/>
      <c r="BP139" s="23"/>
      <c r="BQ139" s="23"/>
      <c r="BR139" s="23"/>
      <c r="BS139" s="23"/>
      <c r="BT139" s="23"/>
      <c r="BU139" s="23"/>
      <c r="BV139" s="32"/>
      <c r="BW139" s="22"/>
      <c r="BX139" s="23"/>
      <c r="BY139" s="23"/>
      <c r="BZ139" s="23"/>
      <c r="CA139" s="23"/>
      <c r="CB139" s="23"/>
      <c r="CC139" s="23"/>
      <c r="CD139" s="23"/>
      <c r="CE139" s="32"/>
      <c r="CF139" s="22"/>
      <c r="CG139" s="23"/>
      <c r="CH139" s="23"/>
      <c r="CI139" s="23"/>
      <c r="CJ139" s="23"/>
      <c r="CK139" s="23"/>
      <c r="CL139" s="23"/>
      <c r="CM139" s="23"/>
      <c r="CN139" s="32"/>
      <c r="CO139" s="22"/>
      <c r="CP139" s="23"/>
      <c r="CQ139" s="23"/>
      <c r="CR139" s="23"/>
      <c r="CS139" s="23"/>
      <c r="CT139" s="23"/>
      <c r="CU139" s="23"/>
      <c r="CV139" s="23"/>
      <c r="CW139" s="32"/>
      <c r="CX139" s="22"/>
      <c r="CY139" s="23"/>
      <c r="CZ139" s="23"/>
      <c r="DA139" s="23"/>
      <c r="DB139" s="23"/>
      <c r="DC139" s="23"/>
      <c r="DD139" s="23"/>
      <c r="DE139" s="23"/>
      <c r="DF139" s="32"/>
      <c r="DG139" s="22"/>
      <c r="DH139" s="23"/>
      <c r="DI139" s="23"/>
      <c r="DJ139" s="23"/>
      <c r="DK139" s="23"/>
      <c r="DL139" s="23"/>
      <c r="DM139" s="23"/>
      <c r="DN139" s="23"/>
      <c r="DO139" s="32"/>
      <c r="DP139" s="22"/>
      <c r="DQ139" s="23"/>
      <c r="DR139" s="23"/>
      <c r="DS139" s="23"/>
      <c r="DT139" s="23"/>
      <c r="DU139" s="23"/>
      <c r="DV139" s="23"/>
      <c r="DW139" s="23"/>
      <c r="DX139" s="32"/>
      <c r="DY139" s="22"/>
      <c r="DZ139" s="23"/>
      <c r="EA139" s="23"/>
      <c r="EB139" s="23"/>
      <c r="EC139" s="23"/>
      <c r="ED139" s="23"/>
      <c r="EE139" s="23"/>
      <c r="EF139" s="23"/>
      <c r="EG139" s="32"/>
      <c r="EH139" s="23"/>
      <c r="EI139" s="24"/>
      <c r="EJ139" s="19"/>
      <c r="EK139" s="25"/>
      <c r="EO139" s="43">
        <f t="shared" si="121"/>
        <v>0</v>
      </c>
    </row>
    <row r="140" spans="1:145" s="27" customFormat="1" x14ac:dyDescent="0.25">
      <c r="A140" s="154"/>
      <c r="B140" s="51"/>
      <c r="C140" s="18"/>
      <c r="D140" s="26"/>
      <c r="E140" s="26"/>
      <c r="F140" s="26"/>
      <c r="G140" s="26"/>
      <c r="H140" s="26"/>
      <c r="I140" s="26"/>
      <c r="J140" s="26"/>
      <c r="K140" s="35"/>
      <c r="L140" s="18"/>
      <c r="M140" s="26"/>
      <c r="N140" s="26"/>
      <c r="O140" s="26"/>
      <c r="P140" s="26"/>
      <c r="Q140" s="26"/>
      <c r="R140" s="26"/>
      <c r="S140" s="26"/>
      <c r="T140" s="35"/>
      <c r="U140" s="18">
        <v>0.29633999999999999</v>
      </c>
      <c r="V140" s="26"/>
      <c r="W140" s="26"/>
      <c r="X140" s="26"/>
      <c r="Y140" s="26"/>
      <c r="Z140" s="26"/>
      <c r="AA140" s="26"/>
      <c r="AB140" s="26"/>
      <c r="AC140" s="35">
        <f t="shared" ref="AC140" si="125">AC138/AC139*0.0113636*60</f>
        <v>0.29658995999999999</v>
      </c>
      <c r="AD140" s="95"/>
      <c r="AE140" s="95"/>
      <c r="AF140" s="95"/>
      <c r="AG140" s="95"/>
      <c r="AH140" s="95"/>
      <c r="AL140" s="35"/>
      <c r="AM140" s="98">
        <v>0.38701718248531136</v>
      </c>
      <c r="AN140" s="26"/>
      <c r="AO140" s="26"/>
      <c r="AP140" s="26"/>
      <c r="AQ140" s="26"/>
      <c r="AR140" s="26"/>
      <c r="AS140" s="26"/>
      <c r="AT140" s="26"/>
      <c r="AU140" s="35">
        <f t="shared" ref="AU140" si="126">AU138/AU139*0.0113636*60</f>
        <v>0.38701718248531136</v>
      </c>
      <c r="AV140" s="95"/>
      <c r="BD140" s="35"/>
      <c r="BM140" s="35"/>
      <c r="BN140" s="18"/>
      <c r="BO140" s="26"/>
      <c r="BP140" s="26"/>
      <c r="BQ140" s="26"/>
      <c r="BR140" s="26"/>
      <c r="BS140" s="26"/>
      <c r="BT140" s="26"/>
      <c r="BU140" s="26"/>
      <c r="BV140" s="35"/>
      <c r="BW140" s="18"/>
      <c r="BX140" s="26"/>
      <c r="BY140" s="26"/>
      <c r="BZ140" s="26"/>
      <c r="CA140" s="26"/>
      <c r="CB140" s="26"/>
      <c r="CC140" s="26"/>
      <c r="CD140" s="26"/>
      <c r="CE140" s="33"/>
      <c r="CF140" s="18"/>
      <c r="CG140" s="26"/>
      <c r="CH140" s="26"/>
      <c r="CI140" s="26"/>
      <c r="CJ140" s="26"/>
      <c r="CK140" s="26"/>
      <c r="CL140" s="26"/>
      <c r="CM140" s="26"/>
      <c r="CN140" s="33"/>
      <c r="CO140" s="18"/>
      <c r="CP140" s="26"/>
      <c r="CQ140" s="26"/>
      <c r="CR140" s="26"/>
      <c r="CS140" s="26"/>
      <c r="CT140" s="26"/>
      <c r="CU140" s="26"/>
      <c r="CV140" s="26"/>
      <c r="CW140" s="33"/>
      <c r="CX140" s="18"/>
      <c r="CY140" s="26"/>
      <c r="CZ140" s="26"/>
      <c r="DA140" s="26"/>
      <c r="DB140" s="26"/>
      <c r="DC140" s="26"/>
      <c r="DD140" s="26"/>
      <c r="DE140" s="26"/>
      <c r="DF140" s="33"/>
      <c r="DG140" s="18"/>
      <c r="DH140" s="26"/>
      <c r="DI140" s="26"/>
      <c r="DJ140" s="26"/>
      <c r="DK140" s="26"/>
      <c r="DL140" s="26"/>
      <c r="DM140" s="26"/>
      <c r="DN140" s="26"/>
      <c r="DO140" s="33"/>
      <c r="DP140" s="18"/>
      <c r="DQ140" s="26"/>
      <c r="DR140" s="26"/>
      <c r="DS140" s="26"/>
      <c r="DT140" s="26"/>
      <c r="DU140" s="26"/>
      <c r="DV140" s="26"/>
      <c r="DW140" s="26"/>
      <c r="DX140" s="33"/>
      <c r="DY140" s="18"/>
      <c r="DZ140" s="26"/>
      <c r="EA140" s="26"/>
      <c r="EB140" s="26"/>
      <c r="EC140" s="26"/>
      <c r="ED140" s="26"/>
      <c r="EE140" s="26"/>
      <c r="EF140" s="26"/>
      <c r="EG140" s="33"/>
      <c r="EH140" s="26"/>
      <c r="EI140" s="28"/>
      <c r="EJ140" s="17"/>
      <c r="EK140" s="29"/>
      <c r="EO140" s="43">
        <f t="shared" si="121"/>
        <v>0</v>
      </c>
    </row>
    <row r="141" spans="1:145" s="43" customFormat="1" x14ac:dyDescent="0.25">
      <c r="A141" s="152">
        <v>35</v>
      </c>
      <c r="B141" s="52">
        <v>121</v>
      </c>
      <c r="C141" s="36">
        <v>1</v>
      </c>
      <c r="D141" s="37"/>
      <c r="E141" s="37"/>
      <c r="F141" s="37"/>
      <c r="G141" s="37"/>
      <c r="H141" s="37"/>
      <c r="I141" s="37"/>
      <c r="J141" s="37"/>
      <c r="K141" s="38"/>
      <c r="L141" s="36">
        <v>4</v>
      </c>
      <c r="M141" s="37"/>
      <c r="N141" s="37"/>
      <c r="O141" s="37"/>
      <c r="P141" s="37"/>
      <c r="Q141" s="37"/>
      <c r="R141" s="37"/>
      <c r="S141" s="37"/>
      <c r="T141" s="38"/>
      <c r="U141" s="36">
        <v>5</v>
      </c>
      <c r="V141" s="37"/>
      <c r="W141" s="37"/>
      <c r="X141" s="37"/>
      <c r="Y141" s="37"/>
      <c r="Z141" s="37"/>
      <c r="AA141" s="37"/>
      <c r="AB141" s="37"/>
      <c r="AC141" s="38"/>
      <c r="AD141" s="36">
        <v>4</v>
      </c>
      <c r="AE141" s="37"/>
      <c r="AF141" s="37"/>
      <c r="AG141" s="37"/>
      <c r="AH141" s="37"/>
      <c r="AI141" s="37"/>
      <c r="AJ141" s="37"/>
      <c r="AK141" s="37"/>
      <c r="AL141" s="38"/>
      <c r="AM141" s="36">
        <v>5</v>
      </c>
      <c r="AN141" s="37"/>
      <c r="AO141" s="37"/>
      <c r="AP141" s="37"/>
      <c r="AQ141" s="37"/>
      <c r="AR141" s="37"/>
      <c r="AS141" s="37"/>
      <c r="AT141" s="37"/>
      <c r="AU141" s="38"/>
      <c r="AV141" s="36">
        <v>1</v>
      </c>
      <c r="AW141" s="37"/>
      <c r="AX141" s="37"/>
      <c r="AY141" s="37"/>
      <c r="AZ141" s="37"/>
      <c r="BA141" s="37"/>
      <c r="BB141" s="37"/>
      <c r="BC141" s="37"/>
      <c r="BD141" s="38"/>
      <c r="BE141" s="36"/>
      <c r="BF141" s="37"/>
      <c r="BG141" s="37"/>
      <c r="BH141" s="37"/>
      <c r="BI141" s="37"/>
      <c r="BJ141" s="37"/>
      <c r="BK141" s="37"/>
      <c r="BL141" s="37"/>
      <c r="BM141" s="38"/>
      <c r="BN141" s="36"/>
      <c r="BO141" s="37"/>
      <c r="BP141" s="37"/>
      <c r="BQ141" s="37"/>
      <c r="BR141" s="37"/>
      <c r="BS141" s="37"/>
      <c r="BT141" s="37"/>
      <c r="BU141" s="37"/>
      <c r="BV141" s="38"/>
      <c r="BW141" s="36"/>
      <c r="BX141" s="37"/>
      <c r="BY141" s="37"/>
      <c r="BZ141" s="37"/>
      <c r="CA141" s="37"/>
      <c r="CB141" s="37"/>
      <c r="CC141" s="37"/>
      <c r="CD141" s="37"/>
      <c r="CE141" s="38"/>
      <c r="CF141" s="36"/>
      <c r="CG141" s="37"/>
      <c r="CH141" s="37"/>
      <c r="CI141" s="37"/>
      <c r="CJ141" s="37"/>
      <c r="CK141" s="37"/>
      <c r="CL141" s="37"/>
      <c r="CM141" s="37"/>
      <c r="CN141" s="38"/>
      <c r="CO141" s="36"/>
      <c r="CP141" s="37"/>
      <c r="CQ141" s="37"/>
      <c r="CR141" s="37"/>
      <c r="CS141" s="37"/>
      <c r="CT141" s="37"/>
      <c r="CU141" s="37"/>
      <c r="CV141" s="37"/>
      <c r="CW141" s="38"/>
      <c r="CX141" s="36"/>
      <c r="CY141" s="37"/>
      <c r="CZ141" s="37"/>
      <c r="DA141" s="37"/>
      <c r="DB141" s="37"/>
      <c r="DC141" s="37"/>
      <c r="DD141" s="37"/>
      <c r="DE141" s="37"/>
      <c r="DF141" s="38"/>
      <c r="DG141" s="36"/>
      <c r="DH141" s="37"/>
      <c r="DI141" s="37"/>
      <c r="DJ141" s="37"/>
      <c r="DK141" s="37"/>
      <c r="DL141" s="37"/>
      <c r="DM141" s="37"/>
      <c r="DN141" s="37"/>
      <c r="DO141" s="38"/>
      <c r="DP141" s="36"/>
      <c r="DQ141" s="37"/>
      <c r="DR141" s="37"/>
      <c r="DS141" s="37"/>
      <c r="DT141" s="37"/>
      <c r="DU141" s="37"/>
      <c r="DV141" s="37"/>
      <c r="DW141" s="37"/>
      <c r="DX141" s="38"/>
      <c r="DY141" s="36"/>
      <c r="DZ141" s="37"/>
      <c r="EA141" s="37"/>
      <c r="EB141" s="37"/>
      <c r="EC141" s="37"/>
      <c r="ED141" s="37"/>
      <c r="EE141" s="37"/>
      <c r="EF141" s="37"/>
      <c r="EG141" s="38"/>
      <c r="EH141" s="37"/>
      <c r="EI141" s="43">
        <v>121</v>
      </c>
      <c r="EJ141" s="59">
        <v>0</v>
      </c>
      <c r="EK141" s="41">
        <v>1</v>
      </c>
      <c r="EL141" s="42">
        <v>42705</v>
      </c>
      <c r="EM141" s="42">
        <v>42710</v>
      </c>
      <c r="EO141" s="43">
        <f t="shared" si="121"/>
        <v>5</v>
      </c>
    </row>
    <row r="142" spans="1:145" s="11" customFormat="1" x14ac:dyDescent="0.25">
      <c r="A142" s="153"/>
      <c r="B142" s="50"/>
      <c r="C142" s="22">
        <v>266.2</v>
      </c>
      <c r="D142" s="23"/>
      <c r="E142" s="23"/>
      <c r="F142" s="23"/>
      <c r="G142" s="23"/>
      <c r="H142" s="23"/>
      <c r="I142" s="23"/>
      <c r="J142" s="23"/>
      <c r="K142" s="32"/>
      <c r="L142" s="22">
        <v>266.2</v>
      </c>
      <c r="M142" s="23">
        <v>246.04</v>
      </c>
      <c r="N142" s="11">
        <v>210.04</v>
      </c>
      <c r="O142" s="11">
        <v>210.04</v>
      </c>
      <c r="P142" s="23"/>
      <c r="Q142" s="23"/>
      <c r="R142" s="23"/>
      <c r="S142" s="23"/>
      <c r="T142" s="32">
        <f>SUM(L142:Q142)</f>
        <v>932.31999999999994</v>
      </c>
      <c r="U142" s="22">
        <v>450.96</v>
      </c>
      <c r="V142" s="23">
        <v>480.96</v>
      </c>
      <c r="W142" s="23">
        <v>715.54</v>
      </c>
      <c r="X142" s="23">
        <v>516.96</v>
      </c>
      <c r="Y142" s="23">
        <v>516.96</v>
      </c>
      <c r="Z142" s="23"/>
      <c r="AA142" s="23"/>
      <c r="AB142" s="23"/>
      <c r="AC142" s="32">
        <f>SUM(U142:Z142)</f>
        <v>2681.38</v>
      </c>
      <c r="AD142" s="11">
        <v>480.96</v>
      </c>
      <c r="AE142" s="11">
        <v>480.96</v>
      </c>
      <c r="AF142" s="11">
        <v>997.92</v>
      </c>
      <c r="AG142" s="11">
        <v>450.96</v>
      </c>
      <c r="AH142" s="23"/>
      <c r="AI142" s="23"/>
      <c r="AJ142" s="23"/>
      <c r="AK142" s="23"/>
      <c r="AL142" s="32">
        <f>SUM(AD142:AK142)</f>
        <v>2410.7999999999997</v>
      </c>
      <c r="AM142" s="22">
        <v>997.92</v>
      </c>
      <c r="AN142" s="23">
        <v>997.92</v>
      </c>
      <c r="AO142" s="23">
        <v>997.92</v>
      </c>
      <c r="AP142" s="11">
        <v>1263.47</v>
      </c>
      <c r="AQ142" s="11">
        <v>937.92</v>
      </c>
      <c r="AU142" s="32">
        <f>SUM(AM142:AT142)</f>
        <v>5195.1499999999996</v>
      </c>
      <c r="AV142" s="11">
        <v>557.29999999999995</v>
      </c>
      <c r="AZ142" s="23"/>
      <c r="BA142" s="23"/>
      <c r="BB142" s="23"/>
      <c r="BC142" s="23"/>
      <c r="BD142" s="32">
        <f>SUM(AV142:BA142)</f>
        <v>557.29999999999995</v>
      </c>
      <c r="BI142" s="23"/>
      <c r="BJ142" s="23"/>
      <c r="BK142" s="23"/>
      <c r="BL142" s="23"/>
      <c r="BM142" s="32"/>
      <c r="BN142" s="22"/>
      <c r="BO142" s="23"/>
      <c r="BP142" s="23"/>
      <c r="BQ142" s="23"/>
      <c r="BR142" s="23"/>
      <c r="BS142" s="23"/>
      <c r="BT142" s="23"/>
      <c r="BU142" s="23"/>
      <c r="BV142" s="32"/>
      <c r="BW142" s="22"/>
      <c r="BX142" s="23"/>
      <c r="BY142" s="23"/>
      <c r="BZ142" s="23"/>
      <c r="CA142" s="23"/>
      <c r="CB142" s="23"/>
      <c r="CC142" s="23"/>
      <c r="CD142" s="23"/>
      <c r="CE142" s="32"/>
      <c r="CF142" s="22"/>
      <c r="CG142" s="23"/>
      <c r="CH142" s="23"/>
      <c r="CI142" s="23"/>
      <c r="CJ142" s="23"/>
      <c r="CK142" s="23"/>
      <c r="CL142" s="23"/>
      <c r="CM142" s="23"/>
      <c r="CN142" s="32"/>
      <c r="CO142" s="22"/>
      <c r="CP142" s="23"/>
      <c r="CQ142" s="23"/>
      <c r="CR142" s="23"/>
      <c r="CS142" s="23"/>
      <c r="CT142" s="23"/>
      <c r="CU142" s="23"/>
      <c r="CV142" s="23"/>
      <c r="CW142" s="32"/>
      <c r="CX142" s="22"/>
      <c r="CY142" s="23"/>
      <c r="CZ142" s="23"/>
      <c r="DA142" s="23"/>
      <c r="DB142" s="23"/>
      <c r="DC142" s="23"/>
      <c r="DD142" s="23"/>
      <c r="DE142" s="23"/>
      <c r="DF142" s="32"/>
      <c r="DG142" s="22"/>
      <c r="DH142" s="23"/>
      <c r="DI142" s="23"/>
      <c r="DJ142" s="23"/>
      <c r="DK142" s="23"/>
      <c r="DL142" s="23"/>
      <c r="DM142" s="23"/>
      <c r="DN142" s="23"/>
      <c r="DO142" s="32"/>
      <c r="DP142" s="22"/>
      <c r="DQ142" s="23"/>
      <c r="DR142" s="23"/>
      <c r="DS142" s="23"/>
      <c r="DT142" s="23"/>
      <c r="DU142" s="23"/>
      <c r="DV142" s="23"/>
      <c r="DW142" s="23"/>
      <c r="DX142" s="32"/>
      <c r="DY142" s="22"/>
      <c r="DZ142" s="23"/>
      <c r="EA142" s="23"/>
      <c r="EB142" s="23"/>
      <c r="EC142" s="23"/>
      <c r="ED142" s="23"/>
      <c r="EE142" s="23"/>
      <c r="EF142" s="23"/>
      <c r="EG142" s="32"/>
      <c r="EH142" s="23"/>
      <c r="EI142" s="24"/>
      <c r="EJ142" s="19"/>
      <c r="EK142" s="25"/>
      <c r="EO142" s="43">
        <f t="shared" si="121"/>
        <v>0</v>
      </c>
    </row>
    <row r="143" spans="1:145" s="11" customFormat="1" x14ac:dyDescent="0.25">
      <c r="A143" s="153"/>
      <c r="B143" s="50"/>
      <c r="C143" s="22">
        <v>231</v>
      </c>
      <c r="D143" s="23"/>
      <c r="E143" s="23"/>
      <c r="F143" s="23"/>
      <c r="G143" s="23"/>
      <c r="H143" s="23"/>
      <c r="I143" s="23"/>
      <c r="J143" s="23"/>
      <c r="K143" s="32"/>
      <c r="L143" s="22">
        <v>331</v>
      </c>
      <c r="M143" s="23">
        <v>201</v>
      </c>
      <c r="N143" s="23">
        <v>185</v>
      </c>
      <c r="O143" s="23">
        <v>170</v>
      </c>
      <c r="P143" s="23"/>
      <c r="Q143" s="23"/>
      <c r="R143" s="23"/>
      <c r="S143" s="23"/>
      <c r="T143" s="32">
        <f>SUM(L143:Q143)</f>
        <v>887</v>
      </c>
      <c r="U143" s="22">
        <v>349</v>
      </c>
      <c r="V143" s="23">
        <v>263</v>
      </c>
      <c r="W143" s="11">
        <v>372</v>
      </c>
      <c r="X143" s="11">
        <v>310</v>
      </c>
      <c r="Y143" s="23">
        <v>267</v>
      </c>
      <c r="Z143" s="23"/>
      <c r="AA143" s="23"/>
      <c r="AB143" s="23"/>
      <c r="AC143" s="32">
        <f>SUM(U143:Z143)</f>
        <v>1561</v>
      </c>
      <c r="AD143" s="11">
        <v>289</v>
      </c>
      <c r="AE143" s="11">
        <v>389</v>
      </c>
      <c r="AF143" s="23">
        <v>504</v>
      </c>
      <c r="AG143" s="23">
        <v>250</v>
      </c>
      <c r="AH143" s="23"/>
      <c r="AI143" s="23"/>
      <c r="AJ143" s="23"/>
      <c r="AK143" s="23"/>
      <c r="AL143" s="32">
        <f>SUM(AD143:AK143)</f>
        <v>1432</v>
      </c>
      <c r="AM143" s="22">
        <v>692</v>
      </c>
      <c r="AN143" s="23">
        <v>548</v>
      </c>
      <c r="AO143" s="23">
        <v>469</v>
      </c>
      <c r="AP143" s="23">
        <v>650</v>
      </c>
      <c r="AQ143" s="23">
        <v>448</v>
      </c>
      <c r="AR143" s="23"/>
      <c r="AS143" s="23"/>
      <c r="AT143" s="23"/>
      <c r="AU143" s="32">
        <f>SUM(AM143:AT143)</f>
        <v>2807</v>
      </c>
      <c r="AV143" s="11">
        <v>379</v>
      </c>
      <c r="AX143" s="23"/>
      <c r="AY143" s="23"/>
      <c r="AZ143" s="23"/>
      <c r="BA143" s="23"/>
      <c r="BB143" s="23"/>
      <c r="BC143" s="23"/>
      <c r="BD143" s="32">
        <f>SUM(AV143:BA143)</f>
        <v>379</v>
      </c>
      <c r="BG143" s="23"/>
      <c r="BH143" s="23"/>
      <c r="BI143" s="23"/>
      <c r="BJ143" s="23"/>
      <c r="BK143" s="23"/>
      <c r="BL143" s="23"/>
      <c r="BM143" s="32"/>
      <c r="BN143" s="22"/>
      <c r="BO143" s="23"/>
      <c r="BP143" s="23"/>
      <c r="BQ143" s="23"/>
      <c r="BR143" s="23"/>
      <c r="BS143" s="23"/>
      <c r="BT143" s="23"/>
      <c r="BU143" s="23"/>
      <c r="BV143" s="32"/>
      <c r="BW143" s="22"/>
      <c r="BX143" s="23"/>
      <c r="BY143" s="23"/>
      <c r="BZ143" s="23"/>
      <c r="CA143" s="23"/>
      <c r="CB143" s="23"/>
      <c r="CC143" s="23"/>
      <c r="CD143" s="23"/>
      <c r="CE143" s="32"/>
      <c r="CF143" s="22"/>
      <c r="CG143" s="23"/>
      <c r="CH143" s="23"/>
      <c r="CI143" s="23"/>
      <c r="CJ143" s="23"/>
      <c r="CK143" s="23"/>
      <c r="CL143" s="23"/>
      <c r="CM143" s="23"/>
      <c r="CN143" s="32"/>
      <c r="CO143" s="22"/>
      <c r="CP143" s="23"/>
      <c r="CQ143" s="23"/>
      <c r="CR143" s="23"/>
      <c r="CS143" s="23"/>
      <c r="CT143" s="23"/>
      <c r="CU143" s="23"/>
      <c r="CV143" s="23"/>
      <c r="CW143" s="32"/>
      <c r="CX143" s="22"/>
      <c r="CY143" s="23"/>
      <c r="CZ143" s="23"/>
      <c r="DA143" s="23"/>
      <c r="DB143" s="23"/>
      <c r="DC143" s="23"/>
      <c r="DD143" s="23"/>
      <c r="DE143" s="23"/>
      <c r="DF143" s="32"/>
      <c r="DG143" s="22"/>
      <c r="DH143" s="23"/>
      <c r="DI143" s="23"/>
      <c r="DJ143" s="23"/>
      <c r="DK143" s="23"/>
      <c r="DL143" s="23"/>
      <c r="DM143" s="23"/>
      <c r="DN143" s="23"/>
      <c r="DO143" s="32"/>
      <c r="DP143" s="22"/>
      <c r="DQ143" s="23"/>
      <c r="DR143" s="23"/>
      <c r="DS143" s="23"/>
      <c r="DT143" s="23"/>
      <c r="DU143" s="23"/>
      <c r="DV143" s="23"/>
      <c r="DW143" s="23"/>
      <c r="DX143" s="32"/>
      <c r="DY143" s="22"/>
      <c r="DZ143" s="23"/>
      <c r="EA143" s="23"/>
      <c r="EB143" s="23"/>
      <c r="EC143" s="23"/>
      <c r="ED143" s="23"/>
      <c r="EE143" s="23"/>
      <c r="EF143" s="23"/>
      <c r="EG143" s="32"/>
      <c r="EH143" s="23"/>
      <c r="EI143" s="24"/>
      <c r="EJ143" s="19"/>
      <c r="EK143" s="25"/>
      <c r="EO143" s="43">
        <f t="shared" si="121"/>
        <v>0</v>
      </c>
    </row>
    <row r="144" spans="1:145" s="27" customFormat="1" x14ac:dyDescent="0.25">
      <c r="A144" s="154"/>
      <c r="B144" s="51"/>
      <c r="C144" s="18">
        <v>0.78401100000000001</v>
      </c>
      <c r="D144" s="26"/>
      <c r="E144" s="26"/>
      <c r="F144" s="26"/>
      <c r="G144" s="26"/>
      <c r="H144" s="26"/>
      <c r="I144" s="26"/>
      <c r="J144" s="26"/>
      <c r="K144" s="35"/>
      <c r="L144" s="18">
        <v>0.54803400000000002</v>
      </c>
      <c r="M144" s="26">
        <v>0.83153100000000002</v>
      </c>
      <c r="N144" s="26">
        <v>0.77343099999999998</v>
      </c>
      <c r="O144" s="26">
        <v>0.84040199999999998</v>
      </c>
      <c r="P144" s="26"/>
      <c r="Q144" s="26"/>
      <c r="R144" s="26"/>
      <c r="S144" s="26"/>
      <c r="T144" s="35">
        <f t="shared" ref="T144" si="127">T142/T143*0.0113636*60</f>
        <v>0.71665241614430664</v>
      </c>
      <c r="U144" s="18">
        <v>0.87864799999999998</v>
      </c>
      <c r="V144" s="26">
        <v>1.246621</v>
      </c>
      <c r="W144" s="26">
        <v>1.308484</v>
      </c>
      <c r="X144" s="26">
        <v>1.136841</v>
      </c>
      <c r="Y144" s="26">
        <v>1.3183940000000001</v>
      </c>
      <c r="Z144" s="26"/>
      <c r="AA144" s="26"/>
      <c r="AB144" s="26"/>
      <c r="AC144" s="35">
        <f t="shared" ref="AC144" si="128">AC142/AC143*0.0113636*60</f>
        <v>1.1711773133119794</v>
      </c>
      <c r="AD144" s="27">
        <v>1.131381</v>
      </c>
      <c r="AE144" s="27">
        <v>0.84111400000000003</v>
      </c>
      <c r="AF144" s="27">
        <v>1.347512</v>
      </c>
      <c r="AG144" s="27">
        <v>1.227365</v>
      </c>
      <c r="AL144" s="35">
        <f t="shared" ref="AL144" si="129">AL142/AL143*0.0113636*60</f>
        <v>1.1478505675977653</v>
      </c>
      <c r="AM144" s="18">
        <v>0.98217399999999999</v>
      </c>
      <c r="AN144" s="26">
        <v>1.24099</v>
      </c>
      <c r="AO144" s="26">
        <v>1.4476910000000001</v>
      </c>
      <c r="AP144" s="26">
        <v>1.325318</v>
      </c>
      <c r="AQ144" s="26">
        <v>1.4253819999999999</v>
      </c>
      <c r="AR144" s="26"/>
      <c r="AS144" s="26"/>
      <c r="AT144" s="26"/>
      <c r="AU144" s="35">
        <f t="shared" ref="AU144" si="130">AU142/AU143*0.0113636*60</f>
        <v>1.2618939766298538</v>
      </c>
      <c r="AV144" s="27">
        <v>1.000389</v>
      </c>
      <c r="BD144" s="35">
        <f t="shared" ref="BD144" si="131">BD142/BD143*0.0113636*60</f>
        <v>1.0025753477572559</v>
      </c>
      <c r="BM144" s="35"/>
      <c r="BN144" s="18"/>
      <c r="BO144" s="26"/>
      <c r="BP144" s="26"/>
      <c r="BQ144" s="26"/>
      <c r="BR144" s="26"/>
      <c r="BS144" s="26"/>
      <c r="BT144" s="26"/>
      <c r="BU144" s="26"/>
      <c r="BV144" s="35"/>
      <c r="BW144" s="18"/>
      <c r="BX144" s="26"/>
      <c r="BY144" s="26"/>
      <c r="BZ144" s="26"/>
      <c r="CA144" s="26"/>
      <c r="CB144" s="26"/>
      <c r="CC144" s="26"/>
      <c r="CD144" s="26"/>
      <c r="CE144" s="33"/>
      <c r="CF144" s="18"/>
      <c r="CG144" s="26"/>
      <c r="CH144" s="26"/>
      <c r="CI144" s="26"/>
      <c r="CJ144" s="26"/>
      <c r="CK144" s="26"/>
      <c r="CL144" s="26"/>
      <c r="CM144" s="26"/>
      <c r="CN144" s="33"/>
      <c r="CO144" s="18"/>
      <c r="CP144" s="26"/>
      <c r="CQ144" s="26"/>
      <c r="CR144" s="26"/>
      <c r="CS144" s="26"/>
      <c r="CT144" s="26"/>
      <c r="CU144" s="26"/>
      <c r="CV144" s="26"/>
      <c r="CW144" s="33"/>
      <c r="CX144" s="18"/>
      <c r="CY144" s="26"/>
      <c r="CZ144" s="26"/>
      <c r="DA144" s="26"/>
      <c r="DB144" s="26"/>
      <c r="DC144" s="26"/>
      <c r="DD144" s="26"/>
      <c r="DE144" s="26"/>
      <c r="DF144" s="33"/>
      <c r="DG144" s="18"/>
      <c r="DH144" s="26"/>
      <c r="DI144" s="26"/>
      <c r="DJ144" s="26"/>
      <c r="DK144" s="26"/>
      <c r="DL144" s="26"/>
      <c r="DM144" s="26"/>
      <c r="DN144" s="26"/>
      <c r="DO144" s="33"/>
      <c r="DP144" s="18"/>
      <c r="DQ144" s="26"/>
      <c r="DR144" s="26"/>
      <c r="DS144" s="26"/>
      <c r="DT144" s="26"/>
      <c r="DU144" s="26"/>
      <c r="DV144" s="26"/>
      <c r="DW144" s="26"/>
      <c r="DX144" s="33"/>
      <c r="DY144" s="18"/>
      <c r="DZ144" s="26"/>
      <c r="EA144" s="26"/>
      <c r="EB144" s="26"/>
      <c r="EC144" s="26"/>
      <c r="ED144" s="26"/>
      <c r="EE144" s="26"/>
      <c r="EF144" s="26"/>
      <c r="EG144" s="33"/>
      <c r="EH144" s="26"/>
      <c r="EI144" s="28"/>
      <c r="EJ144" s="17"/>
      <c r="EK144" s="29"/>
      <c r="EO144" s="43">
        <f t="shared" si="121"/>
        <v>0</v>
      </c>
    </row>
    <row r="145" spans="1:145" s="43" customFormat="1" x14ac:dyDescent="0.25">
      <c r="A145" s="152">
        <v>36</v>
      </c>
      <c r="B145" s="52">
        <v>123</v>
      </c>
      <c r="C145" s="36">
        <v>0</v>
      </c>
      <c r="D145" s="37"/>
      <c r="E145" s="37"/>
      <c r="F145" s="37"/>
      <c r="G145" s="37"/>
      <c r="H145" s="37"/>
      <c r="I145" s="37"/>
      <c r="J145" s="37"/>
      <c r="K145" s="38"/>
      <c r="L145" s="36">
        <v>0</v>
      </c>
      <c r="M145" s="37"/>
      <c r="N145" s="37"/>
      <c r="O145" s="37"/>
      <c r="P145" s="37"/>
      <c r="Q145" s="37"/>
      <c r="R145" s="37"/>
      <c r="S145" s="37"/>
      <c r="T145" s="38"/>
      <c r="U145" s="36">
        <v>0</v>
      </c>
      <c r="V145" s="37"/>
      <c r="W145" s="37"/>
      <c r="X145" s="37"/>
      <c r="Y145" s="37"/>
      <c r="Z145" s="37"/>
      <c r="AA145" s="37"/>
      <c r="AB145" s="37"/>
      <c r="AC145" s="38"/>
      <c r="AD145" s="36">
        <v>0</v>
      </c>
      <c r="AE145" s="37"/>
      <c r="AF145" s="37"/>
      <c r="AG145" s="37"/>
      <c r="AH145" s="37"/>
      <c r="AI145" s="37"/>
      <c r="AJ145" s="37"/>
      <c r="AK145" s="37"/>
      <c r="AL145" s="38"/>
      <c r="AM145" s="36">
        <v>0</v>
      </c>
      <c r="AN145" s="37"/>
      <c r="AO145" s="37"/>
      <c r="AP145" s="37"/>
      <c r="AQ145" s="37"/>
      <c r="AR145" s="37"/>
      <c r="AS145" s="37"/>
      <c r="AT145" s="37"/>
      <c r="AU145" s="38"/>
      <c r="AV145" s="36">
        <v>0</v>
      </c>
      <c r="AW145" s="37"/>
      <c r="AX145" s="37"/>
      <c r="AY145" s="37"/>
      <c r="AZ145" s="37"/>
      <c r="BA145" s="37"/>
      <c r="BB145" s="37"/>
      <c r="BC145" s="37"/>
      <c r="BD145" s="38"/>
      <c r="BE145" s="36"/>
      <c r="BF145" s="37"/>
      <c r="BG145" s="37"/>
      <c r="BH145" s="37"/>
      <c r="BI145" s="37"/>
      <c r="BJ145" s="37"/>
      <c r="BK145" s="37"/>
      <c r="BL145" s="37"/>
      <c r="BM145" s="38"/>
      <c r="BN145" s="36"/>
      <c r="BO145" s="37"/>
      <c r="BP145" s="37"/>
      <c r="BQ145" s="37"/>
      <c r="BR145" s="37"/>
      <c r="BS145" s="37"/>
      <c r="BT145" s="37"/>
      <c r="BU145" s="37"/>
      <c r="BV145" s="38"/>
      <c r="BW145" s="36"/>
      <c r="BX145" s="37"/>
      <c r="BY145" s="37"/>
      <c r="BZ145" s="37"/>
      <c r="CA145" s="37"/>
      <c r="CB145" s="37"/>
      <c r="CC145" s="37"/>
      <c r="CD145" s="37"/>
      <c r="CE145" s="38"/>
      <c r="CF145" s="36"/>
      <c r="CG145" s="37"/>
      <c r="CH145" s="37"/>
      <c r="CI145" s="37"/>
      <c r="CJ145" s="37"/>
      <c r="CK145" s="37"/>
      <c r="CL145" s="37"/>
      <c r="CM145" s="37"/>
      <c r="CN145" s="38"/>
      <c r="CO145" s="36"/>
      <c r="CP145" s="37"/>
      <c r="CQ145" s="37"/>
      <c r="CR145" s="37"/>
      <c r="CS145" s="37"/>
      <c r="CT145" s="37"/>
      <c r="CU145" s="37"/>
      <c r="CV145" s="37"/>
      <c r="CW145" s="38"/>
      <c r="CX145" s="36"/>
      <c r="CY145" s="37"/>
      <c r="CZ145" s="37"/>
      <c r="DA145" s="37"/>
      <c r="DB145" s="37"/>
      <c r="DC145" s="37"/>
      <c r="DD145" s="37"/>
      <c r="DE145" s="37"/>
      <c r="DF145" s="38"/>
      <c r="DG145" s="36"/>
      <c r="DH145" s="37"/>
      <c r="DI145" s="37"/>
      <c r="DJ145" s="37"/>
      <c r="DK145" s="37"/>
      <c r="DL145" s="37"/>
      <c r="DM145" s="37"/>
      <c r="DN145" s="37"/>
      <c r="DO145" s="38"/>
      <c r="DP145" s="36"/>
      <c r="DQ145" s="37"/>
      <c r="DR145" s="37"/>
      <c r="DS145" s="37"/>
      <c r="DT145" s="37"/>
      <c r="DU145" s="37"/>
      <c r="DV145" s="37"/>
      <c r="DW145" s="37"/>
      <c r="DX145" s="38"/>
      <c r="DY145" s="36"/>
      <c r="DZ145" s="37"/>
      <c r="EA145" s="37"/>
      <c r="EB145" s="37"/>
      <c r="EC145" s="37"/>
      <c r="ED145" s="37"/>
      <c r="EE145" s="37"/>
      <c r="EF145" s="37"/>
      <c r="EG145" s="38"/>
      <c r="EH145" s="37"/>
      <c r="EI145" s="43">
        <v>123</v>
      </c>
      <c r="EJ145" s="59">
        <v>0</v>
      </c>
      <c r="EK145" s="41">
        <v>23</v>
      </c>
      <c r="EL145" s="42">
        <v>42709</v>
      </c>
      <c r="EM145" s="42">
        <v>42714</v>
      </c>
      <c r="EO145" s="43">
        <f t="shared" si="121"/>
        <v>5</v>
      </c>
    </row>
    <row r="146" spans="1:145" s="11" customFormat="1" x14ac:dyDescent="0.25">
      <c r="A146" s="153"/>
      <c r="B146" s="50"/>
      <c r="C146" s="22"/>
      <c r="D146" s="23"/>
      <c r="E146" s="23"/>
      <c r="F146" s="23"/>
      <c r="G146" s="23"/>
      <c r="H146" s="23"/>
      <c r="I146" s="23"/>
      <c r="J146" s="23"/>
      <c r="K146" s="32"/>
      <c r="L146" s="22"/>
      <c r="M146" s="23"/>
      <c r="P146" s="23"/>
      <c r="Q146" s="23"/>
      <c r="R146" s="23"/>
      <c r="S146" s="23"/>
      <c r="T146" s="32"/>
      <c r="U146" s="22"/>
      <c r="V146" s="23"/>
      <c r="W146" s="23"/>
      <c r="X146" s="23"/>
      <c r="Y146" s="23"/>
      <c r="Z146" s="23"/>
      <c r="AA146" s="23"/>
      <c r="AB146" s="23"/>
      <c r="AC146" s="32"/>
      <c r="AH146" s="23"/>
      <c r="AI146" s="23"/>
      <c r="AJ146" s="23"/>
      <c r="AK146" s="23"/>
      <c r="AL146" s="32"/>
      <c r="AM146" s="22"/>
      <c r="AN146" s="23"/>
      <c r="AO146" s="23"/>
      <c r="AU146" s="32"/>
      <c r="AZ146" s="23"/>
      <c r="BA146" s="23"/>
      <c r="BB146" s="23"/>
      <c r="BC146" s="23"/>
      <c r="BD146" s="32"/>
      <c r="BI146" s="23"/>
      <c r="BJ146" s="23"/>
      <c r="BK146" s="23"/>
      <c r="BL146" s="23"/>
      <c r="BM146" s="32"/>
      <c r="BN146" s="22"/>
      <c r="BO146" s="23"/>
      <c r="BP146" s="23"/>
      <c r="BQ146" s="23"/>
      <c r="BR146" s="23"/>
      <c r="BS146" s="23"/>
      <c r="BT146" s="23"/>
      <c r="BU146" s="23"/>
      <c r="BV146" s="32"/>
      <c r="BW146" s="22"/>
      <c r="BX146" s="23"/>
      <c r="BY146" s="23"/>
      <c r="BZ146" s="23"/>
      <c r="CA146" s="23"/>
      <c r="CB146" s="23"/>
      <c r="CC146" s="23"/>
      <c r="CD146" s="23"/>
      <c r="CE146" s="32"/>
      <c r="CF146" s="22"/>
      <c r="CG146" s="23"/>
      <c r="CH146" s="23"/>
      <c r="CI146" s="23"/>
      <c r="CJ146" s="23"/>
      <c r="CK146" s="23"/>
      <c r="CL146" s="23"/>
      <c r="CM146" s="23"/>
      <c r="CN146" s="32"/>
      <c r="CO146" s="22"/>
      <c r="CP146" s="23"/>
      <c r="CQ146" s="23"/>
      <c r="CR146" s="23"/>
      <c r="CS146" s="23"/>
      <c r="CT146" s="23"/>
      <c r="CU146" s="23"/>
      <c r="CV146" s="23"/>
      <c r="CW146" s="32"/>
      <c r="CX146" s="22"/>
      <c r="CY146" s="23"/>
      <c r="CZ146" s="23"/>
      <c r="DA146" s="23"/>
      <c r="DB146" s="23"/>
      <c r="DC146" s="23"/>
      <c r="DD146" s="23"/>
      <c r="DE146" s="23"/>
      <c r="DF146" s="32"/>
      <c r="DG146" s="22"/>
      <c r="DH146" s="23"/>
      <c r="DI146" s="23"/>
      <c r="DJ146" s="23"/>
      <c r="DK146" s="23"/>
      <c r="DL146" s="23"/>
      <c r="DM146" s="23"/>
      <c r="DN146" s="23"/>
      <c r="DO146" s="32"/>
      <c r="DP146" s="22"/>
      <c r="DQ146" s="23"/>
      <c r="DR146" s="23"/>
      <c r="DS146" s="23"/>
      <c r="DT146" s="23"/>
      <c r="DU146" s="23"/>
      <c r="DV146" s="23"/>
      <c r="DW146" s="23"/>
      <c r="DX146" s="32"/>
      <c r="DY146" s="22"/>
      <c r="DZ146" s="23"/>
      <c r="EA146" s="23"/>
      <c r="EB146" s="23"/>
      <c r="EC146" s="23"/>
      <c r="ED146" s="23"/>
      <c r="EE146" s="23"/>
      <c r="EF146" s="23"/>
      <c r="EG146" s="32"/>
      <c r="EH146" s="23"/>
      <c r="EI146" s="24"/>
      <c r="EJ146" s="19"/>
      <c r="EK146" s="25"/>
      <c r="EO146" s="43">
        <f t="shared" si="121"/>
        <v>0</v>
      </c>
    </row>
    <row r="147" spans="1:145" s="11" customFormat="1" x14ac:dyDescent="0.25">
      <c r="A147" s="153"/>
      <c r="B147" s="50"/>
      <c r="C147" s="22"/>
      <c r="D147" s="23"/>
      <c r="E147" s="23"/>
      <c r="F147" s="23"/>
      <c r="G147" s="23"/>
      <c r="H147" s="23"/>
      <c r="I147" s="23"/>
      <c r="J147" s="23"/>
      <c r="K147" s="32"/>
      <c r="L147" s="22"/>
      <c r="M147" s="23"/>
      <c r="N147" s="23"/>
      <c r="O147" s="23"/>
      <c r="P147" s="23"/>
      <c r="Q147" s="23"/>
      <c r="R147" s="23"/>
      <c r="S147" s="23"/>
      <c r="T147" s="32"/>
      <c r="U147" s="22"/>
      <c r="V147" s="23"/>
      <c r="Y147" s="23"/>
      <c r="Z147" s="23"/>
      <c r="AA147" s="23"/>
      <c r="AB147" s="23"/>
      <c r="AC147" s="32"/>
      <c r="AF147" s="23"/>
      <c r="AG147" s="23"/>
      <c r="AH147" s="23"/>
      <c r="AI147" s="23"/>
      <c r="AJ147" s="23"/>
      <c r="AK147" s="23"/>
      <c r="AL147" s="32"/>
      <c r="AM147" s="22"/>
      <c r="AN147" s="23"/>
      <c r="AO147" s="23"/>
      <c r="AP147" s="23"/>
      <c r="AQ147" s="23"/>
      <c r="AR147" s="23"/>
      <c r="AS147" s="23"/>
      <c r="AT147" s="23"/>
      <c r="AU147" s="32"/>
      <c r="AX147" s="23"/>
      <c r="AY147" s="23"/>
      <c r="AZ147" s="23"/>
      <c r="BA147" s="23"/>
      <c r="BB147" s="23"/>
      <c r="BC147" s="23"/>
      <c r="BD147" s="32"/>
      <c r="BG147" s="23"/>
      <c r="BH147" s="23"/>
      <c r="BI147" s="23"/>
      <c r="BJ147" s="23"/>
      <c r="BK147" s="23"/>
      <c r="BL147" s="23"/>
      <c r="BM147" s="32"/>
      <c r="BN147" s="22"/>
      <c r="BO147" s="23"/>
      <c r="BP147" s="23"/>
      <c r="BQ147" s="23"/>
      <c r="BR147" s="23"/>
      <c r="BS147" s="23"/>
      <c r="BT147" s="23"/>
      <c r="BU147" s="23"/>
      <c r="BV147" s="32"/>
      <c r="BW147" s="22"/>
      <c r="BX147" s="23"/>
      <c r="BY147" s="23"/>
      <c r="BZ147" s="23"/>
      <c r="CA147" s="23"/>
      <c r="CB147" s="23"/>
      <c r="CC147" s="23"/>
      <c r="CD147" s="23"/>
      <c r="CE147" s="32"/>
      <c r="CF147" s="22"/>
      <c r="CG147" s="23"/>
      <c r="CH147" s="23"/>
      <c r="CI147" s="23"/>
      <c r="CJ147" s="23"/>
      <c r="CK147" s="23"/>
      <c r="CL147" s="23"/>
      <c r="CM147" s="23"/>
      <c r="CN147" s="32"/>
      <c r="CO147" s="22"/>
      <c r="CP147" s="23"/>
      <c r="CQ147" s="23"/>
      <c r="CR147" s="23"/>
      <c r="CS147" s="23"/>
      <c r="CT147" s="23"/>
      <c r="CU147" s="23"/>
      <c r="CV147" s="23"/>
      <c r="CW147" s="32"/>
      <c r="CX147" s="22"/>
      <c r="CY147" s="23"/>
      <c r="CZ147" s="23"/>
      <c r="DA147" s="23"/>
      <c r="DB147" s="23"/>
      <c r="DC147" s="23"/>
      <c r="DD147" s="23"/>
      <c r="DE147" s="23"/>
      <c r="DF147" s="32"/>
      <c r="DG147" s="22"/>
      <c r="DH147" s="23"/>
      <c r="DI147" s="23"/>
      <c r="DJ147" s="23"/>
      <c r="DK147" s="23"/>
      <c r="DL147" s="23"/>
      <c r="DM147" s="23"/>
      <c r="DN147" s="23"/>
      <c r="DO147" s="32"/>
      <c r="DP147" s="22"/>
      <c r="DQ147" s="23"/>
      <c r="DR147" s="23"/>
      <c r="DS147" s="23"/>
      <c r="DT147" s="23"/>
      <c r="DU147" s="23"/>
      <c r="DV147" s="23"/>
      <c r="DW147" s="23"/>
      <c r="DX147" s="32"/>
      <c r="DY147" s="22"/>
      <c r="DZ147" s="23"/>
      <c r="EA147" s="23"/>
      <c r="EB147" s="23"/>
      <c r="EC147" s="23"/>
      <c r="ED147" s="23"/>
      <c r="EE147" s="23"/>
      <c r="EF147" s="23"/>
      <c r="EG147" s="32"/>
      <c r="EH147" s="23"/>
      <c r="EI147" s="24"/>
      <c r="EJ147" s="19"/>
      <c r="EK147" s="25"/>
      <c r="EO147" s="43">
        <f t="shared" si="121"/>
        <v>0</v>
      </c>
    </row>
    <row r="148" spans="1:145" s="27" customFormat="1" x14ac:dyDescent="0.25">
      <c r="A148" s="154"/>
      <c r="B148" s="51"/>
      <c r="C148" s="18"/>
      <c r="D148" s="26"/>
      <c r="E148" s="26"/>
      <c r="F148" s="26"/>
      <c r="G148" s="26"/>
      <c r="H148" s="26"/>
      <c r="I148" s="26"/>
      <c r="J148" s="26"/>
      <c r="K148" s="35"/>
      <c r="L148" s="18"/>
      <c r="M148" s="26"/>
      <c r="N148" s="26"/>
      <c r="O148" s="26"/>
      <c r="P148" s="26"/>
      <c r="Q148" s="26"/>
      <c r="R148" s="26"/>
      <c r="S148" s="26"/>
      <c r="T148" s="35"/>
      <c r="U148" s="18"/>
      <c r="V148" s="26"/>
      <c r="W148" s="26"/>
      <c r="X148" s="26"/>
      <c r="Y148" s="26"/>
      <c r="Z148" s="26"/>
      <c r="AA148" s="26"/>
      <c r="AB148" s="26"/>
      <c r="AC148" s="35"/>
      <c r="AL148" s="35"/>
      <c r="AM148" s="18"/>
      <c r="AN148" s="26"/>
      <c r="AO148" s="26"/>
      <c r="AP148" s="26"/>
      <c r="AQ148" s="26"/>
      <c r="AR148" s="26"/>
      <c r="AS148" s="26"/>
      <c r="AT148" s="26"/>
      <c r="AU148" s="35"/>
      <c r="BD148" s="35"/>
      <c r="BM148" s="35"/>
      <c r="BN148" s="18"/>
      <c r="BO148" s="26"/>
      <c r="BP148" s="26"/>
      <c r="BQ148" s="26"/>
      <c r="BR148" s="26"/>
      <c r="BS148" s="26"/>
      <c r="BT148" s="26"/>
      <c r="BU148" s="26"/>
      <c r="BV148" s="35"/>
      <c r="BW148" s="18"/>
      <c r="BX148" s="26"/>
      <c r="BY148" s="26"/>
      <c r="BZ148" s="26"/>
      <c r="CA148" s="26"/>
      <c r="CB148" s="26"/>
      <c r="CC148" s="26"/>
      <c r="CD148" s="26"/>
      <c r="CE148" s="33"/>
      <c r="CF148" s="18"/>
      <c r="CG148" s="26"/>
      <c r="CH148" s="26"/>
      <c r="CI148" s="26"/>
      <c r="CJ148" s="26"/>
      <c r="CK148" s="26"/>
      <c r="CL148" s="26"/>
      <c r="CM148" s="26"/>
      <c r="CN148" s="33"/>
      <c r="CO148" s="18"/>
      <c r="CP148" s="26"/>
      <c r="CQ148" s="26"/>
      <c r="CR148" s="26"/>
      <c r="CS148" s="26"/>
      <c r="CT148" s="26"/>
      <c r="CU148" s="26"/>
      <c r="CV148" s="26"/>
      <c r="CW148" s="33"/>
      <c r="CX148" s="18"/>
      <c r="CY148" s="26"/>
      <c r="CZ148" s="26"/>
      <c r="DA148" s="26"/>
      <c r="DB148" s="26"/>
      <c r="DC148" s="26"/>
      <c r="DD148" s="26"/>
      <c r="DE148" s="26"/>
      <c r="DF148" s="33"/>
      <c r="DG148" s="18"/>
      <c r="DH148" s="26"/>
      <c r="DI148" s="26"/>
      <c r="DJ148" s="26"/>
      <c r="DK148" s="26"/>
      <c r="DL148" s="26"/>
      <c r="DM148" s="26"/>
      <c r="DN148" s="26"/>
      <c r="DO148" s="33"/>
      <c r="DP148" s="18"/>
      <c r="DQ148" s="26"/>
      <c r="DR148" s="26"/>
      <c r="DS148" s="26"/>
      <c r="DT148" s="26"/>
      <c r="DU148" s="26"/>
      <c r="DV148" s="26"/>
      <c r="DW148" s="26"/>
      <c r="DX148" s="33"/>
      <c r="DY148" s="18"/>
      <c r="DZ148" s="26"/>
      <c r="EA148" s="26"/>
      <c r="EB148" s="26"/>
      <c r="EC148" s="26"/>
      <c r="ED148" s="26"/>
      <c r="EE148" s="26"/>
      <c r="EF148" s="26"/>
      <c r="EG148" s="33"/>
      <c r="EH148" s="26"/>
      <c r="EI148" s="28"/>
      <c r="EJ148" s="17"/>
      <c r="EK148" s="29"/>
      <c r="EO148" s="43">
        <f t="shared" si="121"/>
        <v>0</v>
      </c>
    </row>
    <row r="149" spans="1:145" s="43" customFormat="1" x14ac:dyDescent="0.25">
      <c r="A149" s="152">
        <v>37</v>
      </c>
      <c r="B149" s="52">
        <v>128</v>
      </c>
      <c r="C149" s="36">
        <v>0</v>
      </c>
      <c r="D149" s="37"/>
      <c r="E149" s="37"/>
      <c r="F149" s="37"/>
      <c r="G149" s="37"/>
      <c r="H149" s="37"/>
      <c r="I149" s="37"/>
      <c r="J149" s="37"/>
      <c r="K149" s="38"/>
      <c r="L149" s="36">
        <v>0</v>
      </c>
      <c r="M149" s="37"/>
      <c r="N149" s="37"/>
      <c r="O149" s="37"/>
      <c r="P149" s="37"/>
      <c r="Q149" s="37"/>
      <c r="R149" s="37"/>
      <c r="S149" s="37"/>
      <c r="T149" s="38"/>
      <c r="U149" s="36">
        <v>1</v>
      </c>
      <c r="V149" s="37"/>
      <c r="W149" s="37"/>
      <c r="X149" s="37"/>
      <c r="Y149" s="37"/>
      <c r="Z149" s="37"/>
      <c r="AA149" s="37"/>
      <c r="AB149" s="37"/>
      <c r="AC149" s="38"/>
      <c r="AD149" s="60">
        <v>2</v>
      </c>
      <c r="AE149" s="37"/>
      <c r="AF149" s="37"/>
      <c r="AG149" s="37"/>
      <c r="AH149" s="37"/>
      <c r="AI149" s="37"/>
      <c r="AJ149" s="37"/>
      <c r="AK149" s="37"/>
      <c r="AL149" s="38"/>
      <c r="AM149" s="36">
        <v>1</v>
      </c>
      <c r="AN149" s="37"/>
      <c r="AO149" s="37"/>
      <c r="AP149" s="37"/>
      <c r="AQ149" s="37"/>
      <c r="AR149" s="37"/>
      <c r="AS149" s="37"/>
      <c r="AT149" s="37"/>
      <c r="AU149" s="38"/>
      <c r="AV149" s="36">
        <v>1</v>
      </c>
      <c r="AW149" s="37"/>
      <c r="AX149" s="37"/>
      <c r="AY149" s="37"/>
      <c r="AZ149" s="37"/>
      <c r="BA149" s="37"/>
      <c r="BB149" s="37"/>
      <c r="BC149" s="37"/>
      <c r="BD149" s="38"/>
      <c r="BE149" s="36">
        <v>0</v>
      </c>
      <c r="BF149" s="37"/>
      <c r="BG149" s="37"/>
      <c r="BH149" s="37"/>
      <c r="BI149" s="37"/>
      <c r="BJ149" s="37"/>
      <c r="BK149" s="37"/>
      <c r="BL149" s="37"/>
      <c r="BM149" s="38"/>
      <c r="BN149" s="36">
        <v>0</v>
      </c>
      <c r="BO149" s="37"/>
      <c r="BP149" s="37"/>
      <c r="BQ149" s="37"/>
      <c r="BR149" s="37"/>
      <c r="BS149" s="37"/>
      <c r="BT149" s="37"/>
      <c r="BU149" s="37"/>
      <c r="BV149" s="38"/>
      <c r="BW149" s="36"/>
      <c r="BX149" s="37"/>
      <c r="BY149" s="37"/>
      <c r="BZ149" s="37"/>
      <c r="CA149" s="37"/>
      <c r="CB149" s="37"/>
      <c r="CC149" s="37"/>
      <c r="CD149" s="37"/>
      <c r="CE149" s="38"/>
      <c r="CF149" s="36"/>
      <c r="CG149" s="37"/>
      <c r="CH149" s="37"/>
      <c r="CI149" s="37"/>
      <c r="CJ149" s="37"/>
      <c r="CK149" s="37"/>
      <c r="CL149" s="37"/>
      <c r="CM149" s="37"/>
      <c r="CN149" s="38"/>
      <c r="CO149" s="36"/>
      <c r="CP149" s="37"/>
      <c r="CQ149" s="37"/>
      <c r="CR149" s="37"/>
      <c r="CS149" s="37"/>
      <c r="CT149" s="37"/>
      <c r="CU149" s="37"/>
      <c r="CV149" s="37"/>
      <c r="CW149" s="38"/>
      <c r="CX149" s="36"/>
      <c r="CY149" s="37"/>
      <c r="CZ149" s="37"/>
      <c r="DA149" s="37"/>
      <c r="DB149" s="37"/>
      <c r="DC149" s="37"/>
      <c r="DD149" s="37"/>
      <c r="DE149" s="37"/>
      <c r="DF149" s="38"/>
      <c r="DG149" s="36"/>
      <c r="DH149" s="37"/>
      <c r="DI149" s="37"/>
      <c r="DJ149" s="37"/>
      <c r="DK149" s="37"/>
      <c r="DL149" s="37"/>
      <c r="DM149" s="37"/>
      <c r="DN149" s="37"/>
      <c r="DO149" s="38"/>
      <c r="DP149" s="36"/>
      <c r="DQ149" s="37"/>
      <c r="DR149" s="37"/>
      <c r="DS149" s="37"/>
      <c r="DT149" s="37"/>
      <c r="DU149" s="37"/>
      <c r="DV149" s="37"/>
      <c r="DW149" s="37"/>
      <c r="DX149" s="38"/>
      <c r="DY149" s="36"/>
      <c r="DZ149" s="37"/>
      <c r="EA149" s="37"/>
      <c r="EB149" s="37"/>
      <c r="EC149" s="37"/>
      <c r="ED149" s="37"/>
      <c r="EE149" s="37"/>
      <c r="EF149" s="37"/>
      <c r="EG149" s="38"/>
      <c r="EH149" s="37"/>
      <c r="EI149" s="43">
        <v>128</v>
      </c>
      <c r="EJ149" s="59">
        <v>0</v>
      </c>
      <c r="EK149" s="41">
        <v>20</v>
      </c>
      <c r="EL149" s="42">
        <v>42717</v>
      </c>
      <c r="EM149" s="42">
        <v>42724</v>
      </c>
      <c r="EO149" s="43">
        <f t="shared" si="121"/>
        <v>7</v>
      </c>
    </row>
    <row r="150" spans="1:145" s="11" customFormat="1" x14ac:dyDescent="0.25">
      <c r="A150" s="153"/>
      <c r="B150" s="50"/>
      <c r="C150" s="22"/>
      <c r="D150" s="23"/>
      <c r="E150" s="23"/>
      <c r="F150" s="23"/>
      <c r="G150" s="23"/>
      <c r="H150" s="23"/>
      <c r="I150" s="23"/>
      <c r="J150" s="23"/>
      <c r="K150" s="32"/>
      <c r="L150" s="22"/>
      <c r="M150" s="23"/>
      <c r="P150" s="23"/>
      <c r="Q150" s="23"/>
      <c r="R150" s="23"/>
      <c r="S150" s="23"/>
      <c r="T150" s="32"/>
      <c r="U150" s="22">
        <v>356.64</v>
      </c>
      <c r="V150" s="23"/>
      <c r="W150" s="23"/>
      <c r="X150" s="23"/>
      <c r="Y150" s="23"/>
      <c r="Z150" s="23"/>
      <c r="AA150" s="23"/>
      <c r="AB150" s="23"/>
      <c r="AC150" s="32">
        <f>SUM(U150:Z150)</f>
        <v>356.64</v>
      </c>
      <c r="AD150" s="63">
        <v>302.79999999999995</v>
      </c>
      <c r="AE150" s="11">
        <v>195.15999999999997</v>
      </c>
      <c r="AH150" s="23"/>
      <c r="AI150" s="23"/>
      <c r="AJ150" s="23"/>
      <c r="AK150" s="23"/>
      <c r="AL150" s="32">
        <f>SUM(AD150:AK150)</f>
        <v>497.95999999999992</v>
      </c>
      <c r="AM150" s="11">
        <v>332.8</v>
      </c>
      <c r="AQ150" s="23"/>
      <c r="AR150" s="23"/>
      <c r="AS150" s="23"/>
      <c r="AT150" s="23"/>
      <c r="AU150" s="32">
        <f>SUM(AM150:AT150)</f>
        <v>332.8</v>
      </c>
      <c r="AV150" s="11">
        <v>416.32</v>
      </c>
      <c r="AZ150" s="23"/>
      <c r="BA150" s="23"/>
      <c r="BB150" s="23"/>
      <c r="BC150" s="23"/>
      <c r="BD150" s="32">
        <f>SUM(AV150:BA150)</f>
        <v>416.32</v>
      </c>
      <c r="BI150" s="23"/>
      <c r="BJ150" s="23"/>
      <c r="BK150" s="23"/>
      <c r="BL150" s="23"/>
      <c r="BM150" s="32"/>
      <c r="BN150" s="22"/>
      <c r="BO150" s="23"/>
      <c r="BP150" s="23"/>
      <c r="BQ150" s="23"/>
      <c r="BR150" s="23"/>
      <c r="BS150" s="23"/>
      <c r="BT150" s="23"/>
      <c r="BU150" s="23"/>
      <c r="BV150" s="32"/>
      <c r="BW150" s="22"/>
      <c r="BX150" s="23"/>
      <c r="BY150" s="23"/>
      <c r="BZ150" s="23"/>
      <c r="CA150" s="23"/>
      <c r="CB150" s="23"/>
      <c r="CC150" s="23"/>
      <c r="CD150" s="23"/>
      <c r="CE150" s="32"/>
      <c r="CF150" s="22"/>
      <c r="CG150" s="23"/>
      <c r="CH150" s="23"/>
      <c r="CI150" s="23"/>
      <c r="CJ150" s="23"/>
      <c r="CK150" s="23"/>
      <c r="CL150" s="23"/>
      <c r="CM150" s="23"/>
      <c r="CN150" s="32"/>
      <c r="CO150" s="22"/>
      <c r="CP150" s="23"/>
      <c r="CQ150" s="23"/>
      <c r="CR150" s="23"/>
      <c r="CS150" s="23"/>
      <c r="CT150" s="23"/>
      <c r="CU150" s="23"/>
      <c r="CV150" s="23"/>
      <c r="CW150" s="32"/>
      <c r="CX150" s="22"/>
      <c r="CY150" s="23"/>
      <c r="CZ150" s="23"/>
      <c r="DA150" s="23"/>
      <c r="DB150" s="23"/>
      <c r="DC150" s="23"/>
      <c r="DD150" s="23"/>
      <c r="DE150" s="23"/>
      <c r="DF150" s="32"/>
      <c r="DG150" s="22"/>
      <c r="DH150" s="23"/>
      <c r="DI150" s="23"/>
      <c r="DJ150" s="23"/>
      <c r="DK150" s="23"/>
      <c r="DL150" s="23"/>
      <c r="DM150" s="23"/>
      <c r="DN150" s="23"/>
      <c r="DO150" s="32"/>
      <c r="DP150" s="22"/>
      <c r="DQ150" s="23"/>
      <c r="DR150" s="23"/>
      <c r="DS150" s="23"/>
      <c r="DT150" s="23"/>
      <c r="DU150" s="23"/>
      <c r="DV150" s="23"/>
      <c r="DW150" s="23"/>
      <c r="DX150" s="32"/>
      <c r="DY150" s="22"/>
      <c r="DZ150" s="23"/>
      <c r="EA150" s="23"/>
      <c r="EB150" s="23"/>
      <c r="EC150" s="23"/>
      <c r="ED150" s="23"/>
      <c r="EE150" s="23"/>
      <c r="EF150" s="23"/>
      <c r="EG150" s="32"/>
      <c r="EH150" s="23"/>
      <c r="EI150" s="24"/>
      <c r="EJ150" s="19"/>
      <c r="EK150" s="25"/>
      <c r="EO150" s="43">
        <f t="shared" si="121"/>
        <v>0</v>
      </c>
    </row>
    <row r="151" spans="1:145" s="11" customFormat="1" x14ac:dyDescent="0.25">
      <c r="A151" s="153"/>
      <c r="B151" s="50"/>
      <c r="C151" s="22"/>
      <c r="D151" s="23"/>
      <c r="E151" s="23"/>
      <c r="F151" s="23"/>
      <c r="G151" s="23"/>
      <c r="H151" s="23"/>
      <c r="I151" s="23"/>
      <c r="J151" s="23"/>
      <c r="K151" s="32"/>
      <c r="L151" s="22"/>
      <c r="M151" s="23"/>
      <c r="N151" s="23"/>
      <c r="O151" s="23"/>
      <c r="P151" s="23"/>
      <c r="Q151" s="23"/>
      <c r="R151" s="23"/>
      <c r="S151" s="23"/>
      <c r="T151" s="32"/>
      <c r="U151" s="22">
        <v>722</v>
      </c>
      <c r="V151" s="23"/>
      <c r="Y151" s="23"/>
      <c r="Z151" s="23"/>
      <c r="AA151" s="23"/>
      <c r="AB151" s="23"/>
      <c r="AC151" s="32">
        <f>SUM(U151:Z151)</f>
        <v>722</v>
      </c>
      <c r="AD151" s="63">
        <v>772.71835045456589</v>
      </c>
      <c r="AE151" s="11">
        <v>444.01326280881494</v>
      </c>
      <c r="AF151" s="23"/>
      <c r="AG151" s="23"/>
      <c r="AH151" s="23"/>
      <c r="AI151" s="23"/>
      <c r="AJ151" s="23"/>
      <c r="AK151" s="23"/>
      <c r="AL151" s="32">
        <f>SUM(AD151:AK151)</f>
        <v>1216.731613263381</v>
      </c>
      <c r="AM151" s="11">
        <v>1168</v>
      </c>
      <c r="AO151" s="23"/>
      <c r="AP151" s="23"/>
      <c r="AQ151" s="23"/>
      <c r="AR151" s="23"/>
      <c r="AS151" s="23"/>
      <c r="AT151" s="23"/>
      <c r="AU151" s="32">
        <f>SUM(AM151:AT151)</f>
        <v>1168</v>
      </c>
      <c r="AV151" s="11">
        <v>1132</v>
      </c>
      <c r="AX151" s="23"/>
      <c r="AY151" s="23"/>
      <c r="AZ151" s="23"/>
      <c r="BA151" s="23"/>
      <c r="BB151" s="23"/>
      <c r="BC151" s="23"/>
      <c r="BD151" s="32">
        <f>SUM(AV151:BA151)</f>
        <v>1132</v>
      </c>
      <c r="BG151" s="23"/>
      <c r="BH151" s="23"/>
      <c r="BI151" s="23"/>
      <c r="BJ151" s="23"/>
      <c r="BK151" s="23"/>
      <c r="BL151" s="23"/>
      <c r="BM151" s="32"/>
      <c r="BN151" s="22"/>
      <c r="BO151" s="23"/>
      <c r="BP151" s="23"/>
      <c r="BQ151" s="23"/>
      <c r="BR151" s="23"/>
      <c r="BS151" s="23"/>
      <c r="BT151" s="23"/>
      <c r="BU151" s="23"/>
      <c r="BV151" s="32"/>
      <c r="BW151" s="22"/>
      <c r="BX151" s="23"/>
      <c r="BY151" s="23"/>
      <c r="BZ151" s="23"/>
      <c r="CA151" s="23"/>
      <c r="CB151" s="23"/>
      <c r="CC151" s="23"/>
      <c r="CD151" s="23"/>
      <c r="CE151" s="32"/>
      <c r="CF151" s="22"/>
      <c r="CG151" s="23"/>
      <c r="CH151" s="23"/>
      <c r="CI151" s="23"/>
      <c r="CJ151" s="23"/>
      <c r="CK151" s="23"/>
      <c r="CL151" s="23"/>
      <c r="CM151" s="23"/>
      <c r="CN151" s="32"/>
      <c r="CO151" s="22"/>
      <c r="CP151" s="23"/>
      <c r="CQ151" s="23"/>
      <c r="CR151" s="23"/>
      <c r="CS151" s="23"/>
      <c r="CT151" s="23"/>
      <c r="CU151" s="23"/>
      <c r="CV151" s="23"/>
      <c r="CW151" s="32"/>
      <c r="CX151" s="22"/>
      <c r="CY151" s="23"/>
      <c r="CZ151" s="23"/>
      <c r="DA151" s="23"/>
      <c r="DB151" s="23"/>
      <c r="DC151" s="23"/>
      <c r="DD151" s="23"/>
      <c r="DE151" s="23"/>
      <c r="DF151" s="32"/>
      <c r="DG151" s="22"/>
      <c r="DH151" s="23"/>
      <c r="DI151" s="23"/>
      <c r="DJ151" s="23"/>
      <c r="DK151" s="23"/>
      <c r="DL151" s="23"/>
      <c r="DM151" s="23"/>
      <c r="DN151" s="23"/>
      <c r="DO151" s="32"/>
      <c r="DP151" s="22"/>
      <c r="DQ151" s="23"/>
      <c r="DR151" s="23"/>
      <c r="DS151" s="23"/>
      <c r="DT151" s="23"/>
      <c r="DU151" s="23"/>
      <c r="DV151" s="23"/>
      <c r="DW151" s="23"/>
      <c r="DX151" s="32"/>
      <c r="DY151" s="22"/>
      <c r="DZ151" s="23"/>
      <c r="EA151" s="23"/>
      <c r="EB151" s="23"/>
      <c r="EC151" s="23"/>
      <c r="ED151" s="23"/>
      <c r="EE151" s="23"/>
      <c r="EF151" s="23"/>
      <c r="EG151" s="32"/>
      <c r="EH151" s="23"/>
      <c r="EI151" s="24"/>
      <c r="EJ151" s="19"/>
      <c r="EK151" s="25"/>
      <c r="EO151" s="43">
        <f t="shared" si="121"/>
        <v>0</v>
      </c>
    </row>
    <row r="152" spans="1:145" s="27" customFormat="1" x14ac:dyDescent="0.25">
      <c r="A152" s="154"/>
      <c r="B152" s="51"/>
      <c r="C152" s="18"/>
      <c r="D152" s="26"/>
      <c r="E152" s="26"/>
      <c r="F152" s="26"/>
      <c r="G152" s="26"/>
      <c r="H152" s="26"/>
      <c r="I152" s="26"/>
      <c r="J152" s="26"/>
      <c r="K152" s="35"/>
      <c r="L152" s="18"/>
      <c r="M152" s="26"/>
      <c r="N152" s="26"/>
      <c r="O152" s="26"/>
      <c r="P152" s="26"/>
      <c r="Q152" s="26"/>
      <c r="R152" s="26"/>
      <c r="S152" s="26"/>
      <c r="T152" s="35"/>
      <c r="U152" s="18">
        <v>0.33648</v>
      </c>
      <c r="V152" s="26"/>
      <c r="W152" s="26"/>
      <c r="X152" s="26"/>
      <c r="Y152" s="26"/>
      <c r="Z152" s="26"/>
      <c r="AA152" s="26"/>
      <c r="AB152" s="26"/>
      <c r="AC152" s="35">
        <f t="shared" ref="AC152" si="132">AC150/AC151*0.0113636*60</f>
        <v>0.33679066238227146</v>
      </c>
      <c r="AD152" s="65">
        <v>0.26717870059453053</v>
      </c>
      <c r="AE152" s="27">
        <v>0.29968296378861742</v>
      </c>
      <c r="AL152" s="35">
        <f t="shared" ref="AL152" si="133">AL150/AL151*0.0113636*60</f>
        <v>0.27904025148930367</v>
      </c>
      <c r="AM152" s="27">
        <v>0.194161</v>
      </c>
      <c r="AU152" s="35">
        <f t="shared" ref="AU152" si="134">AU150/AU151*0.0113636*60</f>
        <v>0.19427086027397258</v>
      </c>
      <c r="AV152" s="27">
        <v>0.25062200000000001</v>
      </c>
      <c r="BD152" s="35">
        <f t="shared" ref="BD152" si="135">BD150/BD151*0.0113636*60</f>
        <v>0.25075409639575968</v>
      </c>
      <c r="BM152" s="35"/>
      <c r="BN152" s="18"/>
      <c r="BO152" s="26"/>
      <c r="BP152" s="26"/>
      <c r="BQ152" s="26"/>
      <c r="BR152" s="26"/>
      <c r="BS152" s="26"/>
      <c r="BT152" s="26"/>
      <c r="BU152" s="26"/>
      <c r="BV152" s="35"/>
      <c r="BW152" s="18"/>
      <c r="BX152" s="26"/>
      <c r="BY152" s="26"/>
      <c r="BZ152" s="26"/>
      <c r="CA152" s="26"/>
      <c r="CB152" s="26"/>
      <c r="CC152" s="26"/>
      <c r="CD152" s="26"/>
      <c r="CE152" s="33"/>
      <c r="CF152" s="18"/>
      <c r="CG152" s="26"/>
      <c r="CH152" s="26"/>
      <c r="CI152" s="26"/>
      <c r="CJ152" s="26"/>
      <c r="CK152" s="26"/>
      <c r="CL152" s="26"/>
      <c r="CM152" s="26"/>
      <c r="CN152" s="33"/>
      <c r="CO152" s="18"/>
      <c r="CP152" s="26"/>
      <c r="CQ152" s="26"/>
      <c r="CR152" s="26"/>
      <c r="CS152" s="26"/>
      <c r="CT152" s="26"/>
      <c r="CU152" s="26"/>
      <c r="CV152" s="26"/>
      <c r="CW152" s="33"/>
      <c r="CX152" s="18"/>
      <c r="CY152" s="26"/>
      <c r="CZ152" s="26"/>
      <c r="DA152" s="26"/>
      <c r="DB152" s="26"/>
      <c r="DC152" s="26"/>
      <c r="DD152" s="26"/>
      <c r="DE152" s="26"/>
      <c r="DF152" s="33"/>
      <c r="DG152" s="18"/>
      <c r="DH152" s="26"/>
      <c r="DI152" s="26"/>
      <c r="DJ152" s="26"/>
      <c r="DK152" s="26"/>
      <c r="DL152" s="26"/>
      <c r="DM152" s="26"/>
      <c r="DN152" s="26"/>
      <c r="DO152" s="33"/>
      <c r="DP152" s="18"/>
      <c r="DQ152" s="26"/>
      <c r="DR152" s="26"/>
      <c r="DS152" s="26"/>
      <c r="DT152" s="26"/>
      <c r="DU152" s="26"/>
      <c r="DV152" s="26"/>
      <c r="DW152" s="26"/>
      <c r="DX152" s="33"/>
      <c r="DY152" s="18"/>
      <c r="DZ152" s="26"/>
      <c r="EA152" s="26"/>
      <c r="EB152" s="26"/>
      <c r="EC152" s="26"/>
      <c r="ED152" s="26"/>
      <c r="EE152" s="26"/>
      <c r="EF152" s="26"/>
      <c r="EG152" s="33"/>
      <c r="EH152" s="26"/>
      <c r="EI152" s="28"/>
      <c r="EJ152" s="17"/>
      <c r="EK152" s="29"/>
      <c r="EO152" s="43">
        <f t="shared" si="121"/>
        <v>0</v>
      </c>
    </row>
    <row r="153" spans="1:145" s="43" customFormat="1" x14ac:dyDescent="0.25">
      <c r="A153" s="152">
        <v>38</v>
      </c>
      <c r="B153" s="52">
        <v>129</v>
      </c>
      <c r="C153" s="36">
        <v>0</v>
      </c>
      <c r="D153" s="37"/>
      <c r="E153" s="37"/>
      <c r="F153" s="37"/>
      <c r="G153" s="37"/>
      <c r="H153" s="37"/>
      <c r="I153" s="37"/>
      <c r="J153" s="37"/>
      <c r="K153" s="38"/>
      <c r="L153" s="36">
        <v>2</v>
      </c>
      <c r="M153" s="37"/>
      <c r="N153" s="37"/>
      <c r="O153" s="37"/>
      <c r="P153" s="37"/>
      <c r="Q153" s="37"/>
      <c r="R153" s="37"/>
      <c r="S153" s="37"/>
      <c r="T153" s="38"/>
      <c r="U153" s="36">
        <v>3</v>
      </c>
      <c r="V153" s="37"/>
      <c r="W153" s="37"/>
      <c r="X153" s="37"/>
      <c r="Y153" s="37"/>
      <c r="Z153" s="37"/>
      <c r="AA153" s="37"/>
      <c r="AB153" s="37"/>
      <c r="AC153" s="38"/>
      <c r="AD153" s="36">
        <v>3</v>
      </c>
      <c r="AE153" s="37"/>
      <c r="AF153" s="37"/>
      <c r="AG153" s="37"/>
      <c r="AH153" s="37"/>
      <c r="AI153" s="37"/>
      <c r="AJ153" s="37"/>
      <c r="AK153" s="37"/>
      <c r="AL153" s="38"/>
      <c r="AM153" s="36">
        <v>1</v>
      </c>
      <c r="AN153" s="37"/>
      <c r="AO153" s="37"/>
      <c r="AP153" s="37"/>
      <c r="AQ153" s="37"/>
      <c r="AR153" s="37"/>
      <c r="AS153" s="37"/>
      <c r="AT153" s="37"/>
      <c r="AU153" s="38"/>
      <c r="AV153" s="36"/>
      <c r="AW153" s="37"/>
      <c r="AX153" s="37"/>
      <c r="AY153" s="37"/>
      <c r="AZ153" s="37"/>
      <c r="BA153" s="37"/>
      <c r="BB153" s="37"/>
      <c r="BC153" s="37"/>
      <c r="BD153" s="38"/>
      <c r="BE153" s="36"/>
      <c r="BF153" s="37"/>
      <c r="BG153" s="37"/>
      <c r="BH153" s="37"/>
      <c r="BI153" s="37"/>
      <c r="BJ153" s="37"/>
      <c r="BK153" s="37"/>
      <c r="BL153" s="37"/>
      <c r="BM153" s="38"/>
      <c r="BN153" s="36"/>
      <c r="BO153" s="37"/>
      <c r="BP153" s="37"/>
      <c r="BQ153" s="37"/>
      <c r="BR153" s="37"/>
      <c r="BS153" s="37"/>
      <c r="BT153" s="37"/>
      <c r="BU153" s="37"/>
      <c r="BV153" s="38"/>
      <c r="BW153" s="36"/>
      <c r="BX153" s="37"/>
      <c r="BY153" s="37"/>
      <c r="BZ153" s="37"/>
      <c r="CA153" s="37"/>
      <c r="CB153" s="37"/>
      <c r="CC153" s="37"/>
      <c r="CD153" s="37"/>
      <c r="CE153" s="38"/>
      <c r="CF153" s="36"/>
      <c r="CG153" s="37"/>
      <c r="CH153" s="37"/>
      <c r="CI153" s="37"/>
      <c r="CJ153" s="37"/>
      <c r="CK153" s="37"/>
      <c r="CL153" s="37"/>
      <c r="CM153" s="37"/>
      <c r="CN153" s="38"/>
      <c r="CO153" s="36"/>
      <c r="CP153" s="37"/>
      <c r="CQ153" s="37"/>
      <c r="CR153" s="37"/>
      <c r="CS153" s="37"/>
      <c r="CT153" s="37"/>
      <c r="CU153" s="37"/>
      <c r="CV153" s="37"/>
      <c r="CW153" s="38"/>
      <c r="CX153" s="36"/>
      <c r="CY153" s="37"/>
      <c r="CZ153" s="37"/>
      <c r="DA153" s="37"/>
      <c r="DB153" s="37"/>
      <c r="DC153" s="37"/>
      <c r="DD153" s="37"/>
      <c r="DE153" s="37"/>
      <c r="DF153" s="38"/>
      <c r="DG153" s="36"/>
      <c r="DH153" s="37"/>
      <c r="DI153" s="37"/>
      <c r="DJ153" s="37"/>
      <c r="DK153" s="37"/>
      <c r="DL153" s="37"/>
      <c r="DM153" s="37"/>
      <c r="DN153" s="37"/>
      <c r="DO153" s="38"/>
      <c r="DP153" s="36"/>
      <c r="DQ153" s="37"/>
      <c r="DR153" s="37"/>
      <c r="DS153" s="37"/>
      <c r="DT153" s="37"/>
      <c r="DU153" s="37"/>
      <c r="DV153" s="37"/>
      <c r="DW153" s="37"/>
      <c r="DX153" s="38"/>
      <c r="DY153" s="36"/>
      <c r="DZ153" s="37"/>
      <c r="EA153" s="37"/>
      <c r="EB153" s="37"/>
      <c r="EC153" s="37"/>
      <c r="ED153" s="37"/>
      <c r="EE153" s="37"/>
      <c r="EF153" s="37"/>
      <c r="EG153" s="38"/>
      <c r="EH153" s="37"/>
      <c r="EI153" s="43">
        <v>129</v>
      </c>
      <c r="EJ153" s="59">
        <v>0</v>
      </c>
      <c r="EK153" s="41">
        <v>1</v>
      </c>
      <c r="EL153" s="42">
        <v>42718</v>
      </c>
      <c r="EM153" s="42">
        <v>42722</v>
      </c>
      <c r="EO153" s="43">
        <f t="shared" si="121"/>
        <v>4</v>
      </c>
    </row>
    <row r="154" spans="1:145" s="11" customFormat="1" x14ac:dyDescent="0.25">
      <c r="A154" s="153"/>
      <c r="B154" s="50"/>
      <c r="C154" s="22"/>
      <c r="D154" s="23"/>
      <c r="E154" s="23"/>
      <c r="F154" s="23"/>
      <c r="G154" s="23"/>
      <c r="H154" s="23"/>
      <c r="I154" s="23"/>
      <c r="J154" s="23"/>
      <c r="K154" s="32"/>
      <c r="L154" s="22">
        <v>175.92</v>
      </c>
      <c r="M154" s="23">
        <v>289.92</v>
      </c>
      <c r="P154" s="23"/>
      <c r="Q154" s="23"/>
      <c r="R154" s="23"/>
      <c r="S154" s="23"/>
      <c r="T154" s="32">
        <f>SUM(L154:Q154)</f>
        <v>465.84000000000003</v>
      </c>
      <c r="U154" s="22">
        <v>358.92</v>
      </c>
      <c r="V154" s="23">
        <v>438.92</v>
      </c>
      <c r="W154" s="23">
        <v>222.08</v>
      </c>
      <c r="X154" s="23"/>
      <c r="Y154" s="23"/>
      <c r="Z154" s="23"/>
      <c r="AA154" s="23"/>
      <c r="AB154" s="23"/>
      <c r="AC154" s="32">
        <f>SUM(U154:Z154)</f>
        <v>1019.9200000000001</v>
      </c>
      <c r="AD154" s="11">
        <v>210.04</v>
      </c>
      <c r="AE154" s="11">
        <v>289.92</v>
      </c>
      <c r="AF154" s="11">
        <v>210.04</v>
      </c>
      <c r="AH154" s="23"/>
      <c r="AI154" s="23"/>
      <c r="AJ154" s="23"/>
      <c r="AK154" s="23"/>
      <c r="AL154" s="32">
        <f>SUM(AD154:AK154)</f>
        <v>710</v>
      </c>
      <c r="AM154" s="22">
        <v>210.04</v>
      </c>
      <c r="AN154" s="23"/>
      <c r="AO154" s="23"/>
      <c r="AU154" s="32">
        <f>SUM(AM154:AT154)</f>
        <v>210.04</v>
      </c>
      <c r="AZ154" s="23"/>
      <c r="BA154" s="23"/>
      <c r="BB154" s="23"/>
      <c r="BC154" s="23"/>
      <c r="BD154" s="32"/>
      <c r="BI154" s="23"/>
      <c r="BJ154" s="23"/>
      <c r="BK154" s="23"/>
      <c r="BL154" s="23"/>
      <c r="BM154" s="32"/>
      <c r="BN154" s="22"/>
      <c r="BO154" s="23"/>
      <c r="BP154" s="23"/>
      <c r="BQ154" s="23"/>
      <c r="BR154" s="23"/>
      <c r="BS154" s="23"/>
      <c r="BT154" s="23"/>
      <c r="BU154" s="23"/>
      <c r="BV154" s="32"/>
      <c r="BW154" s="22"/>
      <c r="BX154" s="23"/>
      <c r="BY154" s="23"/>
      <c r="BZ154" s="23"/>
      <c r="CA154" s="23"/>
      <c r="CB154" s="23"/>
      <c r="CC154" s="23"/>
      <c r="CD154" s="23"/>
      <c r="CE154" s="32"/>
      <c r="CF154" s="22"/>
      <c r="CG154" s="23"/>
      <c r="CH154" s="23"/>
      <c r="CI154" s="23"/>
      <c r="CJ154" s="23"/>
      <c r="CK154" s="23"/>
      <c r="CL154" s="23"/>
      <c r="CM154" s="23"/>
      <c r="CN154" s="32"/>
      <c r="CO154" s="22"/>
      <c r="CP154" s="23"/>
      <c r="CQ154" s="23"/>
      <c r="CR154" s="23"/>
      <c r="CS154" s="23"/>
      <c r="CT154" s="23"/>
      <c r="CU154" s="23"/>
      <c r="CV154" s="23"/>
      <c r="CW154" s="32"/>
      <c r="CX154" s="22"/>
      <c r="CY154" s="23"/>
      <c r="CZ154" s="23"/>
      <c r="DA154" s="23"/>
      <c r="DB154" s="23"/>
      <c r="DC154" s="23"/>
      <c r="DD154" s="23"/>
      <c r="DE154" s="23"/>
      <c r="DF154" s="32"/>
      <c r="DG154" s="22"/>
      <c r="DH154" s="23"/>
      <c r="DI154" s="23"/>
      <c r="DJ154" s="23"/>
      <c r="DK154" s="23"/>
      <c r="DL154" s="23"/>
      <c r="DM154" s="23"/>
      <c r="DN154" s="23"/>
      <c r="DO154" s="32"/>
      <c r="DP154" s="22"/>
      <c r="DQ154" s="23"/>
      <c r="DR154" s="23"/>
      <c r="DS154" s="23"/>
      <c r="DT154" s="23"/>
      <c r="DU154" s="23"/>
      <c r="DV154" s="23"/>
      <c r="DW154" s="23"/>
      <c r="DX154" s="32"/>
      <c r="DY154" s="22"/>
      <c r="DZ154" s="23"/>
      <c r="EA154" s="23"/>
      <c r="EB154" s="23"/>
      <c r="EC154" s="23"/>
      <c r="ED154" s="23"/>
      <c r="EE154" s="23"/>
      <c r="EF154" s="23"/>
      <c r="EG154" s="32"/>
      <c r="EH154" s="23"/>
      <c r="EI154" s="24"/>
      <c r="EJ154" s="19"/>
      <c r="EK154" s="25"/>
      <c r="EO154" s="43">
        <f t="shared" si="121"/>
        <v>0</v>
      </c>
    </row>
    <row r="155" spans="1:145" s="11" customFormat="1" x14ac:dyDescent="0.25">
      <c r="A155" s="153"/>
      <c r="B155" s="50"/>
      <c r="C155" s="22"/>
      <c r="D155" s="23"/>
      <c r="E155" s="23"/>
      <c r="F155" s="23"/>
      <c r="G155" s="23"/>
      <c r="H155" s="23"/>
      <c r="I155" s="23"/>
      <c r="J155" s="23"/>
      <c r="K155" s="32"/>
      <c r="L155" s="22">
        <v>246</v>
      </c>
      <c r="M155" s="23">
        <v>252</v>
      </c>
      <c r="N155" s="23"/>
      <c r="O155" s="23"/>
      <c r="P155" s="23"/>
      <c r="Q155" s="23"/>
      <c r="R155" s="23"/>
      <c r="S155" s="23"/>
      <c r="T155" s="32">
        <f>SUM(L155:Q155)</f>
        <v>498</v>
      </c>
      <c r="U155" s="22">
        <v>375</v>
      </c>
      <c r="V155" s="23">
        <v>687</v>
      </c>
      <c r="W155" s="11">
        <v>179</v>
      </c>
      <c r="Y155" s="23"/>
      <c r="Z155" s="23"/>
      <c r="AA155" s="23"/>
      <c r="AB155" s="23"/>
      <c r="AC155" s="32">
        <f>SUM(U155:Z155)</f>
        <v>1241</v>
      </c>
      <c r="AD155" s="11">
        <v>123</v>
      </c>
      <c r="AE155" s="11">
        <v>344</v>
      </c>
      <c r="AF155" s="23">
        <v>188</v>
      </c>
      <c r="AG155" s="23"/>
      <c r="AH155" s="23"/>
      <c r="AI155" s="23"/>
      <c r="AJ155" s="23"/>
      <c r="AK155" s="23"/>
      <c r="AL155" s="32">
        <f>SUM(AD155:AK155)</f>
        <v>655</v>
      </c>
      <c r="AM155" s="22">
        <v>154</v>
      </c>
      <c r="AN155" s="23"/>
      <c r="AO155" s="23"/>
      <c r="AP155" s="23"/>
      <c r="AQ155" s="23"/>
      <c r="AR155" s="23"/>
      <c r="AS155" s="23"/>
      <c r="AT155" s="23"/>
      <c r="AU155" s="32">
        <f>SUM(AM155:AT155)</f>
        <v>154</v>
      </c>
      <c r="AX155" s="23"/>
      <c r="AY155" s="23"/>
      <c r="AZ155" s="23"/>
      <c r="BA155" s="23"/>
      <c r="BB155" s="23"/>
      <c r="BC155" s="23"/>
      <c r="BD155" s="32"/>
      <c r="BG155" s="23"/>
      <c r="BH155" s="23"/>
      <c r="BI155" s="23"/>
      <c r="BJ155" s="23"/>
      <c r="BK155" s="23"/>
      <c r="BL155" s="23"/>
      <c r="BM155" s="32"/>
      <c r="BN155" s="22"/>
      <c r="BO155" s="23"/>
      <c r="BP155" s="23"/>
      <c r="BQ155" s="23"/>
      <c r="BR155" s="23"/>
      <c r="BS155" s="23"/>
      <c r="BT155" s="23"/>
      <c r="BU155" s="23"/>
      <c r="BV155" s="32"/>
      <c r="BW155" s="22"/>
      <c r="BX155" s="23"/>
      <c r="BY155" s="23"/>
      <c r="BZ155" s="23"/>
      <c r="CA155" s="23"/>
      <c r="CB155" s="23"/>
      <c r="CC155" s="23"/>
      <c r="CD155" s="23"/>
      <c r="CE155" s="32"/>
      <c r="CF155" s="22"/>
      <c r="CG155" s="23"/>
      <c r="CH155" s="23"/>
      <c r="CI155" s="23"/>
      <c r="CJ155" s="23"/>
      <c r="CK155" s="23"/>
      <c r="CL155" s="23"/>
      <c r="CM155" s="23"/>
      <c r="CN155" s="32"/>
      <c r="CO155" s="22"/>
      <c r="CP155" s="23"/>
      <c r="CQ155" s="23"/>
      <c r="CR155" s="23"/>
      <c r="CS155" s="23"/>
      <c r="CT155" s="23"/>
      <c r="CU155" s="23"/>
      <c r="CV155" s="23"/>
      <c r="CW155" s="32"/>
      <c r="CX155" s="22"/>
      <c r="CY155" s="23"/>
      <c r="CZ155" s="23"/>
      <c r="DA155" s="23"/>
      <c r="DB155" s="23"/>
      <c r="DC155" s="23"/>
      <c r="DD155" s="23"/>
      <c r="DE155" s="23"/>
      <c r="DF155" s="32"/>
      <c r="DG155" s="22"/>
      <c r="DH155" s="23"/>
      <c r="DI155" s="23"/>
      <c r="DJ155" s="23"/>
      <c r="DK155" s="23"/>
      <c r="DL155" s="23"/>
      <c r="DM155" s="23"/>
      <c r="DN155" s="23"/>
      <c r="DO155" s="32"/>
      <c r="DP155" s="22"/>
      <c r="DQ155" s="23"/>
      <c r="DR155" s="23"/>
      <c r="DS155" s="23"/>
      <c r="DT155" s="23"/>
      <c r="DU155" s="23"/>
      <c r="DV155" s="23"/>
      <c r="DW155" s="23"/>
      <c r="DX155" s="32"/>
      <c r="DY155" s="22"/>
      <c r="DZ155" s="23"/>
      <c r="EA155" s="23"/>
      <c r="EB155" s="23"/>
      <c r="EC155" s="23"/>
      <c r="ED155" s="23"/>
      <c r="EE155" s="23"/>
      <c r="EF155" s="23"/>
      <c r="EG155" s="32"/>
      <c r="EH155" s="23"/>
      <c r="EI155" s="24"/>
      <c r="EJ155" s="19"/>
      <c r="EK155" s="25"/>
      <c r="EO155" s="43">
        <f t="shared" si="121"/>
        <v>0</v>
      </c>
    </row>
    <row r="156" spans="1:145" s="27" customFormat="1" x14ac:dyDescent="0.25">
      <c r="A156" s="154"/>
      <c r="B156" s="51"/>
      <c r="C156" s="18"/>
      <c r="D156" s="26"/>
      <c r="E156" s="26"/>
      <c r="F156" s="26"/>
      <c r="G156" s="26"/>
      <c r="H156" s="26"/>
      <c r="I156" s="26"/>
      <c r="J156" s="26"/>
      <c r="K156" s="35"/>
      <c r="L156" s="18">
        <v>0.48682900000000001</v>
      </c>
      <c r="M156" s="26">
        <v>0.78261099999999995</v>
      </c>
      <c r="N156" s="26"/>
      <c r="O156" s="26"/>
      <c r="P156" s="26"/>
      <c r="Q156" s="26"/>
      <c r="R156" s="26"/>
      <c r="S156" s="26"/>
      <c r="T156" s="35">
        <f t="shared" ref="T156" si="136">T154/T155*0.0113636*60</f>
        <v>0.63778547277108433</v>
      </c>
      <c r="U156" s="18">
        <v>0.65237599999999996</v>
      </c>
      <c r="V156" s="26">
        <v>0.43529499999999999</v>
      </c>
      <c r="W156" s="26">
        <v>0.84324200000000005</v>
      </c>
      <c r="X156" s="26"/>
      <c r="Y156" s="26"/>
      <c r="Z156" s="26"/>
      <c r="AA156" s="26"/>
      <c r="AB156" s="26"/>
      <c r="AC156" s="35">
        <f t="shared" ref="AC156" si="137">AC154/AC155*0.0113636*60</f>
        <v>0.56035275964544717</v>
      </c>
      <c r="AD156" s="27">
        <v>1.1623570000000001</v>
      </c>
      <c r="AE156" s="27">
        <v>0.57461700000000004</v>
      </c>
      <c r="AF156" s="27">
        <v>0.76111099999999998</v>
      </c>
      <c r="AL156" s="35">
        <f t="shared" ref="AL156" si="138">AL154/AL155*0.0113636*60</f>
        <v>0.73906772519083974</v>
      </c>
      <c r="AM156" s="18">
        <v>0.92962800000000001</v>
      </c>
      <c r="AN156" s="26"/>
      <c r="AO156" s="26"/>
      <c r="AP156" s="26"/>
      <c r="AQ156" s="26"/>
      <c r="AR156" s="26"/>
      <c r="AS156" s="26"/>
      <c r="AT156" s="26"/>
      <c r="AU156" s="35">
        <f t="shared" ref="AU156" si="139">AU154/AU155*0.0113636*60</f>
        <v>0.92992618597402599</v>
      </c>
      <c r="BD156" s="35"/>
      <c r="BM156" s="35"/>
      <c r="BN156" s="18"/>
      <c r="BO156" s="26"/>
      <c r="BP156" s="26"/>
      <c r="BQ156" s="26"/>
      <c r="BR156" s="26"/>
      <c r="BS156" s="26"/>
      <c r="BT156" s="26"/>
      <c r="BU156" s="26"/>
      <c r="BV156" s="35"/>
      <c r="BW156" s="18"/>
      <c r="BX156" s="26"/>
      <c r="BY156" s="26"/>
      <c r="BZ156" s="26"/>
      <c r="CA156" s="26"/>
      <c r="CB156" s="26"/>
      <c r="CC156" s="26"/>
      <c r="CD156" s="26"/>
      <c r="CE156" s="33"/>
      <c r="CF156" s="18"/>
      <c r="CG156" s="26"/>
      <c r="CH156" s="26"/>
      <c r="CI156" s="26"/>
      <c r="CJ156" s="26"/>
      <c r="CK156" s="26"/>
      <c r="CL156" s="26"/>
      <c r="CM156" s="26"/>
      <c r="CN156" s="33"/>
      <c r="CO156" s="18"/>
      <c r="CP156" s="26"/>
      <c r="CQ156" s="26"/>
      <c r="CR156" s="26"/>
      <c r="CS156" s="26"/>
      <c r="CT156" s="26"/>
      <c r="CU156" s="26"/>
      <c r="CV156" s="26"/>
      <c r="CW156" s="33"/>
      <c r="CX156" s="18"/>
      <c r="CY156" s="26"/>
      <c r="CZ156" s="26"/>
      <c r="DA156" s="26"/>
      <c r="DB156" s="26"/>
      <c r="DC156" s="26"/>
      <c r="DD156" s="26"/>
      <c r="DE156" s="26"/>
      <c r="DF156" s="33"/>
      <c r="DG156" s="18"/>
      <c r="DH156" s="26"/>
      <c r="DI156" s="26"/>
      <c r="DJ156" s="26"/>
      <c r="DK156" s="26"/>
      <c r="DL156" s="26"/>
      <c r="DM156" s="26"/>
      <c r="DN156" s="26"/>
      <c r="DO156" s="33"/>
      <c r="DP156" s="18"/>
      <c r="DQ156" s="26"/>
      <c r="DR156" s="26"/>
      <c r="DS156" s="26"/>
      <c r="DT156" s="26"/>
      <c r="DU156" s="26"/>
      <c r="DV156" s="26"/>
      <c r="DW156" s="26"/>
      <c r="DX156" s="33"/>
      <c r="DY156" s="18"/>
      <c r="DZ156" s="26"/>
      <c r="EA156" s="26"/>
      <c r="EB156" s="26"/>
      <c r="EC156" s="26"/>
      <c r="ED156" s="26"/>
      <c r="EE156" s="26"/>
      <c r="EF156" s="26"/>
      <c r="EG156" s="33"/>
      <c r="EH156" s="26"/>
      <c r="EI156" s="28"/>
      <c r="EJ156" s="17"/>
      <c r="EK156" s="29"/>
      <c r="EO156" s="43">
        <f t="shared" si="121"/>
        <v>0</v>
      </c>
    </row>
    <row r="157" spans="1:145" s="43" customFormat="1" x14ac:dyDescent="0.25">
      <c r="A157" s="152">
        <v>39</v>
      </c>
      <c r="B157" s="52">
        <v>133</v>
      </c>
      <c r="C157" s="36">
        <v>1</v>
      </c>
      <c r="D157" s="37"/>
      <c r="E157" s="37"/>
      <c r="F157" s="37"/>
      <c r="G157" s="37"/>
      <c r="H157" s="37"/>
      <c r="I157" s="37"/>
      <c r="J157" s="37"/>
      <c r="K157" s="38"/>
      <c r="L157" s="36">
        <v>2</v>
      </c>
      <c r="M157" s="37"/>
      <c r="N157" s="37"/>
      <c r="O157" s="37"/>
      <c r="P157" s="37"/>
      <c r="Q157" s="37"/>
      <c r="R157" s="37"/>
      <c r="S157" s="37"/>
      <c r="T157" s="38"/>
      <c r="U157" s="36">
        <v>1</v>
      </c>
      <c r="V157" s="37"/>
      <c r="W157" s="37"/>
      <c r="X157" s="37"/>
      <c r="Y157" s="37"/>
      <c r="Z157" s="37"/>
      <c r="AA157" s="37"/>
      <c r="AB157" s="37"/>
      <c r="AC157" s="38"/>
      <c r="AD157" s="36">
        <v>3</v>
      </c>
      <c r="AE157" s="37"/>
      <c r="AF157" s="37"/>
      <c r="AG157" s="37"/>
      <c r="AH157" s="37"/>
      <c r="AI157" s="37"/>
      <c r="AJ157" s="37"/>
      <c r="AK157" s="37"/>
      <c r="AL157" s="38"/>
      <c r="AM157" s="36"/>
      <c r="AN157" s="37"/>
      <c r="AO157" s="37"/>
      <c r="AP157" s="37"/>
      <c r="AQ157" s="37"/>
      <c r="AR157" s="37"/>
      <c r="AS157" s="37"/>
      <c r="AT157" s="37"/>
      <c r="AU157" s="38"/>
      <c r="AV157" s="36"/>
      <c r="AW157" s="37"/>
      <c r="AX157" s="37"/>
      <c r="AY157" s="37"/>
      <c r="AZ157" s="37"/>
      <c r="BA157" s="37"/>
      <c r="BB157" s="37"/>
      <c r="BC157" s="37"/>
      <c r="BD157" s="38"/>
      <c r="BE157" s="36"/>
      <c r="BF157" s="37"/>
      <c r="BG157" s="37"/>
      <c r="BH157" s="37"/>
      <c r="BI157" s="37"/>
      <c r="BJ157" s="37"/>
      <c r="BK157" s="37"/>
      <c r="BL157" s="37"/>
      <c r="BM157" s="38"/>
      <c r="BN157" s="36"/>
      <c r="BO157" s="37"/>
      <c r="BP157" s="37"/>
      <c r="BQ157" s="37"/>
      <c r="BR157" s="37"/>
      <c r="BS157" s="37"/>
      <c r="BT157" s="37"/>
      <c r="BU157" s="37"/>
      <c r="BV157" s="38"/>
      <c r="BW157" s="36"/>
      <c r="BX157" s="37"/>
      <c r="BY157" s="37"/>
      <c r="BZ157" s="37"/>
      <c r="CA157" s="37"/>
      <c r="CB157" s="37"/>
      <c r="CC157" s="37"/>
      <c r="CD157" s="37"/>
      <c r="CE157" s="38"/>
      <c r="CF157" s="36"/>
      <c r="CG157" s="37"/>
      <c r="CH157" s="37"/>
      <c r="CI157" s="37"/>
      <c r="CJ157" s="37"/>
      <c r="CK157" s="37"/>
      <c r="CL157" s="37"/>
      <c r="CM157" s="37"/>
      <c r="CN157" s="38"/>
      <c r="CO157" s="36"/>
      <c r="CP157" s="37"/>
      <c r="CQ157" s="37"/>
      <c r="CR157" s="37"/>
      <c r="CS157" s="37"/>
      <c r="CT157" s="37"/>
      <c r="CU157" s="37"/>
      <c r="CV157" s="37"/>
      <c r="CW157" s="38"/>
      <c r="CX157" s="36"/>
      <c r="CY157" s="37"/>
      <c r="CZ157" s="37"/>
      <c r="DA157" s="37"/>
      <c r="DB157" s="37"/>
      <c r="DC157" s="37"/>
      <c r="DD157" s="37"/>
      <c r="DE157" s="37"/>
      <c r="DF157" s="38"/>
      <c r="DG157" s="36"/>
      <c r="DH157" s="37"/>
      <c r="DI157" s="37"/>
      <c r="DJ157" s="37"/>
      <c r="DK157" s="37"/>
      <c r="DL157" s="37"/>
      <c r="DM157" s="37"/>
      <c r="DN157" s="37"/>
      <c r="DO157" s="38"/>
      <c r="DP157" s="36"/>
      <c r="DQ157" s="37"/>
      <c r="DR157" s="37"/>
      <c r="DS157" s="37"/>
      <c r="DT157" s="37"/>
      <c r="DU157" s="37"/>
      <c r="DV157" s="37"/>
      <c r="DW157" s="37"/>
      <c r="DX157" s="38"/>
      <c r="DY157" s="36"/>
      <c r="DZ157" s="37"/>
      <c r="EA157" s="37"/>
      <c r="EB157" s="37"/>
      <c r="EC157" s="37"/>
      <c r="ED157" s="37"/>
      <c r="EE157" s="37"/>
      <c r="EF157" s="37"/>
      <c r="EG157" s="38"/>
      <c r="EH157" s="37"/>
      <c r="EI157" s="43">
        <v>133</v>
      </c>
      <c r="EJ157" s="59">
        <v>0</v>
      </c>
      <c r="EK157" s="41">
        <v>31</v>
      </c>
      <c r="EL157" s="42">
        <v>42720</v>
      </c>
      <c r="EM157" s="42">
        <v>42723</v>
      </c>
      <c r="EO157" s="43">
        <f t="shared" si="121"/>
        <v>3</v>
      </c>
    </row>
    <row r="158" spans="1:145" s="11" customFormat="1" x14ac:dyDescent="0.25">
      <c r="A158" s="153"/>
      <c r="B158" s="50"/>
      <c r="C158" s="22">
        <v>486.96</v>
      </c>
      <c r="D158" s="23"/>
      <c r="E158" s="23"/>
      <c r="F158" s="23"/>
      <c r="G158" s="23"/>
      <c r="H158" s="23"/>
      <c r="I158" s="23"/>
      <c r="J158" s="23"/>
      <c r="K158" s="32"/>
      <c r="L158" s="22">
        <v>849.76</v>
      </c>
      <c r="M158" s="23">
        <v>633.25</v>
      </c>
      <c r="P158" s="23"/>
      <c r="Q158" s="23"/>
      <c r="R158" s="23"/>
      <c r="S158" s="23"/>
      <c r="T158" s="32">
        <f>SUM(L158:Q158)</f>
        <v>1483.01</v>
      </c>
      <c r="U158" s="22">
        <v>1019.56</v>
      </c>
      <c r="V158" s="23"/>
      <c r="W158" s="23"/>
      <c r="X158" s="23"/>
      <c r="Y158" s="23"/>
      <c r="Z158" s="23"/>
      <c r="AA158" s="23"/>
      <c r="AB158" s="23"/>
      <c r="AC158" s="32">
        <f>SUM(U158:Z158)</f>
        <v>1019.56</v>
      </c>
      <c r="AD158" s="11">
        <v>1376.31</v>
      </c>
      <c r="AE158" s="11">
        <v>1376.31</v>
      </c>
      <c r="AF158" s="11">
        <v>516.96</v>
      </c>
      <c r="AH158" s="23"/>
      <c r="AI158" s="23"/>
      <c r="AJ158" s="23"/>
      <c r="AK158" s="23"/>
      <c r="AL158" s="32">
        <f>SUM(AD158:AK158)</f>
        <v>3269.58</v>
      </c>
      <c r="AM158" s="22"/>
      <c r="AN158" s="23"/>
      <c r="AO158" s="23"/>
      <c r="AU158" s="32"/>
      <c r="AZ158" s="23"/>
      <c r="BA158" s="23"/>
      <c r="BB158" s="23"/>
      <c r="BC158" s="23"/>
      <c r="BD158" s="32"/>
      <c r="BI158" s="23"/>
      <c r="BJ158" s="23"/>
      <c r="BK158" s="23"/>
      <c r="BL158" s="23"/>
      <c r="BM158" s="32"/>
      <c r="BN158" s="22"/>
      <c r="BO158" s="23"/>
      <c r="BP158" s="23"/>
      <c r="BQ158" s="23"/>
      <c r="BR158" s="23"/>
      <c r="BS158" s="23"/>
      <c r="BT158" s="23"/>
      <c r="BU158" s="23"/>
      <c r="BV158" s="32"/>
      <c r="BW158" s="22"/>
      <c r="BX158" s="23"/>
      <c r="BY158" s="23"/>
      <c r="BZ158" s="23"/>
      <c r="CA158" s="23"/>
      <c r="CB158" s="23"/>
      <c r="CC158" s="23"/>
      <c r="CD158" s="23"/>
      <c r="CE158" s="32"/>
      <c r="CF158" s="22"/>
      <c r="CG158" s="23"/>
      <c r="CH158" s="23"/>
      <c r="CI158" s="23"/>
      <c r="CJ158" s="23"/>
      <c r="CK158" s="23"/>
      <c r="CL158" s="23"/>
      <c r="CM158" s="23"/>
      <c r="CN158" s="32"/>
      <c r="CO158" s="22"/>
      <c r="CP158" s="23"/>
      <c r="CQ158" s="23"/>
      <c r="CR158" s="23"/>
      <c r="CS158" s="23"/>
      <c r="CT158" s="23"/>
      <c r="CU158" s="23"/>
      <c r="CV158" s="23"/>
      <c r="CW158" s="32"/>
      <c r="CX158" s="22"/>
      <c r="CY158" s="23"/>
      <c r="CZ158" s="23"/>
      <c r="DA158" s="23"/>
      <c r="DB158" s="23"/>
      <c r="DC158" s="23"/>
      <c r="DD158" s="23"/>
      <c r="DE158" s="23"/>
      <c r="DF158" s="32"/>
      <c r="DG158" s="22"/>
      <c r="DH158" s="23"/>
      <c r="DI158" s="23"/>
      <c r="DJ158" s="23"/>
      <c r="DK158" s="23"/>
      <c r="DL158" s="23"/>
      <c r="DM158" s="23"/>
      <c r="DN158" s="23"/>
      <c r="DO158" s="32"/>
      <c r="DP158" s="22"/>
      <c r="DQ158" s="23"/>
      <c r="DR158" s="23"/>
      <c r="DS158" s="23"/>
      <c r="DT158" s="23"/>
      <c r="DU158" s="23"/>
      <c r="DV158" s="23"/>
      <c r="DW158" s="23"/>
      <c r="DX158" s="32"/>
      <c r="DY158" s="22"/>
      <c r="DZ158" s="23"/>
      <c r="EA158" s="23"/>
      <c r="EB158" s="23"/>
      <c r="EC158" s="23"/>
      <c r="ED158" s="23"/>
      <c r="EE158" s="23"/>
      <c r="EF158" s="23"/>
      <c r="EG158" s="32"/>
      <c r="EH158" s="23"/>
      <c r="EI158" s="24"/>
      <c r="EJ158" s="19"/>
      <c r="EK158" s="25"/>
      <c r="EO158" s="43">
        <f t="shared" si="121"/>
        <v>0</v>
      </c>
    </row>
    <row r="159" spans="1:145" s="11" customFormat="1" x14ac:dyDescent="0.25">
      <c r="A159" s="153"/>
      <c r="B159" s="50"/>
      <c r="C159" s="22">
        <v>260</v>
      </c>
      <c r="D159" s="23"/>
      <c r="E159" s="23"/>
      <c r="F159" s="23"/>
      <c r="G159" s="23"/>
      <c r="H159" s="23"/>
      <c r="I159" s="23"/>
      <c r="J159" s="23"/>
      <c r="K159" s="32"/>
      <c r="L159" s="22">
        <v>475</v>
      </c>
      <c r="M159" s="23">
        <v>264</v>
      </c>
      <c r="N159" s="23"/>
      <c r="O159" s="23"/>
      <c r="P159" s="23"/>
      <c r="Q159" s="23"/>
      <c r="R159" s="23"/>
      <c r="S159" s="23"/>
      <c r="T159" s="32">
        <f>SUM(L159:Q159)</f>
        <v>739</v>
      </c>
      <c r="U159" s="22">
        <v>330</v>
      </c>
      <c r="V159" s="23"/>
      <c r="Y159" s="23"/>
      <c r="Z159" s="23"/>
      <c r="AA159" s="23"/>
      <c r="AB159" s="23"/>
      <c r="AC159" s="32">
        <f>SUM(U159:Z159)</f>
        <v>330</v>
      </c>
      <c r="AD159" s="11">
        <v>509</v>
      </c>
      <c r="AE159" s="11">
        <v>439</v>
      </c>
      <c r="AF159" s="23">
        <v>385</v>
      </c>
      <c r="AG159" s="23"/>
      <c r="AH159" s="23"/>
      <c r="AI159" s="23"/>
      <c r="AJ159" s="23"/>
      <c r="AK159" s="23"/>
      <c r="AL159" s="32">
        <f>SUM(AD159:AK159)</f>
        <v>1333</v>
      </c>
      <c r="AM159" s="22"/>
      <c r="AN159" s="23"/>
      <c r="AO159" s="23"/>
      <c r="AP159" s="23"/>
      <c r="AQ159" s="23"/>
      <c r="AR159" s="23"/>
      <c r="AS159" s="23"/>
      <c r="AT159" s="23"/>
      <c r="AU159" s="32"/>
      <c r="AX159" s="23"/>
      <c r="AY159" s="23"/>
      <c r="AZ159" s="23"/>
      <c r="BA159" s="23"/>
      <c r="BB159" s="23"/>
      <c r="BC159" s="23"/>
      <c r="BD159" s="32"/>
      <c r="BG159" s="23"/>
      <c r="BH159" s="23"/>
      <c r="BI159" s="23"/>
      <c r="BJ159" s="23"/>
      <c r="BK159" s="23"/>
      <c r="BL159" s="23"/>
      <c r="BM159" s="32"/>
      <c r="BN159" s="22"/>
      <c r="BO159" s="23"/>
      <c r="BP159" s="23"/>
      <c r="BQ159" s="23"/>
      <c r="BR159" s="23"/>
      <c r="BS159" s="23"/>
      <c r="BT159" s="23"/>
      <c r="BU159" s="23"/>
      <c r="BV159" s="32"/>
      <c r="BW159" s="22"/>
      <c r="BX159" s="23"/>
      <c r="BY159" s="23"/>
      <c r="BZ159" s="23"/>
      <c r="CA159" s="23"/>
      <c r="CB159" s="23"/>
      <c r="CC159" s="23"/>
      <c r="CD159" s="23"/>
      <c r="CE159" s="32"/>
      <c r="CF159" s="22"/>
      <c r="CG159" s="23"/>
      <c r="CH159" s="23"/>
      <c r="CI159" s="23"/>
      <c r="CJ159" s="23"/>
      <c r="CK159" s="23"/>
      <c r="CL159" s="23"/>
      <c r="CM159" s="23"/>
      <c r="CN159" s="32"/>
      <c r="CO159" s="22"/>
      <c r="CP159" s="23"/>
      <c r="CQ159" s="23"/>
      <c r="CR159" s="23"/>
      <c r="CS159" s="23"/>
      <c r="CT159" s="23"/>
      <c r="CU159" s="23"/>
      <c r="CV159" s="23"/>
      <c r="CW159" s="32"/>
      <c r="CX159" s="22"/>
      <c r="CY159" s="23"/>
      <c r="CZ159" s="23"/>
      <c r="DA159" s="23"/>
      <c r="DB159" s="23"/>
      <c r="DC159" s="23"/>
      <c r="DD159" s="23"/>
      <c r="DE159" s="23"/>
      <c r="DF159" s="32"/>
      <c r="DG159" s="22"/>
      <c r="DH159" s="23"/>
      <c r="DI159" s="23"/>
      <c r="DJ159" s="23"/>
      <c r="DK159" s="23"/>
      <c r="DL159" s="23"/>
      <c r="DM159" s="23"/>
      <c r="DN159" s="23"/>
      <c r="DO159" s="32"/>
      <c r="DP159" s="22"/>
      <c r="DQ159" s="23"/>
      <c r="DR159" s="23"/>
      <c r="DS159" s="23"/>
      <c r="DT159" s="23"/>
      <c r="DU159" s="23"/>
      <c r="DV159" s="23"/>
      <c r="DW159" s="23"/>
      <c r="DX159" s="32"/>
      <c r="DY159" s="22"/>
      <c r="DZ159" s="23"/>
      <c r="EA159" s="23"/>
      <c r="EB159" s="23"/>
      <c r="EC159" s="23"/>
      <c r="ED159" s="23"/>
      <c r="EE159" s="23"/>
      <c r="EF159" s="23"/>
      <c r="EG159" s="32"/>
      <c r="EH159" s="23"/>
      <c r="EI159" s="24"/>
      <c r="EJ159" s="19"/>
      <c r="EK159" s="25"/>
      <c r="EO159" s="43">
        <f t="shared" si="121"/>
        <v>0</v>
      </c>
    </row>
    <row r="160" spans="1:145" s="27" customFormat="1" x14ac:dyDescent="0.25">
      <c r="A160" s="154"/>
      <c r="B160" s="51"/>
      <c r="C160" s="18">
        <v>1.2765580000000001</v>
      </c>
      <c r="D160" s="26"/>
      <c r="E160" s="26"/>
      <c r="F160" s="26"/>
      <c r="G160" s="26"/>
      <c r="H160" s="26"/>
      <c r="I160" s="26"/>
      <c r="J160" s="26"/>
      <c r="K160" s="35"/>
      <c r="L160" s="18">
        <v>1.2181150000000001</v>
      </c>
      <c r="M160" s="26">
        <v>1.632708</v>
      </c>
      <c r="N160" s="26"/>
      <c r="O160" s="26"/>
      <c r="P160" s="26"/>
      <c r="Q160" s="26"/>
      <c r="R160" s="26"/>
      <c r="S160" s="26"/>
      <c r="T160" s="35">
        <f t="shared" ref="T160" si="140">T158/T159*0.0113636*60</f>
        <v>1.3682543249797021</v>
      </c>
      <c r="U160" s="18">
        <v>2.1064509999999999</v>
      </c>
      <c r="V160" s="26"/>
      <c r="W160" s="26"/>
      <c r="X160" s="26"/>
      <c r="Y160" s="26"/>
      <c r="Z160" s="26"/>
      <c r="AA160" s="26"/>
      <c r="AB160" s="26"/>
      <c r="AC160" s="35">
        <f t="shared" ref="AC160" si="141">AC158/AC159*0.0113636*60</f>
        <v>2.1065221847272726</v>
      </c>
      <c r="AD160" s="27">
        <v>1.843602</v>
      </c>
      <c r="AE160" s="27">
        <v>2.1375700000000002</v>
      </c>
      <c r="AF160" s="27">
        <v>0.91451400000000005</v>
      </c>
      <c r="AL160" s="35">
        <f t="shared" ref="AL160" si="142">AL158/AL159*0.0113636*60</f>
        <v>1.6723570572243058</v>
      </c>
      <c r="AM160" s="18"/>
      <c r="AN160" s="26"/>
      <c r="AO160" s="26"/>
      <c r="AP160" s="26"/>
      <c r="AQ160" s="26"/>
      <c r="AR160" s="26"/>
      <c r="AS160" s="26"/>
      <c r="AT160" s="26"/>
      <c r="AU160" s="35"/>
      <c r="BD160" s="35"/>
      <c r="BM160" s="35"/>
      <c r="BN160" s="18"/>
      <c r="BO160" s="26"/>
      <c r="BP160" s="26"/>
      <c r="BQ160" s="26"/>
      <c r="BR160" s="26"/>
      <c r="BS160" s="26"/>
      <c r="BT160" s="26"/>
      <c r="BU160" s="26"/>
      <c r="BV160" s="35"/>
      <c r="BW160" s="18"/>
      <c r="BX160" s="26"/>
      <c r="BY160" s="26"/>
      <c r="BZ160" s="26"/>
      <c r="CA160" s="26"/>
      <c r="CB160" s="26"/>
      <c r="CC160" s="26"/>
      <c r="CD160" s="26"/>
      <c r="CE160" s="33"/>
      <c r="CF160" s="18"/>
      <c r="CG160" s="26"/>
      <c r="CH160" s="26"/>
      <c r="CI160" s="26"/>
      <c r="CJ160" s="26"/>
      <c r="CK160" s="26"/>
      <c r="CL160" s="26"/>
      <c r="CM160" s="26"/>
      <c r="CN160" s="33"/>
      <c r="CO160" s="18"/>
      <c r="CP160" s="26"/>
      <c r="CQ160" s="26"/>
      <c r="CR160" s="26"/>
      <c r="CS160" s="26"/>
      <c r="CT160" s="26"/>
      <c r="CU160" s="26"/>
      <c r="CV160" s="26"/>
      <c r="CW160" s="33"/>
      <c r="CX160" s="18"/>
      <c r="CY160" s="26"/>
      <c r="CZ160" s="26"/>
      <c r="DA160" s="26"/>
      <c r="DB160" s="26"/>
      <c r="DC160" s="26"/>
      <c r="DD160" s="26"/>
      <c r="DE160" s="26"/>
      <c r="DF160" s="33"/>
      <c r="DG160" s="18"/>
      <c r="DH160" s="26"/>
      <c r="DI160" s="26"/>
      <c r="DJ160" s="26"/>
      <c r="DK160" s="26"/>
      <c r="DL160" s="26"/>
      <c r="DM160" s="26"/>
      <c r="DN160" s="26"/>
      <c r="DO160" s="33"/>
      <c r="DP160" s="18"/>
      <c r="DQ160" s="26"/>
      <c r="DR160" s="26"/>
      <c r="DS160" s="26"/>
      <c r="DT160" s="26"/>
      <c r="DU160" s="26"/>
      <c r="DV160" s="26"/>
      <c r="DW160" s="26"/>
      <c r="DX160" s="33"/>
      <c r="DY160" s="18"/>
      <c r="DZ160" s="26"/>
      <c r="EA160" s="26"/>
      <c r="EB160" s="26"/>
      <c r="EC160" s="26"/>
      <c r="ED160" s="26"/>
      <c r="EE160" s="26"/>
      <c r="EF160" s="26"/>
      <c r="EG160" s="33"/>
      <c r="EH160" s="26"/>
      <c r="EI160" s="28"/>
      <c r="EJ160" s="17"/>
      <c r="EK160" s="29"/>
      <c r="EO160" s="43">
        <f t="shared" si="121"/>
        <v>0</v>
      </c>
    </row>
    <row r="161" spans="1:145" s="43" customFormat="1" x14ac:dyDescent="0.25">
      <c r="A161" s="152">
        <v>40</v>
      </c>
      <c r="B161" s="52">
        <v>140</v>
      </c>
      <c r="C161" s="36">
        <v>0</v>
      </c>
      <c r="D161" s="37"/>
      <c r="E161" s="37"/>
      <c r="F161" s="37"/>
      <c r="G161" s="37"/>
      <c r="H161" s="37"/>
      <c r="I161" s="37"/>
      <c r="J161" s="37"/>
      <c r="K161" s="38"/>
      <c r="L161" s="60">
        <v>2</v>
      </c>
      <c r="M161" s="37"/>
      <c r="N161" s="37"/>
      <c r="O161" s="37"/>
      <c r="P161" s="37"/>
      <c r="Q161" s="37"/>
      <c r="R161" s="37"/>
      <c r="S161" s="37"/>
      <c r="T161" s="38"/>
      <c r="U161" s="60">
        <v>3</v>
      </c>
      <c r="V161" s="37"/>
      <c r="W161" s="37"/>
      <c r="X161" s="37"/>
      <c r="Y161" s="37"/>
      <c r="Z161" s="37"/>
      <c r="AA161" s="37"/>
      <c r="AB161" s="37"/>
      <c r="AC161" s="38"/>
      <c r="AD161" s="60">
        <v>3</v>
      </c>
      <c r="AE161" s="37"/>
      <c r="AF161" s="37"/>
      <c r="AG161" s="37"/>
      <c r="AH161" s="37"/>
      <c r="AI161" s="37"/>
      <c r="AJ161" s="37"/>
      <c r="AK161" s="37"/>
      <c r="AL161" s="38"/>
      <c r="AM161" s="36">
        <v>0</v>
      </c>
      <c r="AN161" s="37"/>
      <c r="AO161" s="37"/>
      <c r="AP161" s="37"/>
      <c r="AQ161" s="37"/>
      <c r="AR161" s="37"/>
      <c r="AS161" s="37"/>
      <c r="AT161" s="37"/>
      <c r="AU161" s="38"/>
      <c r="AV161" s="36"/>
      <c r="AW161" s="37"/>
      <c r="AX161" s="37"/>
      <c r="AY161" s="37"/>
      <c r="AZ161" s="37"/>
      <c r="BA161" s="37"/>
      <c r="BB161" s="37"/>
      <c r="BC161" s="37"/>
      <c r="BD161" s="38"/>
      <c r="BE161" s="36"/>
      <c r="BF161" s="37"/>
      <c r="BG161" s="37"/>
      <c r="BH161" s="37"/>
      <c r="BI161" s="37"/>
      <c r="BJ161" s="37"/>
      <c r="BK161" s="37"/>
      <c r="BL161" s="37"/>
      <c r="BM161" s="38"/>
      <c r="BN161" s="36"/>
      <c r="BO161" s="37"/>
      <c r="BP161" s="37"/>
      <c r="BQ161" s="37"/>
      <c r="BR161" s="37"/>
      <c r="BS161" s="37"/>
      <c r="BT161" s="37"/>
      <c r="BU161" s="37"/>
      <c r="BV161" s="38"/>
      <c r="BW161" s="36"/>
      <c r="BX161" s="37"/>
      <c r="BY161" s="37"/>
      <c r="BZ161" s="37"/>
      <c r="CA161" s="37"/>
      <c r="CB161" s="37"/>
      <c r="CC161" s="37"/>
      <c r="CD161" s="37"/>
      <c r="CE161" s="38"/>
      <c r="CF161" s="36"/>
      <c r="CG161" s="37"/>
      <c r="CH161" s="37"/>
      <c r="CI161" s="37"/>
      <c r="CJ161" s="37"/>
      <c r="CK161" s="37"/>
      <c r="CL161" s="37"/>
      <c r="CM161" s="37"/>
      <c r="CN161" s="38"/>
      <c r="CO161" s="36"/>
      <c r="CP161" s="37"/>
      <c r="CQ161" s="37"/>
      <c r="CR161" s="37"/>
      <c r="CS161" s="37"/>
      <c r="CT161" s="37"/>
      <c r="CU161" s="37"/>
      <c r="CV161" s="37"/>
      <c r="CW161" s="38"/>
      <c r="CX161" s="36"/>
      <c r="CY161" s="37"/>
      <c r="CZ161" s="37"/>
      <c r="DA161" s="37"/>
      <c r="DB161" s="37"/>
      <c r="DC161" s="37"/>
      <c r="DD161" s="37"/>
      <c r="DE161" s="37"/>
      <c r="DF161" s="38"/>
      <c r="DG161" s="36"/>
      <c r="DH161" s="37"/>
      <c r="DI161" s="37"/>
      <c r="DJ161" s="37"/>
      <c r="DK161" s="37"/>
      <c r="DL161" s="37"/>
      <c r="DM161" s="37"/>
      <c r="DN161" s="37"/>
      <c r="DO161" s="38"/>
      <c r="DP161" s="36"/>
      <c r="DQ161" s="37"/>
      <c r="DR161" s="37"/>
      <c r="DS161" s="37"/>
      <c r="DT161" s="37"/>
      <c r="DU161" s="37"/>
      <c r="DV161" s="37"/>
      <c r="DW161" s="37"/>
      <c r="DX161" s="38"/>
      <c r="DY161" s="36"/>
      <c r="DZ161" s="37"/>
      <c r="EA161" s="37"/>
      <c r="EB161" s="37"/>
      <c r="EC161" s="37"/>
      <c r="ED161" s="37"/>
      <c r="EE161" s="37"/>
      <c r="EF161" s="37"/>
      <c r="EG161" s="38"/>
      <c r="EH161" s="37"/>
      <c r="EI161" s="43">
        <v>140</v>
      </c>
      <c r="EJ161" s="59">
        <v>0</v>
      </c>
      <c r="EK161" s="41">
        <v>25</v>
      </c>
      <c r="EL161" s="42">
        <v>42742</v>
      </c>
      <c r="EM161" s="42">
        <v>42746</v>
      </c>
      <c r="EO161" s="43">
        <f t="shared" si="121"/>
        <v>4</v>
      </c>
    </row>
    <row r="162" spans="1:145" s="11" customFormat="1" x14ac:dyDescent="0.25">
      <c r="A162" s="153"/>
      <c r="B162" s="50"/>
      <c r="C162" s="22"/>
      <c r="D162" s="23"/>
      <c r="E162" s="23"/>
      <c r="F162" s="23"/>
      <c r="G162" s="23"/>
      <c r="H162" s="23"/>
      <c r="I162" s="23"/>
      <c r="J162" s="23"/>
      <c r="K162" s="32"/>
      <c r="L162" s="22">
        <v>302.79999999999995</v>
      </c>
      <c r="M162" s="23">
        <v>486.96</v>
      </c>
      <c r="P162" s="23"/>
      <c r="Q162" s="23"/>
      <c r="R162" s="23"/>
      <c r="S162" s="23"/>
      <c r="T162" s="32">
        <f>SUM(L162:Q162)</f>
        <v>789.76</v>
      </c>
      <c r="U162" s="22">
        <v>486.96</v>
      </c>
      <c r="V162" s="23">
        <v>486.96000000000004</v>
      </c>
      <c r="W162" s="23">
        <v>486.96000000000004</v>
      </c>
      <c r="X162" s="23"/>
      <c r="Y162" s="23"/>
      <c r="Z162" s="23"/>
      <c r="AA162" s="23"/>
      <c r="AB162" s="23"/>
      <c r="AC162" s="32">
        <f>SUM(U162:Z162)</f>
        <v>1460.88</v>
      </c>
      <c r="AD162" s="11">
        <v>486.96</v>
      </c>
      <c r="AE162" s="11">
        <v>516.96</v>
      </c>
      <c r="AF162" s="11">
        <v>486.96000000000004</v>
      </c>
      <c r="AH162" s="23"/>
      <c r="AI162" s="23"/>
      <c r="AJ162" s="23"/>
      <c r="AK162" s="23"/>
      <c r="AL162" s="32">
        <f>SUM(AD162:AK162)</f>
        <v>1490.88</v>
      </c>
      <c r="AM162" s="22"/>
      <c r="AN162" s="23"/>
      <c r="AO162" s="23"/>
      <c r="AU162" s="32"/>
      <c r="AZ162" s="23"/>
      <c r="BA162" s="23"/>
      <c r="BB162" s="23"/>
      <c r="BC162" s="23"/>
      <c r="BD162" s="32"/>
      <c r="BI162" s="23"/>
      <c r="BJ162" s="23"/>
      <c r="BK162" s="23"/>
      <c r="BL162" s="23"/>
      <c r="BM162" s="32"/>
      <c r="BN162" s="22"/>
      <c r="BO162" s="23"/>
      <c r="BP162" s="23"/>
      <c r="BQ162" s="23"/>
      <c r="BR162" s="23"/>
      <c r="BS162" s="23"/>
      <c r="BT162" s="23"/>
      <c r="BU162" s="23"/>
      <c r="BV162" s="32"/>
      <c r="BW162" s="22"/>
      <c r="BX162" s="23"/>
      <c r="BY162" s="23"/>
      <c r="BZ162" s="23"/>
      <c r="CA162" s="23"/>
      <c r="CB162" s="23"/>
      <c r="CC162" s="23"/>
      <c r="CD162" s="23"/>
      <c r="CE162" s="32"/>
      <c r="CF162" s="22"/>
      <c r="CG162" s="23"/>
      <c r="CH162" s="23"/>
      <c r="CI162" s="23"/>
      <c r="CJ162" s="23"/>
      <c r="CK162" s="23"/>
      <c r="CL162" s="23"/>
      <c r="CM162" s="23"/>
      <c r="CN162" s="32"/>
      <c r="CO162" s="22"/>
      <c r="CP162" s="23"/>
      <c r="CQ162" s="23"/>
      <c r="CR162" s="23"/>
      <c r="CS162" s="23"/>
      <c r="CT162" s="23"/>
      <c r="CU162" s="23"/>
      <c r="CV162" s="23"/>
      <c r="CW162" s="32"/>
      <c r="CX162" s="22"/>
      <c r="CY162" s="23"/>
      <c r="CZ162" s="23"/>
      <c r="DA162" s="23"/>
      <c r="DB162" s="23"/>
      <c r="DC162" s="23"/>
      <c r="DD162" s="23"/>
      <c r="DE162" s="23"/>
      <c r="DF162" s="32"/>
      <c r="DG162" s="22"/>
      <c r="DH162" s="23"/>
      <c r="DI162" s="23"/>
      <c r="DJ162" s="23"/>
      <c r="DK162" s="23"/>
      <c r="DL162" s="23"/>
      <c r="DM162" s="23"/>
      <c r="DN162" s="23"/>
      <c r="DO162" s="32"/>
      <c r="DP162" s="22"/>
      <c r="DQ162" s="23"/>
      <c r="DR162" s="23"/>
      <c r="DS162" s="23"/>
      <c r="DT162" s="23"/>
      <c r="DU162" s="23"/>
      <c r="DV162" s="23"/>
      <c r="DW162" s="23"/>
      <c r="DX162" s="32"/>
      <c r="DY162" s="22"/>
      <c r="DZ162" s="23"/>
      <c r="EA162" s="23"/>
      <c r="EB162" s="23"/>
      <c r="EC162" s="23"/>
      <c r="ED162" s="23"/>
      <c r="EE162" s="23"/>
      <c r="EF162" s="23"/>
      <c r="EG162" s="32"/>
      <c r="EH162" s="23"/>
      <c r="EI162" s="24"/>
      <c r="EJ162" s="19"/>
      <c r="EK162" s="25"/>
      <c r="EO162" s="43">
        <f t="shared" si="121"/>
        <v>0</v>
      </c>
    </row>
    <row r="163" spans="1:145" s="11" customFormat="1" x14ac:dyDescent="0.25">
      <c r="A163" s="153"/>
      <c r="B163" s="50"/>
      <c r="C163" s="22"/>
      <c r="D163" s="23"/>
      <c r="E163" s="23"/>
      <c r="F163" s="23"/>
      <c r="G163" s="23"/>
      <c r="H163" s="23"/>
      <c r="I163" s="23"/>
      <c r="J163" s="23"/>
      <c r="K163" s="32"/>
      <c r="L163" s="22">
        <v>350.27016456867307</v>
      </c>
      <c r="M163" s="23">
        <v>361.55191119917788</v>
      </c>
      <c r="N163" s="23"/>
      <c r="O163" s="23"/>
      <c r="P163" s="23"/>
      <c r="Q163" s="23"/>
      <c r="R163" s="23"/>
      <c r="S163" s="23"/>
      <c r="T163" s="32">
        <f>SUM(L163:Q163)</f>
        <v>711.82207576785095</v>
      </c>
      <c r="U163" s="22">
        <v>423.60075236973341</v>
      </c>
      <c r="V163" s="23">
        <v>338.50668224064668</v>
      </c>
      <c r="W163" s="11">
        <v>304.45981104039919</v>
      </c>
      <c r="Y163" s="23"/>
      <c r="Z163" s="23"/>
      <c r="AA163" s="23"/>
      <c r="AB163" s="23"/>
      <c r="AC163" s="32">
        <f>SUM(U163:Z163)</f>
        <v>1066.5672456507793</v>
      </c>
      <c r="AD163" s="11">
        <v>294.52006727144516</v>
      </c>
      <c r="AE163" s="11">
        <v>239.74034175334324</v>
      </c>
      <c r="AF163" s="23">
        <v>265.96675684768292</v>
      </c>
      <c r="AG163" s="23"/>
      <c r="AH163" s="23"/>
      <c r="AI163" s="23"/>
      <c r="AJ163" s="23"/>
      <c r="AK163" s="23"/>
      <c r="AL163" s="32">
        <f>SUM(AD163:AK163)</f>
        <v>800.22716587247123</v>
      </c>
      <c r="AM163" s="22"/>
      <c r="AN163" s="23"/>
      <c r="AO163" s="23"/>
      <c r="AP163" s="23"/>
      <c r="AQ163" s="23"/>
      <c r="AR163" s="23"/>
      <c r="AS163" s="23"/>
      <c r="AT163" s="23"/>
      <c r="AU163" s="32"/>
      <c r="AX163" s="23"/>
      <c r="AY163" s="23"/>
      <c r="AZ163" s="23"/>
      <c r="BA163" s="23"/>
      <c r="BB163" s="23"/>
      <c r="BC163" s="23"/>
      <c r="BD163" s="32"/>
      <c r="BG163" s="23"/>
      <c r="BH163" s="23"/>
      <c r="BI163" s="23"/>
      <c r="BJ163" s="23"/>
      <c r="BK163" s="23"/>
      <c r="BL163" s="23"/>
      <c r="BM163" s="32"/>
      <c r="BN163" s="22"/>
      <c r="BO163" s="23"/>
      <c r="BP163" s="23"/>
      <c r="BQ163" s="23"/>
      <c r="BR163" s="23"/>
      <c r="BS163" s="23"/>
      <c r="BT163" s="23"/>
      <c r="BU163" s="23"/>
      <c r="BV163" s="32"/>
      <c r="BW163" s="22"/>
      <c r="BX163" s="23"/>
      <c r="BY163" s="23"/>
      <c r="BZ163" s="23"/>
      <c r="CA163" s="23"/>
      <c r="CB163" s="23"/>
      <c r="CC163" s="23"/>
      <c r="CD163" s="23"/>
      <c r="CE163" s="32"/>
      <c r="CF163" s="22"/>
      <c r="CG163" s="23"/>
      <c r="CH163" s="23"/>
      <c r="CI163" s="23"/>
      <c r="CJ163" s="23"/>
      <c r="CK163" s="23"/>
      <c r="CL163" s="23"/>
      <c r="CM163" s="23"/>
      <c r="CN163" s="32"/>
      <c r="CO163" s="22"/>
      <c r="CP163" s="23"/>
      <c r="CQ163" s="23"/>
      <c r="CR163" s="23"/>
      <c r="CS163" s="23"/>
      <c r="CT163" s="23"/>
      <c r="CU163" s="23"/>
      <c r="CV163" s="23"/>
      <c r="CW163" s="32"/>
      <c r="CX163" s="22"/>
      <c r="CY163" s="23"/>
      <c r="CZ163" s="23"/>
      <c r="DA163" s="23"/>
      <c r="DB163" s="23"/>
      <c r="DC163" s="23"/>
      <c r="DD163" s="23"/>
      <c r="DE163" s="23"/>
      <c r="DF163" s="32"/>
      <c r="DG163" s="22"/>
      <c r="DH163" s="23"/>
      <c r="DI163" s="23"/>
      <c r="DJ163" s="23"/>
      <c r="DK163" s="23"/>
      <c r="DL163" s="23"/>
      <c r="DM163" s="23"/>
      <c r="DN163" s="23"/>
      <c r="DO163" s="32"/>
      <c r="DP163" s="22"/>
      <c r="DQ163" s="23"/>
      <c r="DR163" s="23"/>
      <c r="DS163" s="23"/>
      <c r="DT163" s="23"/>
      <c r="DU163" s="23"/>
      <c r="DV163" s="23"/>
      <c r="DW163" s="23"/>
      <c r="DX163" s="32"/>
      <c r="DY163" s="22"/>
      <c r="DZ163" s="23"/>
      <c r="EA163" s="23"/>
      <c r="EB163" s="23"/>
      <c r="EC163" s="23"/>
      <c r="ED163" s="23"/>
      <c r="EE163" s="23"/>
      <c r="EF163" s="23"/>
      <c r="EG163" s="32"/>
      <c r="EH163" s="23"/>
      <c r="EI163" s="24"/>
      <c r="EJ163" s="19"/>
      <c r="EK163" s="25"/>
      <c r="EO163" s="43">
        <f t="shared" si="121"/>
        <v>0</v>
      </c>
    </row>
    <row r="164" spans="1:145" s="27" customFormat="1" x14ac:dyDescent="0.25">
      <c r="A164" s="154"/>
      <c r="B164" s="51"/>
      <c r="C164" s="18"/>
      <c r="D164" s="26"/>
      <c r="E164" s="26"/>
      <c r="F164" s="26"/>
      <c r="G164" s="26"/>
      <c r="H164" s="26"/>
      <c r="I164" s="26"/>
      <c r="J164" s="26"/>
      <c r="K164" s="35"/>
      <c r="L164" s="18">
        <v>0.5894132749051858</v>
      </c>
      <c r="M164" s="26">
        <v>0.91831106149814468</v>
      </c>
      <c r="N164" s="26"/>
      <c r="O164" s="26"/>
      <c r="P164" s="26"/>
      <c r="Q164" s="26"/>
      <c r="R164" s="26"/>
      <c r="S164" s="26"/>
      <c r="T164" s="35">
        <f t="shared" ref="T164" si="143">T162/T163*0.0113636*60</f>
        <v>0.75646853685894022</v>
      </c>
      <c r="U164" s="18">
        <v>0.7837972843594101</v>
      </c>
      <c r="V164" s="26">
        <v>0.98082884852467056</v>
      </c>
      <c r="W164" s="26">
        <v>1.0905121376296993</v>
      </c>
      <c r="X164" s="26"/>
      <c r="Y164" s="26"/>
      <c r="Z164" s="26"/>
      <c r="AA164" s="26"/>
      <c r="AB164" s="26"/>
      <c r="AC164" s="35">
        <f t="shared" ref="AC164" si="144">AC162/AC163*0.0113636*60</f>
        <v>0.93388519302619966</v>
      </c>
      <c r="AD164" s="27">
        <v>1.1273157799940183</v>
      </c>
      <c r="AE164" s="27">
        <v>1.4702223112814292</v>
      </c>
      <c r="AF164" s="27">
        <v>1.2483406696955877</v>
      </c>
      <c r="AL164" s="35">
        <f t="shared" ref="AL164" si="145">AL162/AL163*0.0113636*60</f>
        <v>1.2702715946561558</v>
      </c>
      <c r="AM164" s="18"/>
      <c r="AN164" s="26"/>
      <c r="AO164" s="26"/>
      <c r="AP164" s="26"/>
      <c r="AQ164" s="26"/>
      <c r="AR164" s="26"/>
      <c r="AS164" s="26"/>
      <c r="AT164" s="26"/>
      <c r="AU164" s="35"/>
      <c r="BD164" s="35"/>
      <c r="BM164" s="35"/>
      <c r="BN164" s="18"/>
      <c r="BO164" s="26"/>
      <c r="BP164" s="26"/>
      <c r="BQ164" s="26"/>
      <c r="BR164" s="26"/>
      <c r="BS164" s="26"/>
      <c r="BT164" s="26"/>
      <c r="BU164" s="26"/>
      <c r="BV164" s="35"/>
      <c r="BW164" s="18"/>
      <c r="BX164" s="26"/>
      <c r="BY164" s="26"/>
      <c r="BZ164" s="26"/>
      <c r="CA164" s="26"/>
      <c r="CB164" s="26"/>
      <c r="CC164" s="26"/>
      <c r="CD164" s="26"/>
      <c r="CE164" s="33"/>
      <c r="CF164" s="18"/>
      <c r="CG164" s="26"/>
      <c r="CH164" s="26"/>
      <c r="CI164" s="26"/>
      <c r="CJ164" s="26"/>
      <c r="CK164" s="26"/>
      <c r="CL164" s="26"/>
      <c r="CM164" s="26"/>
      <c r="CN164" s="33"/>
      <c r="CO164" s="18"/>
      <c r="CP164" s="26"/>
      <c r="CQ164" s="26"/>
      <c r="CR164" s="26"/>
      <c r="CS164" s="26"/>
      <c r="CT164" s="26"/>
      <c r="CU164" s="26"/>
      <c r="CV164" s="26"/>
      <c r="CW164" s="33"/>
      <c r="CX164" s="18"/>
      <c r="CY164" s="26"/>
      <c r="CZ164" s="26"/>
      <c r="DA164" s="26"/>
      <c r="DB164" s="26"/>
      <c r="DC164" s="26"/>
      <c r="DD164" s="26"/>
      <c r="DE164" s="26"/>
      <c r="DF164" s="33"/>
      <c r="DG164" s="18"/>
      <c r="DH164" s="26"/>
      <c r="DI164" s="26"/>
      <c r="DJ164" s="26"/>
      <c r="DK164" s="26"/>
      <c r="DL164" s="26"/>
      <c r="DM164" s="26"/>
      <c r="DN164" s="26"/>
      <c r="DO164" s="33"/>
      <c r="DP164" s="18"/>
      <c r="DQ164" s="26"/>
      <c r="DR164" s="26"/>
      <c r="DS164" s="26"/>
      <c r="DT164" s="26"/>
      <c r="DU164" s="26"/>
      <c r="DV164" s="26"/>
      <c r="DW164" s="26"/>
      <c r="DX164" s="33"/>
      <c r="DY164" s="18"/>
      <c r="DZ164" s="26"/>
      <c r="EA164" s="26"/>
      <c r="EB164" s="26"/>
      <c r="EC164" s="26"/>
      <c r="ED164" s="26"/>
      <c r="EE164" s="26"/>
      <c r="EF164" s="26"/>
      <c r="EG164" s="33"/>
      <c r="EH164" s="26"/>
      <c r="EI164" s="28"/>
      <c r="EJ164" s="17"/>
      <c r="EK164" s="29"/>
      <c r="EO164" s="43">
        <f t="shared" si="121"/>
        <v>0</v>
      </c>
    </row>
    <row r="165" spans="1:145" s="43" customFormat="1" x14ac:dyDescent="0.25">
      <c r="A165" s="152">
        <v>41</v>
      </c>
      <c r="B165" s="52">
        <v>143</v>
      </c>
      <c r="C165" s="37">
        <v>0</v>
      </c>
      <c r="D165" s="37"/>
      <c r="E165" s="37"/>
      <c r="F165" s="37"/>
      <c r="G165" s="37"/>
      <c r="H165" s="37"/>
      <c r="I165" s="37"/>
      <c r="J165" s="37"/>
      <c r="K165" s="38"/>
      <c r="L165" s="37">
        <v>0</v>
      </c>
      <c r="M165" s="37"/>
      <c r="N165" s="37"/>
      <c r="O165" s="37"/>
      <c r="P165" s="37"/>
      <c r="Q165" s="37"/>
      <c r="R165" s="37"/>
      <c r="S165" s="37"/>
      <c r="T165" s="38"/>
      <c r="U165" s="37">
        <v>0</v>
      </c>
      <c r="V165" s="37"/>
      <c r="W165" s="37"/>
      <c r="X165" s="37"/>
      <c r="Y165" s="37"/>
      <c r="Z165" s="37"/>
      <c r="AA165" s="37"/>
      <c r="AB165" s="37"/>
      <c r="AC165" s="38"/>
      <c r="AD165" s="37">
        <v>0</v>
      </c>
      <c r="AE165" s="37"/>
      <c r="AF165" s="37"/>
      <c r="AG165" s="37"/>
      <c r="AH165" s="37"/>
      <c r="AI165" s="37"/>
      <c r="AJ165" s="37"/>
      <c r="AK165" s="37"/>
      <c r="AL165" s="38"/>
      <c r="AM165" s="37">
        <v>1</v>
      </c>
      <c r="AN165" s="37"/>
      <c r="AO165" s="37"/>
      <c r="AP165" s="37"/>
      <c r="AQ165" s="37"/>
      <c r="AR165" s="37"/>
      <c r="AS165" s="37"/>
      <c r="AT165" s="37"/>
      <c r="AU165" s="38"/>
      <c r="AV165" s="37">
        <v>2</v>
      </c>
      <c r="AW165" s="37"/>
      <c r="AX165" s="37"/>
      <c r="AY165" s="37"/>
      <c r="AZ165" s="37"/>
      <c r="BA165" s="37"/>
      <c r="BB165" s="37"/>
      <c r="BC165" s="37"/>
      <c r="BD165" s="38"/>
      <c r="BE165" s="37">
        <v>4</v>
      </c>
      <c r="BF165" s="37"/>
      <c r="BG165" s="37"/>
      <c r="BH165" s="37"/>
      <c r="BI165" s="37"/>
      <c r="BJ165" s="37"/>
      <c r="BK165" s="37"/>
      <c r="BL165" s="37"/>
      <c r="BM165" s="38"/>
      <c r="BN165" s="37">
        <v>2</v>
      </c>
      <c r="BO165" s="37"/>
      <c r="BP165" s="37"/>
      <c r="BQ165" s="37"/>
      <c r="BR165" s="37"/>
      <c r="BS165" s="37"/>
      <c r="BT165" s="37"/>
      <c r="BU165" s="37"/>
      <c r="BV165" s="38"/>
      <c r="BW165" s="37">
        <v>0</v>
      </c>
      <c r="BX165" s="37"/>
      <c r="BY165" s="37"/>
      <c r="BZ165" s="37"/>
      <c r="CA165" s="37"/>
      <c r="CB165" s="37"/>
      <c r="CC165" s="37"/>
      <c r="CD165" s="37"/>
      <c r="CE165" s="38"/>
      <c r="CF165" s="37"/>
      <c r="CG165" s="37"/>
      <c r="CH165" s="37"/>
      <c r="CI165" s="37"/>
      <c r="CJ165" s="37"/>
      <c r="CK165" s="37"/>
      <c r="CL165" s="37"/>
      <c r="CM165" s="37"/>
      <c r="CN165" s="38"/>
      <c r="CO165" s="37"/>
      <c r="CP165" s="37"/>
      <c r="CQ165" s="37"/>
      <c r="CR165" s="37"/>
      <c r="CS165" s="37"/>
      <c r="CT165" s="37"/>
      <c r="CU165" s="37"/>
      <c r="CV165" s="37"/>
      <c r="CW165" s="38"/>
      <c r="CX165" s="37"/>
      <c r="CY165" s="37"/>
      <c r="CZ165" s="37"/>
      <c r="DA165" s="37"/>
      <c r="DB165" s="37"/>
      <c r="DC165" s="37"/>
      <c r="DD165" s="37"/>
      <c r="DE165" s="37"/>
      <c r="DF165" s="38"/>
      <c r="DG165" s="37"/>
      <c r="DH165" s="37"/>
      <c r="DI165" s="37"/>
      <c r="DJ165" s="37"/>
      <c r="DK165" s="37"/>
      <c r="DL165" s="37"/>
      <c r="DM165" s="37"/>
      <c r="DN165" s="37"/>
      <c r="DO165" s="38"/>
      <c r="DP165" s="37"/>
      <c r="DQ165" s="37"/>
      <c r="DR165" s="37"/>
      <c r="DS165" s="37"/>
      <c r="DT165" s="37"/>
      <c r="DU165" s="37"/>
      <c r="DV165" s="37"/>
      <c r="DW165" s="37"/>
      <c r="DX165" s="38"/>
      <c r="DY165" s="37"/>
      <c r="DZ165" s="37"/>
      <c r="EA165" s="37"/>
      <c r="EB165" s="37"/>
      <c r="EC165" s="37"/>
      <c r="ED165" s="37"/>
      <c r="EE165" s="37"/>
      <c r="EF165" s="37"/>
      <c r="EG165" s="38"/>
      <c r="EH165" s="37"/>
      <c r="EI165" s="43">
        <v>143</v>
      </c>
      <c r="EJ165" s="75"/>
      <c r="EK165" s="41">
        <v>7</v>
      </c>
      <c r="EL165" s="42">
        <v>42747</v>
      </c>
      <c r="EM165" s="42">
        <v>42755</v>
      </c>
      <c r="EO165" s="43">
        <f t="shared" si="121"/>
        <v>8</v>
      </c>
    </row>
    <row r="166" spans="1:145" s="11" customFormat="1" x14ac:dyDescent="0.25">
      <c r="A166" s="153"/>
      <c r="B166" s="50"/>
      <c r="C166" s="22"/>
      <c r="D166" s="23"/>
      <c r="E166" s="23"/>
      <c r="F166" s="23"/>
      <c r="G166" s="23"/>
      <c r="H166" s="23"/>
      <c r="I166" s="23"/>
      <c r="J166" s="23"/>
      <c r="K166" s="32"/>
      <c r="L166" s="22"/>
      <c r="M166" s="23"/>
      <c r="P166" s="23"/>
      <c r="Q166" s="23"/>
      <c r="R166" s="23"/>
      <c r="S166" s="23"/>
      <c r="T166" s="32"/>
      <c r="U166" s="22"/>
      <c r="V166" s="23"/>
      <c r="W166" s="23"/>
      <c r="X166" s="23"/>
      <c r="Y166" s="23"/>
      <c r="Z166" s="23"/>
      <c r="AA166" s="23"/>
      <c r="AB166" s="23"/>
      <c r="AC166" s="32"/>
      <c r="AH166" s="23"/>
      <c r="AI166" s="23"/>
      <c r="AJ166" s="23"/>
      <c r="AK166" s="23"/>
      <c r="AL166" s="32"/>
      <c r="AM166" s="22">
        <v>328.2</v>
      </c>
      <c r="AN166" s="23"/>
      <c r="AO166" s="23"/>
      <c r="AU166" s="32">
        <f>SUM(AM166:AT166)</f>
        <v>328.2</v>
      </c>
      <c r="AV166" s="11">
        <v>328.2</v>
      </c>
      <c r="AW166" s="11">
        <v>324.04000000000002</v>
      </c>
      <c r="AZ166" s="23"/>
      <c r="BA166" s="23"/>
      <c r="BB166" s="23"/>
      <c r="BC166" s="23"/>
      <c r="BD166" s="32">
        <f>SUM(AV166:BA166)</f>
        <v>652.24</v>
      </c>
      <c r="BE166" s="11">
        <v>246.04</v>
      </c>
      <c r="BF166" s="11">
        <v>486.96</v>
      </c>
      <c r="BG166" s="11">
        <v>272.04000000000002</v>
      </c>
      <c r="BH166" s="11">
        <v>328.2</v>
      </c>
      <c r="BI166" s="23"/>
      <c r="BJ166" s="23"/>
      <c r="BK166" s="23"/>
      <c r="BL166" s="23"/>
      <c r="BM166" s="32">
        <f>SUM(BE166:BJ166)</f>
        <v>1333.24</v>
      </c>
      <c r="BN166" s="22">
        <v>569.12</v>
      </c>
      <c r="BO166" s="23">
        <v>486.96</v>
      </c>
      <c r="BP166" s="23"/>
      <c r="BQ166" s="23"/>
      <c r="BR166" s="23"/>
      <c r="BS166" s="23"/>
      <c r="BT166" s="23"/>
      <c r="BU166" s="23"/>
      <c r="BV166" s="32">
        <f>SUM(BN166:BS166)</f>
        <v>1056.08</v>
      </c>
      <c r="BW166" s="22"/>
      <c r="BX166" s="23"/>
      <c r="BY166" s="23"/>
      <c r="BZ166" s="23"/>
      <c r="CA166" s="23"/>
      <c r="CB166" s="23"/>
      <c r="CC166" s="23"/>
      <c r="CD166" s="23"/>
      <c r="CE166" s="32"/>
      <c r="CF166" s="22"/>
      <c r="CG166" s="23"/>
      <c r="CH166" s="23"/>
      <c r="CI166" s="23"/>
      <c r="CJ166" s="23"/>
      <c r="CK166" s="23"/>
      <c r="CL166" s="23"/>
      <c r="CM166" s="23"/>
      <c r="CN166" s="32"/>
      <c r="CO166" s="22"/>
      <c r="CP166" s="23"/>
      <c r="CQ166" s="23"/>
      <c r="CR166" s="23"/>
      <c r="CS166" s="23"/>
      <c r="CT166" s="23"/>
      <c r="CU166" s="23"/>
      <c r="CV166" s="23"/>
      <c r="CW166" s="32"/>
      <c r="CX166" s="22"/>
      <c r="CY166" s="23"/>
      <c r="CZ166" s="23"/>
      <c r="DA166" s="23"/>
      <c r="DB166" s="23"/>
      <c r="DC166" s="23"/>
      <c r="DD166" s="23"/>
      <c r="DE166" s="23"/>
      <c r="DF166" s="32"/>
      <c r="DG166" s="22"/>
      <c r="DH166" s="23"/>
      <c r="DI166" s="23"/>
      <c r="DJ166" s="23"/>
      <c r="DK166" s="23"/>
      <c r="DL166" s="23"/>
      <c r="DM166" s="23"/>
      <c r="DN166" s="23"/>
      <c r="DO166" s="32"/>
      <c r="DP166" s="22"/>
      <c r="DQ166" s="23"/>
      <c r="DR166" s="23"/>
      <c r="DS166" s="23"/>
      <c r="DT166" s="23"/>
      <c r="DU166" s="23"/>
      <c r="DV166" s="23"/>
      <c r="DW166" s="23"/>
      <c r="DX166" s="32"/>
      <c r="DY166" s="22"/>
      <c r="DZ166" s="23"/>
      <c r="EA166" s="23"/>
      <c r="EB166" s="23"/>
      <c r="EC166" s="23"/>
      <c r="ED166" s="23"/>
      <c r="EE166" s="23"/>
      <c r="EF166" s="23"/>
      <c r="EG166" s="32"/>
      <c r="EH166" s="23"/>
      <c r="EI166" s="24"/>
      <c r="EJ166" s="19"/>
      <c r="EK166" s="25"/>
      <c r="EO166" s="43">
        <f t="shared" si="121"/>
        <v>0</v>
      </c>
    </row>
    <row r="167" spans="1:145" s="11" customFormat="1" x14ac:dyDescent="0.25">
      <c r="A167" s="153"/>
      <c r="B167" s="50"/>
      <c r="C167" s="22"/>
      <c r="D167" s="23"/>
      <c r="E167" s="23"/>
      <c r="F167" s="23"/>
      <c r="G167" s="23"/>
      <c r="H167" s="23"/>
      <c r="I167" s="23"/>
      <c r="J167" s="23"/>
      <c r="K167" s="32"/>
      <c r="L167" s="22"/>
      <c r="M167" s="23"/>
      <c r="N167" s="23"/>
      <c r="O167" s="23"/>
      <c r="P167" s="23"/>
      <c r="Q167" s="23"/>
      <c r="R167" s="23"/>
      <c r="S167" s="23"/>
      <c r="T167" s="32"/>
      <c r="U167" s="22"/>
      <c r="V167" s="23"/>
      <c r="Y167" s="23"/>
      <c r="Z167" s="23"/>
      <c r="AA167" s="23"/>
      <c r="AB167" s="23"/>
      <c r="AC167" s="32"/>
      <c r="AF167" s="23"/>
      <c r="AG167" s="23"/>
      <c r="AH167" s="23"/>
      <c r="AI167" s="23"/>
      <c r="AJ167" s="23"/>
      <c r="AK167" s="23"/>
      <c r="AL167" s="32"/>
      <c r="AM167" s="22">
        <v>217</v>
      </c>
      <c r="AN167" s="23"/>
      <c r="AO167" s="23"/>
      <c r="AP167" s="23"/>
      <c r="AQ167" s="23"/>
      <c r="AR167" s="23"/>
      <c r="AS167" s="23"/>
      <c r="AT167" s="23"/>
      <c r="AU167" s="32">
        <f>SUM(AM167:AT167)</f>
        <v>217</v>
      </c>
      <c r="AV167" s="11">
        <v>209</v>
      </c>
      <c r="AW167" s="11">
        <v>210</v>
      </c>
      <c r="AX167" s="23"/>
      <c r="AY167" s="23"/>
      <c r="AZ167" s="23"/>
      <c r="BA167" s="23"/>
      <c r="BB167" s="23"/>
      <c r="BC167" s="23"/>
      <c r="BD167" s="32">
        <f>SUM(AV167:BA167)</f>
        <v>419</v>
      </c>
      <c r="BE167" s="11">
        <v>218</v>
      </c>
      <c r="BF167" s="11">
        <v>440</v>
      </c>
      <c r="BG167" s="23">
        <v>231</v>
      </c>
      <c r="BH167" s="23">
        <v>200</v>
      </c>
      <c r="BI167" s="23"/>
      <c r="BJ167" s="23"/>
      <c r="BK167" s="23"/>
      <c r="BL167" s="23"/>
      <c r="BM167" s="32">
        <f>SUM(BE167:BJ167)</f>
        <v>1089</v>
      </c>
      <c r="BN167" s="22">
        <v>426</v>
      </c>
      <c r="BO167" s="23">
        <v>351</v>
      </c>
      <c r="BP167" s="23"/>
      <c r="BQ167" s="23"/>
      <c r="BR167" s="23"/>
      <c r="BS167" s="23"/>
      <c r="BT167" s="23"/>
      <c r="BU167" s="23"/>
      <c r="BV167" s="32">
        <f>SUM(BN167:BS167)</f>
        <v>777</v>
      </c>
      <c r="BW167" s="22"/>
      <c r="BX167" s="23"/>
      <c r="BY167" s="23"/>
      <c r="BZ167" s="23"/>
      <c r="CA167" s="23"/>
      <c r="CB167" s="23"/>
      <c r="CC167" s="23"/>
      <c r="CD167" s="23"/>
      <c r="CE167" s="32"/>
      <c r="CF167" s="22"/>
      <c r="CG167" s="23"/>
      <c r="CH167" s="23"/>
      <c r="CI167" s="23"/>
      <c r="CJ167" s="23"/>
      <c r="CK167" s="23"/>
      <c r="CL167" s="23"/>
      <c r="CM167" s="23"/>
      <c r="CN167" s="32"/>
      <c r="CO167" s="22"/>
      <c r="CP167" s="23"/>
      <c r="CQ167" s="23"/>
      <c r="CR167" s="23"/>
      <c r="CS167" s="23"/>
      <c r="CT167" s="23"/>
      <c r="CU167" s="23"/>
      <c r="CV167" s="23"/>
      <c r="CW167" s="32"/>
      <c r="CX167" s="22"/>
      <c r="CY167" s="23"/>
      <c r="CZ167" s="23"/>
      <c r="DA167" s="23"/>
      <c r="DB167" s="23"/>
      <c r="DC167" s="23"/>
      <c r="DD167" s="23"/>
      <c r="DE167" s="23"/>
      <c r="DF167" s="32"/>
      <c r="DG167" s="22"/>
      <c r="DH167" s="23"/>
      <c r="DI167" s="23"/>
      <c r="DJ167" s="23"/>
      <c r="DK167" s="23"/>
      <c r="DL167" s="23"/>
      <c r="DM167" s="23"/>
      <c r="DN167" s="23"/>
      <c r="DO167" s="32"/>
      <c r="DP167" s="22"/>
      <c r="DQ167" s="23"/>
      <c r="DR167" s="23"/>
      <c r="DS167" s="23"/>
      <c r="DT167" s="23"/>
      <c r="DU167" s="23"/>
      <c r="DV167" s="23"/>
      <c r="DW167" s="23"/>
      <c r="DX167" s="32"/>
      <c r="DY167" s="22"/>
      <c r="DZ167" s="23"/>
      <c r="EA167" s="23"/>
      <c r="EB167" s="23"/>
      <c r="EC167" s="23"/>
      <c r="ED167" s="23"/>
      <c r="EE167" s="23"/>
      <c r="EF167" s="23"/>
      <c r="EG167" s="32"/>
      <c r="EH167" s="23"/>
      <c r="EI167" s="24"/>
      <c r="EJ167" s="19"/>
      <c r="EK167" s="25"/>
      <c r="EO167" s="43">
        <f t="shared" si="121"/>
        <v>0</v>
      </c>
    </row>
    <row r="168" spans="1:145" s="27" customFormat="1" x14ac:dyDescent="0.25">
      <c r="A168" s="154"/>
      <c r="B168" s="51"/>
      <c r="C168" s="18"/>
      <c r="D168" s="26"/>
      <c r="E168" s="26"/>
      <c r="F168" s="26"/>
      <c r="G168" s="26"/>
      <c r="H168" s="26"/>
      <c r="I168" s="26"/>
      <c r="J168" s="26"/>
      <c r="K168" s="35"/>
      <c r="L168" s="18"/>
      <c r="M168" s="26"/>
      <c r="N168" s="26"/>
      <c r="O168" s="26"/>
      <c r="P168" s="26"/>
      <c r="Q168" s="26"/>
      <c r="R168" s="26"/>
      <c r="S168" s="26"/>
      <c r="T168" s="35"/>
      <c r="U168" s="18"/>
      <c r="V168" s="26"/>
      <c r="W168" s="26"/>
      <c r="X168" s="26"/>
      <c r="Y168" s="26"/>
      <c r="Z168" s="26"/>
      <c r="AA168" s="26"/>
      <c r="AB168" s="26"/>
      <c r="AC168" s="35"/>
      <c r="AL168" s="35"/>
      <c r="AM168" s="18">
        <v>1.030138</v>
      </c>
      <c r="AN168" s="26"/>
      <c r="AO168" s="26"/>
      <c r="AP168" s="26"/>
      <c r="AQ168" s="26"/>
      <c r="AR168" s="26"/>
      <c r="AS168" s="26"/>
      <c r="AT168" s="26"/>
      <c r="AU168" s="35">
        <f t="shared" ref="AU168" si="146">AU166/AU167*0.0113636*60</f>
        <v>1.0312074248847927</v>
      </c>
      <c r="AV168" s="27">
        <v>1.0696619999999999</v>
      </c>
      <c r="AW168" s="27">
        <v>1.0490010000000001</v>
      </c>
      <c r="BD168" s="35">
        <f t="shared" ref="BD168" si="147">BD166/BD167*0.0113636*60</f>
        <v>1.0613548158472552</v>
      </c>
      <c r="BE168" s="27">
        <v>0.76801699999999995</v>
      </c>
      <c r="BF168" s="27">
        <v>0.75303100000000001</v>
      </c>
      <c r="BG168" s="27">
        <v>0.80070799999999998</v>
      </c>
      <c r="BH168" s="27">
        <v>1.1176010000000001</v>
      </c>
      <c r="BM168" s="35">
        <f t="shared" ref="BM168" si="148">BM166/BM167*0.0113636*60</f>
        <v>0.8347331164738292</v>
      </c>
      <c r="BN168" s="18">
        <v>0.91052200000000005</v>
      </c>
      <c r="BO168" s="26">
        <v>0.94562800000000002</v>
      </c>
      <c r="BP168" s="26"/>
      <c r="BQ168" s="26"/>
      <c r="BR168" s="26"/>
      <c r="BS168" s="26"/>
      <c r="BT168" s="26"/>
      <c r="BU168" s="26"/>
      <c r="BV168" s="35">
        <f t="shared" ref="BV168" si="149">BV166/BV167*0.0113636*60</f>
        <v>0.92670816123552113</v>
      </c>
      <c r="BW168" s="18"/>
      <c r="BX168" s="26"/>
      <c r="BY168" s="26"/>
      <c r="BZ168" s="26"/>
      <c r="CA168" s="26"/>
      <c r="CB168" s="26"/>
      <c r="CC168" s="26"/>
      <c r="CD168" s="26"/>
      <c r="CE168" s="33"/>
      <c r="CF168" s="18"/>
      <c r="CG168" s="26"/>
      <c r="CH168" s="26"/>
      <c r="CI168" s="26"/>
      <c r="CJ168" s="26"/>
      <c r="CK168" s="26"/>
      <c r="CL168" s="26"/>
      <c r="CM168" s="26"/>
      <c r="CN168" s="33"/>
      <c r="CO168" s="18"/>
      <c r="CP168" s="26"/>
      <c r="CQ168" s="26"/>
      <c r="CR168" s="26"/>
      <c r="CS168" s="26"/>
      <c r="CT168" s="26"/>
      <c r="CU168" s="26"/>
      <c r="CV168" s="26"/>
      <c r="CW168" s="33"/>
      <c r="CX168" s="18"/>
      <c r="CY168" s="26"/>
      <c r="CZ168" s="26"/>
      <c r="DA168" s="26"/>
      <c r="DB168" s="26"/>
      <c r="DC168" s="26"/>
      <c r="DD168" s="26"/>
      <c r="DE168" s="26"/>
      <c r="DF168" s="33"/>
      <c r="DG168" s="18"/>
      <c r="DH168" s="26"/>
      <c r="DI168" s="26"/>
      <c r="DJ168" s="26"/>
      <c r="DK168" s="26"/>
      <c r="DL168" s="26"/>
      <c r="DM168" s="26"/>
      <c r="DN168" s="26"/>
      <c r="DO168" s="33"/>
      <c r="DP168" s="18"/>
      <c r="DQ168" s="26"/>
      <c r="DR168" s="26"/>
      <c r="DS168" s="26"/>
      <c r="DT168" s="26"/>
      <c r="DU168" s="26"/>
      <c r="DV168" s="26"/>
      <c r="DW168" s="26"/>
      <c r="DX168" s="33"/>
      <c r="DY168" s="18"/>
      <c r="DZ168" s="26"/>
      <c r="EA168" s="26"/>
      <c r="EB168" s="26"/>
      <c r="EC168" s="26"/>
      <c r="ED168" s="26"/>
      <c r="EE168" s="26"/>
      <c r="EF168" s="26"/>
      <c r="EG168" s="33"/>
      <c r="EH168" s="26"/>
      <c r="EI168" s="28"/>
      <c r="EJ168" s="17"/>
      <c r="EK168" s="29"/>
      <c r="EO168" s="43">
        <f t="shared" si="121"/>
        <v>0</v>
      </c>
    </row>
    <row r="169" spans="1:145" s="43" customFormat="1" x14ac:dyDescent="0.25">
      <c r="A169" s="152">
        <v>42</v>
      </c>
      <c r="B169" s="52">
        <v>145</v>
      </c>
      <c r="C169" s="60">
        <v>1</v>
      </c>
      <c r="D169" s="37"/>
      <c r="E169" s="37"/>
      <c r="F169" s="37"/>
      <c r="G169" s="37"/>
      <c r="H169" s="37"/>
      <c r="I169" s="37"/>
      <c r="J169" s="37"/>
      <c r="K169" s="38"/>
      <c r="L169" s="60">
        <v>4</v>
      </c>
      <c r="M169" s="37"/>
      <c r="N169" s="37"/>
      <c r="O169" s="37"/>
      <c r="P169" s="37"/>
      <c r="Q169" s="37"/>
      <c r="R169" s="37"/>
      <c r="S169" s="37"/>
      <c r="T169" s="38"/>
      <c r="U169" s="36">
        <v>0</v>
      </c>
      <c r="V169" s="37"/>
      <c r="W169" s="37"/>
      <c r="X169" s="37"/>
      <c r="Y169" s="37"/>
      <c r="Z169" s="37"/>
      <c r="AA169" s="37"/>
      <c r="AB169" s="37"/>
      <c r="AC169" s="38"/>
      <c r="AD169" s="36"/>
      <c r="AE169" s="37"/>
      <c r="AF169" s="37"/>
      <c r="AG169" s="37"/>
      <c r="AH169" s="37"/>
      <c r="AI169" s="37"/>
      <c r="AJ169" s="37"/>
      <c r="AK169" s="37"/>
      <c r="AL169" s="38"/>
      <c r="AM169" s="36"/>
      <c r="AN169" s="37"/>
      <c r="AO169" s="37"/>
      <c r="AP169" s="37"/>
      <c r="AQ169" s="37"/>
      <c r="AR169" s="37"/>
      <c r="AS169" s="37"/>
      <c r="AT169" s="37"/>
      <c r="AU169" s="38"/>
      <c r="AV169" s="36"/>
      <c r="AW169" s="37"/>
      <c r="AX169" s="37"/>
      <c r="AY169" s="37"/>
      <c r="AZ169" s="37"/>
      <c r="BA169" s="37"/>
      <c r="BB169" s="37"/>
      <c r="BC169" s="37"/>
      <c r="BD169" s="38"/>
      <c r="BE169" s="36"/>
      <c r="BF169" s="37"/>
      <c r="BG169" s="37"/>
      <c r="BH169" s="37"/>
      <c r="BI169" s="37"/>
      <c r="BJ169" s="37"/>
      <c r="BK169" s="37"/>
      <c r="BL169" s="37"/>
      <c r="BM169" s="38"/>
      <c r="BN169" s="36"/>
      <c r="BO169" s="37"/>
      <c r="BP169" s="37"/>
      <c r="BQ169" s="37"/>
      <c r="BR169" s="37"/>
      <c r="BS169" s="37"/>
      <c r="BT169" s="37"/>
      <c r="BU169" s="37"/>
      <c r="BV169" s="38"/>
      <c r="BW169" s="36"/>
      <c r="BX169" s="37"/>
      <c r="BY169" s="37"/>
      <c r="BZ169" s="37"/>
      <c r="CA169" s="37"/>
      <c r="CB169" s="37"/>
      <c r="CC169" s="37"/>
      <c r="CD169" s="37"/>
      <c r="CE169" s="38"/>
      <c r="CF169" s="36"/>
      <c r="CG169" s="37"/>
      <c r="CH169" s="37"/>
      <c r="CI169" s="37"/>
      <c r="CJ169" s="37"/>
      <c r="CK169" s="37"/>
      <c r="CL169" s="37"/>
      <c r="CM169" s="37"/>
      <c r="CN169" s="38"/>
      <c r="CO169" s="36"/>
      <c r="CP169" s="37"/>
      <c r="CQ169" s="37"/>
      <c r="CR169" s="37"/>
      <c r="CS169" s="37"/>
      <c r="CT169" s="37"/>
      <c r="CU169" s="37"/>
      <c r="CV169" s="37"/>
      <c r="CW169" s="38"/>
      <c r="CX169" s="36"/>
      <c r="CY169" s="37"/>
      <c r="CZ169" s="37"/>
      <c r="DA169" s="37"/>
      <c r="DB169" s="37"/>
      <c r="DC169" s="37"/>
      <c r="DD169" s="37"/>
      <c r="DE169" s="37"/>
      <c r="DF169" s="38"/>
      <c r="DG169" s="36"/>
      <c r="DH169" s="37"/>
      <c r="DI169" s="37"/>
      <c r="DJ169" s="37"/>
      <c r="DK169" s="37"/>
      <c r="DL169" s="37"/>
      <c r="DM169" s="37"/>
      <c r="DN169" s="37"/>
      <c r="DO169" s="38"/>
      <c r="DP169" s="36"/>
      <c r="DQ169" s="37"/>
      <c r="DR169" s="37"/>
      <c r="DS169" s="37"/>
      <c r="DT169" s="37"/>
      <c r="DU169" s="37"/>
      <c r="DV169" s="37"/>
      <c r="DW169" s="37"/>
      <c r="DX169" s="38"/>
      <c r="DY169" s="36"/>
      <c r="DZ169" s="37"/>
      <c r="EA169" s="37"/>
      <c r="EB169" s="37"/>
      <c r="EC169" s="37"/>
      <c r="ED169" s="37"/>
      <c r="EE169" s="37"/>
      <c r="EF169" s="37"/>
      <c r="EG169" s="38"/>
      <c r="EH169" s="37"/>
      <c r="EI169" s="43">
        <v>145</v>
      </c>
      <c r="EJ169" s="59">
        <v>0</v>
      </c>
      <c r="EK169" s="41">
        <v>2</v>
      </c>
      <c r="EL169" s="42">
        <v>42748</v>
      </c>
      <c r="EM169" s="42">
        <v>42750</v>
      </c>
      <c r="EO169" s="43">
        <f t="shared" si="121"/>
        <v>2</v>
      </c>
    </row>
    <row r="170" spans="1:145" s="11" customFormat="1" x14ac:dyDescent="0.25">
      <c r="A170" s="153"/>
      <c r="B170" s="50"/>
      <c r="C170" s="22">
        <v>258.07999999999993</v>
      </c>
      <c r="D170" s="23"/>
      <c r="E170" s="23"/>
      <c r="F170" s="23"/>
      <c r="G170" s="23"/>
      <c r="H170" s="23"/>
      <c r="I170" s="23"/>
      <c r="J170" s="23"/>
      <c r="K170" s="32">
        <f>SUM(C170:H170)</f>
        <v>258.07999999999993</v>
      </c>
      <c r="L170" s="22">
        <v>516.96</v>
      </c>
      <c r="M170" s="23">
        <v>516.96</v>
      </c>
      <c r="N170" s="11">
        <v>516.96</v>
      </c>
      <c r="O170" s="11">
        <v>516.96</v>
      </c>
      <c r="P170" s="23"/>
      <c r="Q170" s="23"/>
      <c r="R170" s="23"/>
      <c r="S170" s="23"/>
      <c r="T170" s="32">
        <f>SUM(L170:Q170)</f>
        <v>2067.84</v>
      </c>
      <c r="U170" s="22"/>
      <c r="V170" s="23"/>
      <c r="W170" s="23"/>
      <c r="X170" s="23"/>
      <c r="Y170" s="23"/>
      <c r="Z170" s="23"/>
      <c r="AA170" s="23"/>
      <c r="AB170" s="23"/>
      <c r="AC170" s="32"/>
      <c r="AH170" s="23"/>
      <c r="AI170" s="23"/>
      <c r="AJ170" s="23"/>
      <c r="AK170" s="23"/>
      <c r="AL170" s="32"/>
      <c r="AM170" s="22"/>
      <c r="AN170" s="23"/>
      <c r="AO170" s="23"/>
      <c r="AU170" s="32"/>
      <c r="AZ170" s="23"/>
      <c r="BA170" s="23"/>
      <c r="BB170" s="23"/>
      <c r="BC170" s="23"/>
      <c r="BD170" s="32"/>
      <c r="BI170" s="23"/>
      <c r="BJ170" s="23"/>
      <c r="BK170" s="23"/>
      <c r="BL170" s="23"/>
      <c r="BM170" s="32"/>
      <c r="BN170" s="22"/>
      <c r="BO170" s="23"/>
      <c r="BP170" s="23"/>
      <c r="BQ170" s="23"/>
      <c r="BR170" s="23"/>
      <c r="BS170" s="23"/>
      <c r="BT170" s="23"/>
      <c r="BU170" s="23"/>
      <c r="BV170" s="32"/>
      <c r="BW170" s="22"/>
      <c r="BX170" s="23"/>
      <c r="BY170" s="23"/>
      <c r="BZ170" s="23"/>
      <c r="CA170" s="23"/>
      <c r="CB170" s="23"/>
      <c r="CC170" s="23"/>
      <c r="CD170" s="23"/>
      <c r="CE170" s="32"/>
      <c r="CF170" s="22"/>
      <c r="CG170" s="23"/>
      <c r="CH170" s="23"/>
      <c r="CI170" s="23"/>
      <c r="CJ170" s="23"/>
      <c r="CK170" s="23"/>
      <c r="CL170" s="23"/>
      <c r="CM170" s="23"/>
      <c r="CN170" s="32"/>
      <c r="CO170" s="22"/>
      <c r="CP170" s="23"/>
      <c r="CQ170" s="23"/>
      <c r="CR170" s="23"/>
      <c r="CS170" s="23"/>
      <c r="CT170" s="23"/>
      <c r="CU170" s="23"/>
      <c r="CV170" s="23"/>
      <c r="CW170" s="32"/>
      <c r="CX170" s="22"/>
      <c r="CY170" s="23"/>
      <c r="CZ170" s="23"/>
      <c r="DA170" s="23"/>
      <c r="DB170" s="23"/>
      <c r="DC170" s="23"/>
      <c r="DD170" s="23"/>
      <c r="DE170" s="23"/>
      <c r="DF170" s="32"/>
      <c r="DG170" s="22"/>
      <c r="DH170" s="23"/>
      <c r="DI170" s="23"/>
      <c r="DJ170" s="23"/>
      <c r="DK170" s="23"/>
      <c r="DL170" s="23"/>
      <c r="DM170" s="23"/>
      <c r="DN170" s="23"/>
      <c r="DO170" s="32"/>
      <c r="DP170" s="22"/>
      <c r="DQ170" s="23"/>
      <c r="DR170" s="23"/>
      <c r="DS170" s="23"/>
      <c r="DT170" s="23"/>
      <c r="DU170" s="23"/>
      <c r="DV170" s="23"/>
      <c r="DW170" s="23"/>
      <c r="DX170" s="32"/>
      <c r="DY170" s="22"/>
      <c r="DZ170" s="23"/>
      <c r="EA170" s="23"/>
      <c r="EB170" s="23"/>
      <c r="EC170" s="23"/>
      <c r="ED170" s="23"/>
      <c r="EE170" s="23"/>
      <c r="EF170" s="23"/>
      <c r="EG170" s="32"/>
      <c r="EH170" s="23"/>
      <c r="EI170" s="24"/>
      <c r="EJ170" s="19"/>
      <c r="EK170" s="25"/>
      <c r="EO170" s="43">
        <f t="shared" si="121"/>
        <v>0</v>
      </c>
    </row>
    <row r="171" spans="1:145" s="11" customFormat="1" x14ac:dyDescent="0.25">
      <c r="A171" s="153"/>
      <c r="B171" s="50"/>
      <c r="C171" s="22">
        <v>239.87923609810895</v>
      </c>
      <c r="D171" s="23"/>
      <c r="E171" s="23"/>
      <c r="F171" s="23"/>
      <c r="G171" s="23"/>
      <c r="H171" s="23"/>
      <c r="I171" s="23"/>
      <c r="J171" s="23"/>
      <c r="K171" s="32">
        <f>SUM(C171:H171)</f>
        <v>239.87923609810895</v>
      </c>
      <c r="L171" s="22">
        <v>288.73637895525184</v>
      </c>
      <c r="M171" s="23">
        <v>294.12226174873621</v>
      </c>
      <c r="N171" s="23">
        <v>250.00355738625726</v>
      </c>
      <c r="O171" s="23">
        <v>273.18535854708853</v>
      </c>
      <c r="P171" s="23"/>
      <c r="Q171" s="23"/>
      <c r="R171" s="23"/>
      <c r="S171" s="23"/>
      <c r="T171" s="32">
        <f>SUM(L171:Q171)</f>
        <v>1106.0475566373339</v>
      </c>
      <c r="U171" s="22"/>
      <c r="V171" s="23"/>
      <c r="Y171" s="23"/>
      <c r="Z171" s="23"/>
      <c r="AA171" s="23"/>
      <c r="AB171" s="23"/>
      <c r="AC171" s="32"/>
      <c r="AF171" s="23"/>
      <c r="AG171" s="23"/>
      <c r="AH171" s="23"/>
      <c r="AI171" s="23"/>
      <c r="AJ171" s="23"/>
      <c r="AK171" s="23"/>
      <c r="AL171" s="32"/>
      <c r="AM171" s="22"/>
      <c r="AN171" s="23"/>
      <c r="AO171" s="23"/>
      <c r="AP171" s="23"/>
      <c r="AQ171" s="23"/>
      <c r="AR171" s="23"/>
      <c r="AS171" s="23"/>
      <c r="AT171" s="23"/>
      <c r="AU171" s="32"/>
      <c r="AX171" s="23"/>
      <c r="AY171" s="23"/>
      <c r="AZ171" s="23"/>
      <c r="BA171" s="23"/>
      <c r="BB171" s="23"/>
      <c r="BC171" s="23"/>
      <c r="BD171" s="32"/>
      <c r="BG171" s="23"/>
      <c r="BH171" s="23"/>
      <c r="BI171" s="23"/>
      <c r="BJ171" s="23"/>
      <c r="BK171" s="23"/>
      <c r="BL171" s="23"/>
      <c r="BM171" s="32"/>
      <c r="BN171" s="22"/>
      <c r="BO171" s="23"/>
      <c r="BP171" s="23"/>
      <c r="BQ171" s="23"/>
      <c r="BR171" s="23"/>
      <c r="BS171" s="23"/>
      <c r="BT171" s="23"/>
      <c r="BU171" s="23"/>
      <c r="BV171" s="32"/>
      <c r="BW171" s="22"/>
      <c r="BX171" s="23"/>
      <c r="BY171" s="23"/>
      <c r="BZ171" s="23"/>
      <c r="CA171" s="23"/>
      <c r="CB171" s="23"/>
      <c r="CC171" s="23"/>
      <c r="CD171" s="23"/>
      <c r="CE171" s="32"/>
      <c r="CF171" s="22"/>
      <c r="CG171" s="23"/>
      <c r="CH171" s="23"/>
      <c r="CI171" s="23"/>
      <c r="CJ171" s="23"/>
      <c r="CK171" s="23"/>
      <c r="CL171" s="23"/>
      <c r="CM171" s="23"/>
      <c r="CN171" s="32"/>
      <c r="CO171" s="22"/>
      <c r="CP171" s="23"/>
      <c r="CQ171" s="23"/>
      <c r="CR171" s="23"/>
      <c r="CS171" s="23"/>
      <c r="CT171" s="23"/>
      <c r="CU171" s="23"/>
      <c r="CV171" s="23"/>
      <c r="CW171" s="32"/>
      <c r="CX171" s="22"/>
      <c r="CY171" s="23"/>
      <c r="CZ171" s="23"/>
      <c r="DA171" s="23"/>
      <c r="DB171" s="23"/>
      <c r="DC171" s="23"/>
      <c r="DD171" s="23"/>
      <c r="DE171" s="23"/>
      <c r="DF171" s="32"/>
      <c r="DG171" s="22"/>
      <c r="DH171" s="23"/>
      <c r="DI171" s="23"/>
      <c r="DJ171" s="23"/>
      <c r="DK171" s="23"/>
      <c r="DL171" s="23"/>
      <c r="DM171" s="23"/>
      <c r="DN171" s="23"/>
      <c r="DO171" s="32"/>
      <c r="DP171" s="22"/>
      <c r="DQ171" s="23"/>
      <c r="DR171" s="23"/>
      <c r="DS171" s="23"/>
      <c r="DT171" s="23"/>
      <c r="DU171" s="23"/>
      <c r="DV171" s="23"/>
      <c r="DW171" s="23"/>
      <c r="DX171" s="32"/>
      <c r="DY171" s="22"/>
      <c r="DZ171" s="23"/>
      <c r="EA171" s="23"/>
      <c r="EB171" s="23"/>
      <c r="EC171" s="23"/>
      <c r="ED171" s="23"/>
      <c r="EE171" s="23"/>
      <c r="EF171" s="23"/>
      <c r="EG171" s="32"/>
      <c r="EH171" s="23"/>
      <c r="EI171" s="24"/>
      <c r="EJ171" s="19"/>
      <c r="EK171" s="25"/>
      <c r="EO171" s="43">
        <f t="shared" si="121"/>
        <v>0</v>
      </c>
    </row>
    <row r="172" spans="1:145" s="27" customFormat="1" x14ac:dyDescent="0.25">
      <c r="A172" s="154"/>
      <c r="B172" s="51"/>
      <c r="C172" s="18">
        <v>0.73354858112034449</v>
      </c>
      <c r="D172" s="26"/>
      <c r="E172" s="26"/>
      <c r="F172" s="26"/>
      <c r="G172" s="26"/>
      <c r="H172" s="26"/>
      <c r="I172" s="26"/>
      <c r="J172" s="26"/>
      <c r="K172" s="35">
        <f t="shared" ref="K172" si="150">K170/K171*0.0113636*60</f>
        <v>0.73354858112034449</v>
      </c>
      <c r="L172" s="18">
        <v>1.2207384488070545</v>
      </c>
      <c r="M172" s="26">
        <v>1.1983846352341418</v>
      </c>
      <c r="N172" s="26">
        <v>1.4098663356834915</v>
      </c>
      <c r="O172" s="26">
        <v>1.2902287341993295</v>
      </c>
      <c r="P172" s="26"/>
      <c r="Q172" s="26"/>
      <c r="R172" s="26"/>
      <c r="S172" s="26"/>
      <c r="T172" s="35">
        <f t="shared" ref="T172" si="151">T170/T171*0.0113636*60</f>
        <v>1.2747068505141079</v>
      </c>
      <c r="U172" s="18"/>
      <c r="V172" s="26"/>
      <c r="W172" s="26"/>
      <c r="X172" s="26"/>
      <c r="Y172" s="26"/>
      <c r="Z172" s="26"/>
      <c r="AA172" s="26"/>
      <c r="AB172" s="26"/>
      <c r="AC172" s="35"/>
      <c r="AL172" s="35"/>
      <c r="AM172" s="18"/>
      <c r="AN172" s="26"/>
      <c r="AO172" s="26"/>
      <c r="AP172" s="26"/>
      <c r="AQ172" s="26"/>
      <c r="AR172" s="26"/>
      <c r="AS172" s="26"/>
      <c r="AT172" s="26"/>
      <c r="AU172" s="35"/>
      <c r="BD172" s="35"/>
      <c r="BM172" s="35"/>
      <c r="BN172" s="18"/>
      <c r="BO172" s="26"/>
      <c r="BP172" s="26"/>
      <c r="BQ172" s="26"/>
      <c r="BR172" s="26"/>
      <c r="BS172" s="26"/>
      <c r="BT172" s="26"/>
      <c r="BU172" s="26"/>
      <c r="BV172" s="35"/>
      <c r="BW172" s="18"/>
      <c r="BX172" s="26"/>
      <c r="BY172" s="26"/>
      <c r="BZ172" s="26"/>
      <c r="CA172" s="26"/>
      <c r="CB172" s="26"/>
      <c r="CC172" s="26"/>
      <c r="CD172" s="26"/>
      <c r="CE172" s="33"/>
      <c r="CF172" s="18"/>
      <c r="CG172" s="26"/>
      <c r="CH172" s="26"/>
      <c r="CI172" s="26"/>
      <c r="CJ172" s="26"/>
      <c r="CK172" s="26"/>
      <c r="CL172" s="26"/>
      <c r="CM172" s="26"/>
      <c r="CN172" s="33"/>
      <c r="CO172" s="18"/>
      <c r="CP172" s="26"/>
      <c r="CQ172" s="26"/>
      <c r="CR172" s="26"/>
      <c r="CS172" s="26"/>
      <c r="CT172" s="26"/>
      <c r="CU172" s="26"/>
      <c r="CV172" s="26"/>
      <c r="CW172" s="33"/>
      <c r="CX172" s="18"/>
      <c r="CY172" s="26"/>
      <c r="CZ172" s="26"/>
      <c r="DA172" s="26"/>
      <c r="DB172" s="26"/>
      <c r="DC172" s="26"/>
      <c r="DD172" s="26"/>
      <c r="DE172" s="26"/>
      <c r="DF172" s="33"/>
      <c r="DG172" s="18"/>
      <c r="DH172" s="26"/>
      <c r="DI172" s="26"/>
      <c r="DJ172" s="26"/>
      <c r="DK172" s="26"/>
      <c r="DL172" s="26"/>
      <c r="DM172" s="26"/>
      <c r="DN172" s="26"/>
      <c r="DO172" s="33"/>
      <c r="DP172" s="18"/>
      <c r="DQ172" s="26"/>
      <c r="DR172" s="26"/>
      <c r="DS172" s="26"/>
      <c r="DT172" s="26"/>
      <c r="DU172" s="26"/>
      <c r="DV172" s="26"/>
      <c r="DW172" s="26"/>
      <c r="DX172" s="33"/>
      <c r="DY172" s="18"/>
      <c r="DZ172" s="26"/>
      <c r="EA172" s="26"/>
      <c r="EB172" s="26"/>
      <c r="EC172" s="26"/>
      <c r="ED172" s="26"/>
      <c r="EE172" s="26"/>
      <c r="EF172" s="26"/>
      <c r="EG172" s="33"/>
      <c r="EH172" s="26"/>
      <c r="EI172" s="28"/>
      <c r="EJ172" s="17"/>
      <c r="EK172" s="29"/>
      <c r="EO172" s="43">
        <f t="shared" si="121"/>
        <v>0</v>
      </c>
    </row>
    <row r="173" spans="1:145" s="43" customFormat="1" x14ac:dyDescent="0.25">
      <c r="A173" s="152">
        <v>43</v>
      </c>
      <c r="B173" s="52">
        <v>149</v>
      </c>
      <c r="C173" s="36">
        <v>2</v>
      </c>
      <c r="D173" s="37"/>
      <c r="E173" s="37"/>
      <c r="F173" s="37"/>
      <c r="G173" s="37"/>
      <c r="H173" s="37"/>
      <c r="I173" s="37"/>
      <c r="J173" s="37"/>
      <c r="K173" s="38"/>
      <c r="L173" s="36">
        <v>3</v>
      </c>
      <c r="M173" s="37"/>
      <c r="N173" s="37"/>
      <c r="O173" s="37"/>
      <c r="P173" s="37"/>
      <c r="Q173" s="37"/>
      <c r="R173" s="37"/>
      <c r="S173" s="37"/>
      <c r="T173" s="38"/>
      <c r="U173" s="36">
        <v>3</v>
      </c>
      <c r="V173" s="37"/>
      <c r="W173" s="37"/>
      <c r="X173" s="37"/>
      <c r="Y173" s="37"/>
      <c r="Z173" s="37"/>
      <c r="AA173" s="37"/>
      <c r="AB173" s="37"/>
      <c r="AC173" s="38"/>
      <c r="AD173" s="36">
        <v>2</v>
      </c>
      <c r="AE173" s="37"/>
      <c r="AF173" s="37"/>
      <c r="AG173" s="37"/>
      <c r="AH173" s="37"/>
      <c r="AI173" s="37"/>
      <c r="AJ173" s="37"/>
      <c r="AK173" s="37"/>
      <c r="AL173" s="38"/>
      <c r="AM173" s="36"/>
      <c r="AN173" s="37"/>
      <c r="AO173" s="37"/>
      <c r="AP173" s="37"/>
      <c r="AQ173" s="37"/>
      <c r="AR173" s="37"/>
      <c r="AS173" s="37"/>
      <c r="AT173" s="37"/>
      <c r="AU173" s="38"/>
      <c r="AV173" s="36"/>
      <c r="AW173" s="37"/>
      <c r="AX173" s="37"/>
      <c r="AY173" s="37"/>
      <c r="AZ173" s="37"/>
      <c r="BA173" s="37"/>
      <c r="BB173" s="37"/>
      <c r="BC173" s="37"/>
      <c r="BD173" s="38"/>
      <c r="BE173" s="36"/>
      <c r="BF173" s="37"/>
      <c r="BG173" s="37"/>
      <c r="BH173" s="37"/>
      <c r="BI173" s="37"/>
      <c r="BJ173" s="37"/>
      <c r="BK173" s="37"/>
      <c r="BL173" s="37"/>
      <c r="BM173" s="38"/>
      <c r="BN173" s="36"/>
      <c r="BO173" s="37"/>
      <c r="BP173" s="37"/>
      <c r="BQ173" s="37"/>
      <c r="BR173" s="37"/>
      <c r="BS173" s="37"/>
      <c r="BT173" s="37"/>
      <c r="BU173" s="37"/>
      <c r="BV173" s="38"/>
      <c r="BW173" s="36"/>
      <c r="BX173" s="37"/>
      <c r="BY173" s="37"/>
      <c r="BZ173" s="37"/>
      <c r="CA173" s="37"/>
      <c r="CB173" s="37"/>
      <c r="CC173" s="37"/>
      <c r="CD173" s="37"/>
      <c r="CE173" s="38"/>
      <c r="CF173" s="36"/>
      <c r="CG173" s="37"/>
      <c r="CH173" s="37"/>
      <c r="CI173" s="37"/>
      <c r="CJ173" s="37"/>
      <c r="CK173" s="37"/>
      <c r="CL173" s="37"/>
      <c r="CM173" s="37"/>
      <c r="CN173" s="38"/>
      <c r="CO173" s="36"/>
      <c r="CP173" s="37"/>
      <c r="CQ173" s="37"/>
      <c r="CR173" s="37"/>
      <c r="CS173" s="37"/>
      <c r="CT173" s="37"/>
      <c r="CU173" s="37"/>
      <c r="CV173" s="37"/>
      <c r="CW173" s="38"/>
      <c r="CX173" s="36"/>
      <c r="CY173" s="37"/>
      <c r="CZ173" s="37"/>
      <c r="DA173" s="37"/>
      <c r="DB173" s="37"/>
      <c r="DC173" s="37"/>
      <c r="DD173" s="37"/>
      <c r="DE173" s="37"/>
      <c r="DF173" s="38"/>
      <c r="DG173" s="36"/>
      <c r="DH173" s="37"/>
      <c r="DI173" s="37"/>
      <c r="DJ173" s="37"/>
      <c r="DK173" s="37"/>
      <c r="DL173" s="37"/>
      <c r="DM173" s="37"/>
      <c r="DN173" s="37"/>
      <c r="DO173" s="38"/>
      <c r="DP173" s="36"/>
      <c r="DQ173" s="37"/>
      <c r="DR173" s="37"/>
      <c r="DS173" s="37"/>
      <c r="DT173" s="37"/>
      <c r="DU173" s="37"/>
      <c r="DV173" s="37"/>
      <c r="DW173" s="37"/>
      <c r="DX173" s="38"/>
      <c r="DY173" s="36"/>
      <c r="DZ173" s="37"/>
      <c r="EA173" s="37"/>
      <c r="EB173" s="37"/>
      <c r="EC173" s="37"/>
      <c r="ED173" s="37"/>
      <c r="EE173" s="37"/>
      <c r="EF173" s="37"/>
      <c r="EG173" s="38"/>
      <c r="EH173" s="37"/>
      <c r="EI173" s="43">
        <v>149</v>
      </c>
      <c r="EJ173" s="59">
        <v>0</v>
      </c>
      <c r="EK173" s="41">
        <v>30</v>
      </c>
      <c r="EL173" s="42">
        <v>42754</v>
      </c>
      <c r="EM173" s="42">
        <v>42757</v>
      </c>
      <c r="EO173" s="43">
        <f t="shared" si="121"/>
        <v>3</v>
      </c>
    </row>
    <row r="174" spans="1:145" s="11" customFormat="1" x14ac:dyDescent="0.25">
      <c r="A174" s="153"/>
      <c r="B174" s="50"/>
      <c r="C174" s="22">
        <v>332.8</v>
      </c>
      <c r="D174" s="23">
        <v>302.8</v>
      </c>
      <c r="E174" s="23"/>
      <c r="F174" s="23"/>
      <c r="G174" s="23"/>
      <c r="H174" s="23"/>
      <c r="I174" s="23"/>
      <c r="J174" s="23"/>
      <c r="K174" s="32">
        <f>SUM(C174:H174)</f>
        <v>635.6</v>
      </c>
      <c r="L174" s="22">
        <v>302.8</v>
      </c>
      <c r="M174" s="23">
        <v>302.8</v>
      </c>
      <c r="N174" s="11">
        <v>486.96</v>
      </c>
      <c r="P174" s="23"/>
      <c r="Q174" s="23"/>
      <c r="R174" s="23"/>
      <c r="S174" s="23"/>
      <c r="T174" s="32">
        <f>SUM(L174:Q174)</f>
        <v>1092.56</v>
      </c>
      <c r="U174" s="22">
        <v>599.96</v>
      </c>
      <c r="V174" s="23">
        <v>585.96</v>
      </c>
      <c r="W174" s="23">
        <v>743.96</v>
      </c>
      <c r="X174" s="23"/>
      <c r="Y174" s="23"/>
      <c r="Z174" s="23"/>
      <c r="AA174" s="23"/>
      <c r="AB174" s="23"/>
      <c r="AC174" s="32">
        <f>SUM(U174:Z174)</f>
        <v>1929.88</v>
      </c>
      <c r="AD174" s="11">
        <v>516.96</v>
      </c>
      <c r="AE174" s="11">
        <v>585.96</v>
      </c>
      <c r="AH174" s="23"/>
      <c r="AI174" s="23"/>
      <c r="AJ174" s="23"/>
      <c r="AK174" s="23"/>
      <c r="AL174" s="32">
        <f>SUM(AD174:AK174)</f>
        <v>1102.92</v>
      </c>
      <c r="AM174" s="22"/>
      <c r="AN174" s="23"/>
      <c r="AO174" s="23"/>
      <c r="AU174" s="32"/>
      <c r="AZ174" s="23"/>
      <c r="BA174" s="23"/>
      <c r="BB174" s="23"/>
      <c r="BC174" s="23"/>
      <c r="BD174" s="32"/>
      <c r="BI174" s="23"/>
      <c r="BJ174" s="23"/>
      <c r="BK174" s="23"/>
      <c r="BL174" s="23"/>
      <c r="BM174" s="32"/>
      <c r="BN174" s="22"/>
      <c r="BO174" s="23"/>
      <c r="BP174" s="23"/>
      <c r="BQ174" s="23"/>
      <c r="BR174" s="23"/>
      <c r="BS174" s="23"/>
      <c r="BT174" s="23"/>
      <c r="BU174" s="23"/>
      <c r="BV174" s="32"/>
      <c r="BW174" s="22"/>
      <c r="BX174" s="23"/>
      <c r="BY174" s="23"/>
      <c r="BZ174" s="23"/>
      <c r="CA174" s="23"/>
      <c r="CB174" s="23"/>
      <c r="CC174" s="23"/>
      <c r="CD174" s="23"/>
      <c r="CE174" s="32"/>
      <c r="CF174" s="22"/>
      <c r="CG174" s="23"/>
      <c r="CH174" s="23"/>
      <c r="CI174" s="23"/>
      <c r="CJ174" s="23"/>
      <c r="CK174" s="23"/>
      <c r="CL174" s="23"/>
      <c r="CM174" s="23"/>
      <c r="CN174" s="32"/>
      <c r="CO174" s="22"/>
      <c r="CP174" s="23"/>
      <c r="CQ174" s="23"/>
      <c r="CR174" s="23"/>
      <c r="CS174" s="23"/>
      <c r="CT174" s="23"/>
      <c r="CU174" s="23"/>
      <c r="CV174" s="23"/>
      <c r="CW174" s="32"/>
      <c r="CX174" s="22"/>
      <c r="CY174" s="23"/>
      <c r="CZ174" s="23"/>
      <c r="DA174" s="23"/>
      <c r="DB174" s="23"/>
      <c r="DC174" s="23"/>
      <c r="DD174" s="23"/>
      <c r="DE174" s="23"/>
      <c r="DF174" s="32"/>
      <c r="DG174" s="22"/>
      <c r="DH174" s="23"/>
      <c r="DI174" s="23"/>
      <c r="DJ174" s="23"/>
      <c r="DK174" s="23"/>
      <c r="DL174" s="23"/>
      <c r="DM174" s="23"/>
      <c r="DN174" s="23"/>
      <c r="DO174" s="32"/>
      <c r="DP174" s="22"/>
      <c r="DQ174" s="23"/>
      <c r="DR174" s="23"/>
      <c r="DS174" s="23"/>
      <c r="DT174" s="23"/>
      <c r="DU174" s="23"/>
      <c r="DV174" s="23"/>
      <c r="DW174" s="23"/>
      <c r="DX174" s="32"/>
      <c r="DY174" s="22"/>
      <c r="DZ174" s="23"/>
      <c r="EA174" s="23"/>
      <c r="EB174" s="23"/>
      <c r="EC174" s="23"/>
      <c r="ED174" s="23"/>
      <c r="EE174" s="23"/>
      <c r="EF174" s="23"/>
      <c r="EG174" s="32"/>
      <c r="EH174" s="23"/>
      <c r="EI174" s="24"/>
      <c r="EJ174" s="19"/>
      <c r="EK174" s="25"/>
      <c r="EO174" s="43">
        <f t="shared" si="121"/>
        <v>0</v>
      </c>
    </row>
    <row r="175" spans="1:145" s="11" customFormat="1" x14ac:dyDescent="0.25">
      <c r="A175" s="153"/>
      <c r="B175" s="50"/>
      <c r="C175" s="22">
        <v>413</v>
      </c>
      <c r="D175" s="23">
        <v>387</v>
      </c>
      <c r="E175" s="23"/>
      <c r="F175" s="23"/>
      <c r="G175" s="23"/>
      <c r="H175" s="23"/>
      <c r="I175" s="23"/>
      <c r="J175" s="23"/>
      <c r="K175" s="32">
        <f>SUM(C175:H175)</f>
        <v>800</v>
      </c>
      <c r="L175" s="22">
        <v>373</v>
      </c>
      <c r="M175" s="23">
        <v>778</v>
      </c>
      <c r="N175" s="23">
        <v>567</v>
      </c>
      <c r="O175" s="23"/>
      <c r="P175" s="23"/>
      <c r="Q175" s="23"/>
      <c r="R175" s="23"/>
      <c r="S175" s="23"/>
      <c r="T175" s="32">
        <f>SUM(L175:Q175)</f>
        <v>1718</v>
      </c>
      <c r="U175" s="22">
        <v>508</v>
      </c>
      <c r="V175" s="23">
        <v>700</v>
      </c>
      <c r="W175" s="11">
        <v>841</v>
      </c>
      <c r="Y175" s="23"/>
      <c r="Z175" s="23"/>
      <c r="AA175" s="23"/>
      <c r="AB175" s="23"/>
      <c r="AC175" s="32">
        <f>SUM(U175:Z175)</f>
        <v>2049</v>
      </c>
      <c r="AD175" s="11">
        <v>622</v>
      </c>
      <c r="AE175" s="11">
        <v>943</v>
      </c>
      <c r="AF175" s="23"/>
      <c r="AG175" s="23"/>
      <c r="AH175" s="23"/>
      <c r="AI175" s="23"/>
      <c r="AJ175" s="23"/>
      <c r="AK175" s="23"/>
      <c r="AL175" s="32">
        <f>SUM(AD175:AK175)</f>
        <v>1565</v>
      </c>
      <c r="AM175" s="22"/>
      <c r="AN175" s="23"/>
      <c r="AO175" s="23"/>
      <c r="AP175" s="23"/>
      <c r="AQ175" s="23"/>
      <c r="AR175" s="23"/>
      <c r="AS175" s="23"/>
      <c r="AT175" s="23"/>
      <c r="AU175" s="32"/>
      <c r="AX175" s="23"/>
      <c r="AY175" s="23"/>
      <c r="AZ175" s="23"/>
      <c r="BA175" s="23"/>
      <c r="BB175" s="23"/>
      <c r="BC175" s="23"/>
      <c r="BD175" s="32"/>
      <c r="BG175" s="23"/>
      <c r="BH175" s="23"/>
      <c r="BI175" s="23"/>
      <c r="BJ175" s="23"/>
      <c r="BK175" s="23"/>
      <c r="BL175" s="23"/>
      <c r="BM175" s="32"/>
      <c r="BN175" s="22"/>
      <c r="BO175" s="23"/>
      <c r="BP175" s="23"/>
      <c r="BQ175" s="23"/>
      <c r="BR175" s="23"/>
      <c r="BS175" s="23"/>
      <c r="BT175" s="23"/>
      <c r="BU175" s="23"/>
      <c r="BV175" s="32"/>
      <c r="BW175" s="22"/>
      <c r="BX175" s="23"/>
      <c r="BY175" s="23"/>
      <c r="BZ175" s="23"/>
      <c r="CA175" s="23"/>
      <c r="CB175" s="23"/>
      <c r="CC175" s="23"/>
      <c r="CD175" s="23"/>
      <c r="CE175" s="32"/>
      <c r="CF175" s="22"/>
      <c r="CG175" s="23"/>
      <c r="CH175" s="23"/>
      <c r="CI175" s="23"/>
      <c r="CJ175" s="23"/>
      <c r="CK175" s="23"/>
      <c r="CL175" s="23"/>
      <c r="CM175" s="23"/>
      <c r="CN175" s="32"/>
      <c r="CO175" s="22"/>
      <c r="CP175" s="23"/>
      <c r="CQ175" s="23"/>
      <c r="CR175" s="23"/>
      <c r="CS175" s="23"/>
      <c r="CT175" s="23"/>
      <c r="CU175" s="23"/>
      <c r="CV175" s="23"/>
      <c r="CW175" s="32"/>
      <c r="CX175" s="22"/>
      <c r="CY175" s="23"/>
      <c r="CZ175" s="23"/>
      <c r="DA175" s="23"/>
      <c r="DB175" s="23"/>
      <c r="DC175" s="23"/>
      <c r="DD175" s="23"/>
      <c r="DE175" s="23"/>
      <c r="DF175" s="32"/>
      <c r="DG175" s="22"/>
      <c r="DH175" s="23"/>
      <c r="DI175" s="23"/>
      <c r="DJ175" s="23"/>
      <c r="DK175" s="23"/>
      <c r="DL175" s="23"/>
      <c r="DM175" s="23"/>
      <c r="DN175" s="23"/>
      <c r="DO175" s="32"/>
      <c r="DP175" s="22"/>
      <c r="DQ175" s="23"/>
      <c r="DR175" s="23"/>
      <c r="DS175" s="23"/>
      <c r="DT175" s="23"/>
      <c r="DU175" s="23"/>
      <c r="DV175" s="23"/>
      <c r="DW175" s="23"/>
      <c r="DX175" s="32"/>
      <c r="DY175" s="22"/>
      <c r="DZ175" s="23"/>
      <c r="EA175" s="23"/>
      <c r="EB175" s="23"/>
      <c r="EC175" s="23"/>
      <c r="ED175" s="23"/>
      <c r="EE175" s="23"/>
      <c r="EF175" s="23"/>
      <c r="EG175" s="32"/>
      <c r="EH175" s="23"/>
      <c r="EI175" s="24"/>
      <c r="EJ175" s="19"/>
      <c r="EK175" s="25"/>
      <c r="EO175" s="43">
        <f t="shared" si="121"/>
        <v>0</v>
      </c>
    </row>
    <row r="176" spans="1:145" s="27" customFormat="1" x14ac:dyDescent="0.25">
      <c r="A176" s="154"/>
      <c r="B176" s="51"/>
      <c r="C176" s="18">
        <v>0.54938200000000004</v>
      </c>
      <c r="D176" s="26">
        <v>0.53334000000000004</v>
      </c>
      <c r="E176" s="26"/>
      <c r="F176" s="26"/>
      <c r="G176" s="26"/>
      <c r="H176" s="26"/>
      <c r="I176" s="26"/>
      <c r="J176" s="26"/>
      <c r="K176" s="35">
        <f t="shared" ref="K176" si="152">K174/K175*0.0113636*60</f>
        <v>0.54170281200000003</v>
      </c>
      <c r="L176" s="18">
        <v>0.552091</v>
      </c>
      <c r="M176" s="26">
        <v>0.26515899999999998</v>
      </c>
      <c r="N176" s="26">
        <v>0.58502799999999999</v>
      </c>
      <c r="O176" s="26"/>
      <c r="P176" s="26"/>
      <c r="Q176" s="26"/>
      <c r="R176" s="26"/>
      <c r="S176" s="26"/>
      <c r="T176" s="35">
        <f t="shared" ref="T176" si="153">T174/T175*0.0113636*60</f>
        <v>0.43360005178114086</v>
      </c>
      <c r="U176" s="18">
        <v>0.80439899999999998</v>
      </c>
      <c r="V176" s="26">
        <v>0.57003700000000002</v>
      </c>
      <c r="W176" s="26">
        <v>0.60289400000000004</v>
      </c>
      <c r="X176" s="26"/>
      <c r="Y176" s="26"/>
      <c r="Z176" s="26"/>
      <c r="AA176" s="26"/>
      <c r="AB176" s="26"/>
      <c r="AC176" s="35">
        <f t="shared" ref="AC176" si="154">AC174/AC175*0.0113636*60</f>
        <v>0.64217816597364574</v>
      </c>
      <c r="AD176" s="27">
        <v>0.56665500000000002</v>
      </c>
      <c r="AE176" s="27">
        <v>0.42331000000000002</v>
      </c>
      <c r="AL176" s="35">
        <f t="shared" ref="AL176" si="155">AL174/AL175*0.0113636*60</f>
        <v>0.48050383560383386</v>
      </c>
      <c r="AM176" s="18"/>
      <c r="AN176" s="26"/>
      <c r="AO176" s="26"/>
      <c r="AP176" s="26"/>
      <c r="AQ176" s="26"/>
      <c r="AR176" s="26"/>
      <c r="AS176" s="26"/>
      <c r="AT176" s="26"/>
      <c r="AU176" s="35"/>
      <c r="BD176" s="35"/>
      <c r="BM176" s="35"/>
      <c r="BN176" s="18"/>
      <c r="BO176" s="26"/>
      <c r="BP176" s="26"/>
      <c r="BQ176" s="26"/>
      <c r="BR176" s="26"/>
      <c r="BS176" s="26"/>
      <c r="BT176" s="26"/>
      <c r="BU176" s="26"/>
      <c r="BV176" s="35"/>
      <c r="BW176" s="18"/>
      <c r="BX176" s="26"/>
      <c r="BY176" s="26"/>
      <c r="BZ176" s="26"/>
      <c r="CA176" s="26"/>
      <c r="CB176" s="26"/>
      <c r="CC176" s="26"/>
      <c r="CD176" s="26"/>
      <c r="CE176" s="33"/>
      <c r="CF176" s="18"/>
      <c r="CG176" s="26"/>
      <c r="CH176" s="26"/>
      <c r="CI176" s="26"/>
      <c r="CJ176" s="26"/>
      <c r="CK176" s="26"/>
      <c r="CL176" s="26"/>
      <c r="CM176" s="26"/>
      <c r="CN176" s="33"/>
      <c r="CO176" s="18"/>
      <c r="CP176" s="26"/>
      <c r="CQ176" s="26"/>
      <c r="CR176" s="26"/>
      <c r="CS176" s="26"/>
      <c r="CT176" s="26"/>
      <c r="CU176" s="26"/>
      <c r="CV176" s="26"/>
      <c r="CW176" s="33"/>
      <c r="CX176" s="18"/>
      <c r="CY176" s="26"/>
      <c r="CZ176" s="26"/>
      <c r="DA176" s="26"/>
      <c r="DB176" s="26"/>
      <c r="DC176" s="26"/>
      <c r="DD176" s="26"/>
      <c r="DE176" s="26"/>
      <c r="DF176" s="33"/>
      <c r="DG176" s="18"/>
      <c r="DH176" s="26"/>
      <c r="DI176" s="26"/>
      <c r="DJ176" s="26"/>
      <c r="DK176" s="26"/>
      <c r="DL176" s="26"/>
      <c r="DM176" s="26"/>
      <c r="DN176" s="26"/>
      <c r="DO176" s="33"/>
      <c r="DP176" s="18"/>
      <c r="DQ176" s="26"/>
      <c r="DR176" s="26"/>
      <c r="DS176" s="26"/>
      <c r="DT176" s="26"/>
      <c r="DU176" s="26"/>
      <c r="DV176" s="26"/>
      <c r="DW176" s="26"/>
      <c r="DX176" s="33"/>
      <c r="DY176" s="18"/>
      <c r="DZ176" s="26"/>
      <c r="EA176" s="26"/>
      <c r="EB176" s="26"/>
      <c r="EC176" s="26"/>
      <c r="ED176" s="26"/>
      <c r="EE176" s="26"/>
      <c r="EF176" s="26"/>
      <c r="EG176" s="33"/>
      <c r="EH176" s="26"/>
      <c r="EI176" s="28"/>
      <c r="EJ176" s="17"/>
      <c r="EK176" s="29"/>
      <c r="EO176" s="43">
        <f t="shared" si="121"/>
        <v>0</v>
      </c>
    </row>
    <row r="177" spans="1:145" s="43" customFormat="1" x14ac:dyDescent="0.25">
      <c r="A177" s="152">
        <v>44</v>
      </c>
      <c r="B177" s="52">
        <v>150</v>
      </c>
      <c r="C177" s="36">
        <v>0</v>
      </c>
      <c r="D177" s="37"/>
      <c r="E177" s="37"/>
      <c r="F177" s="37"/>
      <c r="G177" s="37"/>
      <c r="H177" s="37"/>
      <c r="I177" s="37"/>
      <c r="J177" s="37"/>
      <c r="K177" s="38"/>
      <c r="L177" s="36">
        <v>0</v>
      </c>
      <c r="M177" s="37"/>
      <c r="N177" s="37"/>
      <c r="O177" s="37"/>
      <c r="P177" s="37"/>
      <c r="Q177" s="37"/>
      <c r="R177" s="37"/>
      <c r="S177" s="37"/>
      <c r="T177" s="38"/>
      <c r="U177" s="60">
        <v>1</v>
      </c>
      <c r="V177" s="37"/>
      <c r="W177" s="37"/>
      <c r="X177" s="37"/>
      <c r="Y177" s="37"/>
      <c r="Z177" s="37"/>
      <c r="AA177" s="37"/>
      <c r="AB177" s="37"/>
      <c r="AC177" s="38"/>
      <c r="AD177" s="36">
        <v>0</v>
      </c>
      <c r="AE177" s="37"/>
      <c r="AF177" s="37"/>
      <c r="AG177" s="37"/>
      <c r="AH177" s="37"/>
      <c r="AI177" s="37"/>
      <c r="AJ177" s="37"/>
      <c r="AK177" s="37"/>
      <c r="AL177" s="38"/>
      <c r="AM177" s="36"/>
      <c r="AN177" s="37"/>
      <c r="AO177" s="37"/>
      <c r="AP177" s="37"/>
      <c r="AQ177" s="37"/>
      <c r="AR177" s="37"/>
      <c r="AS177" s="37"/>
      <c r="AT177" s="37"/>
      <c r="AU177" s="38"/>
      <c r="AV177" s="36"/>
      <c r="AW177" s="37"/>
      <c r="AX177" s="37"/>
      <c r="AY177" s="37"/>
      <c r="AZ177" s="37"/>
      <c r="BA177" s="37"/>
      <c r="BB177" s="37"/>
      <c r="BC177" s="37"/>
      <c r="BD177" s="38"/>
      <c r="BE177" s="36"/>
      <c r="BF177" s="37"/>
      <c r="BG177" s="37"/>
      <c r="BH177" s="37"/>
      <c r="BI177" s="37"/>
      <c r="BJ177" s="37"/>
      <c r="BK177" s="37"/>
      <c r="BL177" s="37"/>
      <c r="BM177" s="38"/>
      <c r="BN177" s="36"/>
      <c r="BO177" s="37"/>
      <c r="BP177" s="37"/>
      <c r="BQ177" s="37"/>
      <c r="BR177" s="37"/>
      <c r="BS177" s="37"/>
      <c r="BT177" s="37"/>
      <c r="BU177" s="37"/>
      <c r="BV177" s="38"/>
      <c r="BW177" s="36"/>
      <c r="BX177" s="37"/>
      <c r="BY177" s="37"/>
      <c r="BZ177" s="37"/>
      <c r="CA177" s="37"/>
      <c r="CB177" s="37"/>
      <c r="CC177" s="37"/>
      <c r="CD177" s="37"/>
      <c r="CE177" s="38"/>
      <c r="CF177" s="36"/>
      <c r="CG177" s="37"/>
      <c r="CH177" s="37"/>
      <c r="CI177" s="37"/>
      <c r="CJ177" s="37"/>
      <c r="CK177" s="37"/>
      <c r="CL177" s="37"/>
      <c r="CM177" s="37"/>
      <c r="CN177" s="38"/>
      <c r="CO177" s="36"/>
      <c r="CP177" s="37"/>
      <c r="CQ177" s="37"/>
      <c r="CR177" s="37"/>
      <c r="CS177" s="37"/>
      <c r="CT177" s="37"/>
      <c r="CU177" s="37"/>
      <c r="CV177" s="37"/>
      <c r="CW177" s="38"/>
      <c r="CX177" s="36"/>
      <c r="CY177" s="37"/>
      <c r="CZ177" s="37"/>
      <c r="DA177" s="37"/>
      <c r="DB177" s="37"/>
      <c r="DC177" s="37"/>
      <c r="DD177" s="37"/>
      <c r="DE177" s="37"/>
      <c r="DF177" s="38"/>
      <c r="DG177" s="36"/>
      <c r="DH177" s="37"/>
      <c r="DI177" s="37"/>
      <c r="DJ177" s="37"/>
      <c r="DK177" s="37"/>
      <c r="DL177" s="37"/>
      <c r="DM177" s="37"/>
      <c r="DN177" s="37"/>
      <c r="DO177" s="38"/>
      <c r="DP177" s="36"/>
      <c r="DQ177" s="37"/>
      <c r="DR177" s="37"/>
      <c r="DS177" s="37"/>
      <c r="DT177" s="37"/>
      <c r="DU177" s="37"/>
      <c r="DV177" s="37"/>
      <c r="DW177" s="37"/>
      <c r="DX177" s="38"/>
      <c r="DY177" s="36"/>
      <c r="DZ177" s="37"/>
      <c r="EA177" s="37"/>
      <c r="EB177" s="37"/>
      <c r="EC177" s="37"/>
      <c r="ED177" s="37"/>
      <c r="EE177" s="37"/>
      <c r="EF177" s="37"/>
      <c r="EG177" s="38"/>
      <c r="EH177" s="37"/>
      <c r="EI177" s="43">
        <v>150</v>
      </c>
      <c r="EJ177" s="59">
        <v>0</v>
      </c>
      <c r="EK177" s="41">
        <v>31</v>
      </c>
      <c r="EL177" s="42">
        <v>42756</v>
      </c>
      <c r="EM177" s="42">
        <v>42759</v>
      </c>
      <c r="EO177" s="43">
        <f t="shared" si="121"/>
        <v>3</v>
      </c>
    </row>
    <row r="178" spans="1:145" s="11" customFormat="1" x14ac:dyDescent="0.25">
      <c r="A178" s="153"/>
      <c r="B178" s="50"/>
      <c r="C178" s="22"/>
      <c r="D178" s="23"/>
      <c r="E178" s="23"/>
      <c r="F178" s="23"/>
      <c r="G178" s="23"/>
      <c r="H178" s="23"/>
      <c r="I178" s="23"/>
      <c r="J178" s="23"/>
      <c r="K178" s="32"/>
      <c r="L178" s="22"/>
      <c r="M178" s="23"/>
      <c r="P178" s="23"/>
      <c r="Q178" s="23"/>
      <c r="R178" s="23"/>
      <c r="S178" s="23"/>
      <c r="T178" s="32"/>
      <c r="U178" s="22">
        <v>391.96000000000004</v>
      </c>
      <c r="V178" s="23"/>
      <c r="W178" s="23"/>
      <c r="X178" s="23"/>
      <c r="Y178" s="23"/>
      <c r="Z178" s="23"/>
      <c r="AA178" s="23"/>
      <c r="AB178" s="23"/>
      <c r="AC178" s="32">
        <f>SUM(U178:Z178)</f>
        <v>391.96000000000004</v>
      </c>
      <c r="AH178" s="23"/>
      <c r="AI178" s="23"/>
      <c r="AJ178" s="23"/>
      <c r="AK178" s="23"/>
      <c r="AL178" s="32"/>
      <c r="AM178" s="22"/>
      <c r="AN178" s="23"/>
      <c r="AO178" s="23"/>
      <c r="AU178" s="32"/>
      <c r="AZ178" s="23"/>
      <c r="BA178" s="23"/>
      <c r="BB178" s="23"/>
      <c r="BC178" s="23"/>
      <c r="BD178" s="32"/>
      <c r="BI178" s="23"/>
      <c r="BJ178" s="23"/>
      <c r="BK178" s="23"/>
      <c r="BL178" s="23"/>
      <c r="BM178" s="32"/>
      <c r="BN178" s="22"/>
      <c r="BO178" s="23"/>
      <c r="BP178" s="23"/>
      <c r="BQ178" s="23"/>
      <c r="BR178" s="23"/>
      <c r="BS178" s="23"/>
      <c r="BT178" s="23"/>
      <c r="BU178" s="23"/>
      <c r="BV178" s="32"/>
      <c r="BW178" s="22"/>
      <c r="BX178" s="23"/>
      <c r="BY178" s="23"/>
      <c r="BZ178" s="23"/>
      <c r="CA178" s="23"/>
      <c r="CB178" s="23"/>
      <c r="CC178" s="23"/>
      <c r="CD178" s="23"/>
      <c r="CE178" s="32"/>
      <c r="CF178" s="22"/>
      <c r="CG178" s="23"/>
      <c r="CH178" s="23"/>
      <c r="CI178" s="23"/>
      <c r="CJ178" s="23"/>
      <c r="CK178" s="23"/>
      <c r="CL178" s="23"/>
      <c r="CM178" s="23"/>
      <c r="CN178" s="32"/>
      <c r="CO178" s="22"/>
      <c r="CP178" s="23"/>
      <c r="CQ178" s="23"/>
      <c r="CR178" s="23"/>
      <c r="CS178" s="23"/>
      <c r="CT178" s="23"/>
      <c r="CU178" s="23"/>
      <c r="CV178" s="23"/>
      <c r="CW178" s="32"/>
      <c r="CX178" s="22"/>
      <c r="CY178" s="23"/>
      <c r="CZ178" s="23"/>
      <c r="DA178" s="23"/>
      <c r="DB178" s="23"/>
      <c r="DC178" s="23"/>
      <c r="DD178" s="23"/>
      <c r="DE178" s="23"/>
      <c r="DF178" s="32"/>
      <c r="DG178" s="22"/>
      <c r="DH178" s="23"/>
      <c r="DI178" s="23"/>
      <c r="DJ178" s="23"/>
      <c r="DK178" s="23"/>
      <c r="DL178" s="23"/>
      <c r="DM178" s="23"/>
      <c r="DN178" s="23"/>
      <c r="DO178" s="32"/>
      <c r="DP178" s="22"/>
      <c r="DQ178" s="23"/>
      <c r="DR178" s="23"/>
      <c r="DS178" s="23"/>
      <c r="DT178" s="23"/>
      <c r="DU178" s="23"/>
      <c r="DV178" s="23"/>
      <c r="DW178" s="23"/>
      <c r="DX178" s="32"/>
      <c r="DY178" s="22"/>
      <c r="DZ178" s="23"/>
      <c r="EA178" s="23"/>
      <c r="EB178" s="23"/>
      <c r="EC178" s="23"/>
      <c r="ED178" s="23"/>
      <c r="EE178" s="23"/>
      <c r="EF178" s="23"/>
      <c r="EG178" s="32"/>
      <c r="EH178" s="23"/>
      <c r="EI178" s="24"/>
      <c r="EJ178" s="19"/>
      <c r="EK178" s="25"/>
      <c r="EO178" s="43">
        <f t="shared" si="121"/>
        <v>0</v>
      </c>
    </row>
    <row r="179" spans="1:145" s="11" customFormat="1" x14ac:dyDescent="0.25">
      <c r="A179" s="153"/>
      <c r="B179" s="50"/>
      <c r="C179" s="22"/>
      <c r="D179" s="23"/>
      <c r="E179" s="23"/>
      <c r="F179" s="23"/>
      <c r="G179" s="23"/>
      <c r="H179" s="23"/>
      <c r="I179" s="23"/>
      <c r="J179" s="23"/>
      <c r="K179" s="32"/>
      <c r="L179" s="22"/>
      <c r="M179" s="23"/>
      <c r="N179" s="23"/>
      <c r="O179" s="23"/>
      <c r="P179" s="23"/>
      <c r="Q179" s="23"/>
      <c r="R179" s="23"/>
      <c r="S179" s="23"/>
      <c r="T179" s="32"/>
      <c r="U179" s="22">
        <v>280.04268763577397</v>
      </c>
      <c r="V179" s="23"/>
      <c r="Y179" s="23"/>
      <c r="Z179" s="23"/>
      <c r="AA179" s="23"/>
      <c r="AB179" s="23"/>
      <c r="AC179" s="32">
        <f>SUM(U179:Z179)</f>
        <v>280.04268763577397</v>
      </c>
      <c r="AF179" s="23"/>
      <c r="AG179" s="23"/>
      <c r="AH179" s="23"/>
      <c r="AI179" s="23"/>
      <c r="AJ179" s="23"/>
      <c r="AK179" s="23"/>
      <c r="AL179" s="32"/>
      <c r="AM179" s="22"/>
      <c r="AN179" s="23"/>
      <c r="AO179" s="23"/>
      <c r="AP179" s="23"/>
      <c r="AQ179" s="23"/>
      <c r="AR179" s="23"/>
      <c r="AS179" s="23"/>
      <c r="AT179" s="23"/>
      <c r="AU179" s="32"/>
      <c r="AX179" s="23"/>
      <c r="AY179" s="23"/>
      <c r="AZ179" s="23"/>
      <c r="BA179" s="23"/>
      <c r="BB179" s="23"/>
      <c r="BC179" s="23"/>
      <c r="BD179" s="32"/>
      <c r="BG179" s="23"/>
      <c r="BH179" s="23"/>
      <c r="BI179" s="23"/>
      <c r="BJ179" s="23"/>
      <c r="BK179" s="23"/>
      <c r="BL179" s="23"/>
      <c r="BM179" s="32"/>
      <c r="BN179" s="22"/>
      <c r="BO179" s="23"/>
      <c r="BP179" s="23"/>
      <c r="BQ179" s="23"/>
      <c r="BR179" s="23"/>
      <c r="BS179" s="23"/>
      <c r="BT179" s="23"/>
      <c r="BU179" s="23"/>
      <c r="BV179" s="32"/>
      <c r="BW179" s="22"/>
      <c r="BX179" s="23"/>
      <c r="BY179" s="23"/>
      <c r="BZ179" s="23"/>
      <c r="CA179" s="23"/>
      <c r="CB179" s="23"/>
      <c r="CC179" s="23"/>
      <c r="CD179" s="23"/>
      <c r="CE179" s="32"/>
      <c r="CF179" s="22"/>
      <c r="CG179" s="23"/>
      <c r="CH179" s="23"/>
      <c r="CI179" s="23"/>
      <c r="CJ179" s="23"/>
      <c r="CK179" s="23"/>
      <c r="CL179" s="23"/>
      <c r="CM179" s="23"/>
      <c r="CN179" s="32"/>
      <c r="CO179" s="22"/>
      <c r="CP179" s="23"/>
      <c r="CQ179" s="23"/>
      <c r="CR179" s="23"/>
      <c r="CS179" s="23"/>
      <c r="CT179" s="23"/>
      <c r="CU179" s="23"/>
      <c r="CV179" s="23"/>
      <c r="CW179" s="32"/>
      <c r="CX179" s="22"/>
      <c r="CY179" s="23"/>
      <c r="CZ179" s="23"/>
      <c r="DA179" s="23"/>
      <c r="DB179" s="23"/>
      <c r="DC179" s="23"/>
      <c r="DD179" s="23"/>
      <c r="DE179" s="23"/>
      <c r="DF179" s="32"/>
      <c r="DG179" s="22"/>
      <c r="DH179" s="23"/>
      <c r="DI179" s="23"/>
      <c r="DJ179" s="23"/>
      <c r="DK179" s="23"/>
      <c r="DL179" s="23"/>
      <c r="DM179" s="23"/>
      <c r="DN179" s="23"/>
      <c r="DO179" s="32"/>
      <c r="DP179" s="22"/>
      <c r="DQ179" s="23"/>
      <c r="DR179" s="23"/>
      <c r="DS179" s="23"/>
      <c r="DT179" s="23"/>
      <c r="DU179" s="23"/>
      <c r="DV179" s="23"/>
      <c r="DW179" s="23"/>
      <c r="DX179" s="32"/>
      <c r="DY179" s="22"/>
      <c r="DZ179" s="23"/>
      <c r="EA179" s="23"/>
      <c r="EB179" s="23"/>
      <c r="EC179" s="23"/>
      <c r="ED179" s="23"/>
      <c r="EE179" s="23"/>
      <c r="EF179" s="23"/>
      <c r="EG179" s="32"/>
      <c r="EH179" s="23"/>
      <c r="EI179" s="24"/>
      <c r="EJ179" s="19"/>
      <c r="EK179" s="25"/>
      <c r="EO179" s="43">
        <f t="shared" si="121"/>
        <v>0</v>
      </c>
    </row>
    <row r="180" spans="1:145" s="27" customFormat="1" x14ac:dyDescent="0.25">
      <c r="A180" s="154"/>
      <c r="B180" s="51"/>
      <c r="C180" s="18"/>
      <c r="D180" s="26"/>
      <c r="E180" s="26"/>
      <c r="F180" s="26"/>
      <c r="G180" s="26"/>
      <c r="H180" s="26"/>
      <c r="I180" s="26"/>
      <c r="J180" s="26"/>
      <c r="K180" s="35"/>
      <c r="L180" s="18"/>
      <c r="M180" s="26"/>
      <c r="N180" s="26"/>
      <c r="O180" s="26"/>
      <c r="P180" s="26"/>
      <c r="Q180" s="26"/>
      <c r="R180" s="26"/>
      <c r="S180" s="26"/>
      <c r="T180" s="35"/>
      <c r="U180" s="18">
        <v>0.95429950917904605</v>
      </c>
      <c r="V180" s="26"/>
      <c r="W180" s="26"/>
      <c r="X180" s="26"/>
      <c r="Y180" s="26"/>
      <c r="Z180" s="26"/>
      <c r="AA180" s="26"/>
      <c r="AB180" s="26"/>
      <c r="AC180" s="35">
        <f t="shared" ref="AC180" si="156">AC178/AC179*0.0113636*60</f>
        <v>0.95429950917904605</v>
      </c>
      <c r="AL180" s="35"/>
      <c r="AM180" s="18"/>
      <c r="AN180" s="26"/>
      <c r="AO180" s="26"/>
      <c r="AP180" s="26"/>
      <c r="AQ180" s="26"/>
      <c r="AR180" s="26"/>
      <c r="AS180" s="26"/>
      <c r="AT180" s="26"/>
      <c r="AU180" s="35"/>
      <c r="BD180" s="35"/>
      <c r="BM180" s="35"/>
      <c r="BN180" s="18"/>
      <c r="BO180" s="26"/>
      <c r="BP180" s="26"/>
      <c r="BQ180" s="26"/>
      <c r="BR180" s="26"/>
      <c r="BS180" s="26"/>
      <c r="BT180" s="26"/>
      <c r="BU180" s="26"/>
      <c r="BV180" s="35"/>
      <c r="BW180" s="18"/>
      <c r="BX180" s="26"/>
      <c r="BY180" s="26"/>
      <c r="BZ180" s="26"/>
      <c r="CA180" s="26"/>
      <c r="CB180" s="26"/>
      <c r="CC180" s="26"/>
      <c r="CD180" s="26"/>
      <c r="CE180" s="33"/>
      <c r="CF180" s="18"/>
      <c r="CG180" s="26"/>
      <c r="CH180" s="26"/>
      <c r="CI180" s="26"/>
      <c r="CJ180" s="26"/>
      <c r="CK180" s="26"/>
      <c r="CL180" s="26"/>
      <c r="CM180" s="26"/>
      <c r="CN180" s="33"/>
      <c r="CO180" s="18"/>
      <c r="CP180" s="26"/>
      <c r="CQ180" s="26"/>
      <c r="CR180" s="26"/>
      <c r="CS180" s="26"/>
      <c r="CT180" s="26"/>
      <c r="CU180" s="26"/>
      <c r="CV180" s="26"/>
      <c r="CW180" s="33"/>
      <c r="CX180" s="18"/>
      <c r="CY180" s="26"/>
      <c r="CZ180" s="26"/>
      <c r="DA180" s="26"/>
      <c r="DB180" s="26"/>
      <c r="DC180" s="26"/>
      <c r="DD180" s="26"/>
      <c r="DE180" s="26"/>
      <c r="DF180" s="33"/>
      <c r="DG180" s="18"/>
      <c r="DH180" s="26"/>
      <c r="DI180" s="26"/>
      <c r="DJ180" s="26"/>
      <c r="DK180" s="26"/>
      <c r="DL180" s="26"/>
      <c r="DM180" s="26"/>
      <c r="DN180" s="26"/>
      <c r="DO180" s="33"/>
      <c r="DP180" s="18"/>
      <c r="DQ180" s="26"/>
      <c r="DR180" s="26"/>
      <c r="DS180" s="26"/>
      <c r="DT180" s="26"/>
      <c r="DU180" s="26"/>
      <c r="DV180" s="26"/>
      <c r="DW180" s="26"/>
      <c r="DX180" s="33"/>
      <c r="DY180" s="18"/>
      <c r="DZ180" s="26"/>
      <c r="EA180" s="26"/>
      <c r="EB180" s="26"/>
      <c r="EC180" s="26"/>
      <c r="ED180" s="26"/>
      <c r="EE180" s="26"/>
      <c r="EF180" s="26"/>
      <c r="EG180" s="33"/>
      <c r="EH180" s="26"/>
      <c r="EI180" s="28"/>
      <c r="EJ180" s="17"/>
      <c r="EK180" s="29"/>
      <c r="EO180" s="43">
        <f t="shared" si="121"/>
        <v>0</v>
      </c>
    </row>
    <row r="181" spans="1:145" s="43" customFormat="1" x14ac:dyDescent="0.25">
      <c r="A181" s="152">
        <v>45</v>
      </c>
      <c r="B181" s="53">
        <v>157</v>
      </c>
      <c r="C181" s="36">
        <v>0</v>
      </c>
      <c r="D181" s="37"/>
      <c r="E181" s="37"/>
      <c r="F181" s="37"/>
      <c r="G181" s="37"/>
      <c r="H181" s="37"/>
      <c r="I181" s="37"/>
      <c r="J181" s="37"/>
      <c r="K181" s="38"/>
      <c r="L181" s="36">
        <v>0</v>
      </c>
      <c r="M181" s="37"/>
      <c r="N181" s="37"/>
      <c r="O181" s="37"/>
      <c r="P181" s="37"/>
      <c r="Q181" s="37"/>
      <c r="R181" s="37"/>
      <c r="S181" s="37"/>
      <c r="T181" s="38"/>
      <c r="U181" s="36">
        <v>2</v>
      </c>
      <c r="V181" s="37"/>
      <c r="W181" s="37"/>
      <c r="X181" s="37"/>
      <c r="Y181" s="37"/>
      <c r="Z181" s="37"/>
      <c r="AA181" s="37"/>
      <c r="AB181" s="37"/>
      <c r="AC181" s="38"/>
      <c r="AD181" s="36">
        <v>0</v>
      </c>
      <c r="AE181" s="37"/>
      <c r="AF181" s="37"/>
      <c r="AG181" s="37"/>
      <c r="AH181" s="37"/>
      <c r="AI181" s="37"/>
      <c r="AJ181" s="37"/>
      <c r="AK181" s="37"/>
      <c r="AL181" s="38"/>
      <c r="AM181" s="36">
        <v>1</v>
      </c>
      <c r="AN181" s="37"/>
      <c r="AO181" s="37"/>
      <c r="AP181" s="37"/>
      <c r="AQ181" s="37"/>
      <c r="AR181" s="37"/>
      <c r="AS181" s="37"/>
      <c r="AT181" s="37"/>
      <c r="AU181" s="38"/>
      <c r="AV181" s="36">
        <v>0</v>
      </c>
      <c r="AW181" s="37"/>
      <c r="AX181" s="37"/>
      <c r="AY181" s="37"/>
      <c r="AZ181" s="37"/>
      <c r="BA181" s="37"/>
      <c r="BB181" s="37"/>
      <c r="BC181" s="37"/>
      <c r="BD181" s="38"/>
      <c r="BE181" s="36">
        <v>0</v>
      </c>
      <c r="BF181" s="37"/>
      <c r="BG181" s="37"/>
      <c r="BH181" s="37"/>
      <c r="BI181" s="37"/>
      <c r="BJ181" s="37"/>
      <c r="BK181" s="37"/>
      <c r="BL181" s="37"/>
      <c r="BM181" s="38"/>
      <c r="BN181" s="36">
        <v>1</v>
      </c>
      <c r="BO181" s="37"/>
      <c r="BP181" s="37"/>
      <c r="BQ181" s="37"/>
      <c r="BR181" s="37"/>
      <c r="BS181" s="37"/>
      <c r="BT181" s="37"/>
      <c r="BU181" s="37"/>
      <c r="BV181" s="38"/>
      <c r="BW181" s="44"/>
      <c r="BX181" s="37"/>
      <c r="BY181" s="37"/>
      <c r="BZ181" s="37"/>
      <c r="CA181" s="37"/>
      <c r="CB181" s="37"/>
      <c r="CC181" s="37"/>
      <c r="CD181" s="37"/>
      <c r="CE181" s="38"/>
      <c r="CF181" s="44"/>
      <c r="CG181" s="37"/>
      <c r="CH181" s="37"/>
      <c r="CI181" s="37"/>
      <c r="CJ181" s="37"/>
      <c r="CK181" s="37"/>
      <c r="CL181" s="37"/>
      <c r="CM181" s="37"/>
      <c r="CN181" s="38"/>
      <c r="CO181" s="44"/>
      <c r="CP181" s="37"/>
      <c r="CQ181" s="37"/>
      <c r="CR181" s="37"/>
      <c r="CS181" s="37"/>
      <c r="CT181" s="37"/>
      <c r="CU181" s="37"/>
      <c r="CV181" s="37"/>
      <c r="CW181" s="38"/>
      <c r="CX181" s="44"/>
      <c r="CY181" s="37"/>
      <c r="CZ181" s="37"/>
      <c r="DA181" s="37"/>
      <c r="DB181" s="37"/>
      <c r="DC181" s="37"/>
      <c r="DD181" s="37"/>
      <c r="DE181" s="37"/>
      <c r="DF181" s="38"/>
      <c r="DG181" s="44"/>
      <c r="DH181" s="37"/>
      <c r="DI181" s="37"/>
      <c r="DJ181" s="37"/>
      <c r="DK181" s="37"/>
      <c r="DL181" s="37"/>
      <c r="DM181" s="37"/>
      <c r="DN181" s="37"/>
      <c r="DO181" s="38"/>
      <c r="DP181" s="44"/>
      <c r="DQ181" s="37"/>
      <c r="DR181" s="37"/>
      <c r="DS181" s="37"/>
      <c r="DT181" s="37"/>
      <c r="DU181" s="37"/>
      <c r="DV181" s="37"/>
      <c r="DW181" s="37"/>
      <c r="DX181" s="38"/>
      <c r="DY181" s="44"/>
      <c r="DZ181" s="37"/>
      <c r="EA181" s="37"/>
      <c r="EB181" s="37"/>
      <c r="EC181" s="37"/>
      <c r="ED181" s="37"/>
      <c r="EE181" s="37"/>
      <c r="EF181" s="37"/>
      <c r="EG181" s="38"/>
      <c r="EH181" s="37"/>
      <c r="EI181" s="76">
        <v>157</v>
      </c>
      <c r="EJ181" s="77">
        <v>0</v>
      </c>
      <c r="EK181" s="78" t="s">
        <v>3</v>
      </c>
      <c r="EL181" s="47">
        <v>42780</v>
      </c>
      <c r="EM181" s="47">
        <v>42787</v>
      </c>
      <c r="EO181" s="43">
        <f t="shared" si="121"/>
        <v>7</v>
      </c>
    </row>
    <row r="182" spans="1:145" s="11" customFormat="1" x14ac:dyDescent="0.25">
      <c r="A182" s="153"/>
      <c r="B182" s="50"/>
      <c r="C182" s="22"/>
      <c r="D182" s="23"/>
      <c r="E182" s="23"/>
      <c r="F182" s="23"/>
      <c r="G182" s="23"/>
      <c r="H182" s="23"/>
      <c r="I182" s="23"/>
      <c r="J182" s="23"/>
      <c r="K182" s="32"/>
      <c r="L182" s="22"/>
      <c r="M182" s="23"/>
      <c r="P182" s="23"/>
      <c r="Q182" s="23"/>
      <c r="R182" s="23"/>
      <c r="S182" s="23"/>
      <c r="T182" s="32"/>
      <c r="U182" s="22">
        <v>205.22</v>
      </c>
      <c r="V182" s="23">
        <v>211.59</v>
      </c>
      <c r="W182" s="23"/>
      <c r="X182" s="23"/>
      <c r="Y182" s="23"/>
      <c r="Z182" s="23"/>
      <c r="AA182" s="23"/>
      <c r="AB182" s="23"/>
      <c r="AC182" s="32">
        <f>SUM(U182:Z182)</f>
        <v>416.81</v>
      </c>
      <c r="AH182" s="23"/>
      <c r="AI182" s="23"/>
      <c r="AJ182" s="23"/>
      <c r="AK182" s="23"/>
      <c r="AL182" s="32"/>
      <c r="AM182" s="22">
        <v>329.72</v>
      </c>
      <c r="AN182" s="23"/>
      <c r="AO182" s="23"/>
      <c r="AU182" s="32">
        <f>SUM(AM182:AT182)</f>
        <v>329.72</v>
      </c>
      <c r="AZ182" s="23"/>
      <c r="BA182" s="23"/>
      <c r="BB182" s="23"/>
      <c r="BC182" s="23"/>
      <c r="BD182" s="32"/>
      <c r="BI182" s="23"/>
      <c r="BJ182" s="23"/>
      <c r="BK182" s="23"/>
      <c r="BL182" s="23"/>
      <c r="BM182" s="32"/>
      <c r="BN182" s="22">
        <v>302.8</v>
      </c>
      <c r="BO182" s="23"/>
      <c r="BP182" s="23"/>
      <c r="BQ182" s="23"/>
      <c r="BR182" s="23"/>
      <c r="BS182" s="23"/>
      <c r="BT182" s="23"/>
      <c r="BU182" s="23"/>
      <c r="BV182" s="32">
        <f>SUM(BN182:BS182)</f>
        <v>302.8</v>
      </c>
      <c r="BW182" s="22"/>
      <c r="BX182" s="23"/>
      <c r="BY182" s="23"/>
      <c r="BZ182" s="23"/>
      <c r="CA182" s="23"/>
      <c r="CB182" s="23"/>
      <c r="CC182" s="23"/>
      <c r="CD182" s="23"/>
      <c r="CE182" s="32"/>
      <c r="CF182" s="22"/>
      <c r="CG182" s="23"/>
      <c r="CH182" s="23"/>
      <c r="CI182" s="23"/>
      <c r="CJ182" s="23"/>
      <c r="CK182" s="23"/>
      <c r="CL182" s="23"/>
      <c r="CM182" s="23"/>
      <c r="CN182" s="32"/>
      <c r="CO182" s="22"/>
      <c r="CP182" s="23"/>
      <c r="CQ182" s="23"/>
      <c r="CR182" s="23"/>
      <c r="CS182" s="23"/>
      <c r="CT182" s="23"/>
      <c r="CU182" s="23"/>
      <c r="CV182" s="23"/>
      <c r="CW182" s="32"/>
      <c r="CX182" s="22"/>
      <c r="CY182" s="23"/>
      <c r="CZ182" s="23"/>
      <c r="DA182" s="23"/>
      <c r="DB182" s="23"/>
      <c r="DC182" s="23"/>
      <c r="DD182" s="23"/>
      <c r="DE182" s="23"/>
      <c r="DF182" s="32"/>
      <c r="DG182" s="22"/>
      <c r="DH182" s="23"/>
      <c r="DI182" s="23"/>
      <c r="DJ182" s="23"/>
      <c r="DK182" s="23"/>
      <c r="DL182" s="23"/>
      <c r="DM182" s="23"/>
      <c r="DN182" s="23"/>
      <c r="DO182" s="32"/>
      <c r="DP182" s="22"/>
      <c r="DQ182" s="23"/>
      <c r="DR182" s="23"/>
      <c r="DS182" s="23"/>
      <c r="DT182" s="23"/>
      <c r="DU182" s="23"/>
      <c r="DV182" s="23"/>
      <c r="DW182" s="23"/>
      <c r="DX182" s="32"/>
      <c r="DY182" s="22"/>
      <c r="DZ182" s="23"/>
      <c r="EA182" s="23"/>
      <c r="EB182" s="23"/>
      <c r="EC182" s="23"/>
      <c r="ED182" s="23"/>
      <c r="EE182" s="23"/>
      <c r="EF182" s="23"/>
      <c r="EG182" s="32"/>
      <c r="EH182" s="23"/>
      <c r="EI182" s="24"/>
      <c r="EJ182" s="19"/>
      <c r="EK182" s="25"/>
      <c r="EO182" s="43">
        <f t="shared" si="121"/>
        <v>0</v>
      </c>
    </row>
    <row r="183" spans="1:145" s="11" customFormat="1" x14ac:dyDescent="0.25">
      <c r="A183" s="153"/>
      <c r="B183" s="50"/>
      <c r="C183" s="22"/>
      <c r="D183" s="23"/>
      <c r="E183" s="23"/>
      <c r="F183" s="23"/>
      <c r="G183" s="23"/>
      <c r="H183" s="23"/>
      <c r="I183" s="23"/>
      <c r="J183" s="23"/>
      <c r="K183" s="32"/>
      <c r="L183" s="22"/>
      <c r="M183" s="23"/>
      <c r="N183" s="23"/>
      <c r="O183" s="23"/>
      <c r="P183" s="23"/>
      <c r="Q183" s="23"/>
      <c r="R183" s="23"/>
      <c r="S183" s="23"/>
      <c r="T183" s="32"/>
      <c r="U183" s="22">
        <v>153</v>
      </c>
      <c r="V183" s="23">
        <v>347</v>
      </c>
      <c r="Y183" s="23"/>
      <c r="Z183" s="23"/>
      <c r="AA183" s="23"/>
      <c r="AB183" s="23"/>
      <c r="AC183" s="32">
        <f>SUM(U183:Z183)</f>
        <v>500</v>
      </c>
      <c r="AF183" s="23"/>
      <c r="AG183" s="23"/>
      <c r="AH183" s="23"/>
      <c r="AI183" s="23"/>
      <c r="AJ183" s="23"/>
      <c r="AK183" s="23"/>
      <c r="AL183" s="32"/>
      <c r="AM183" s="22">
        <v>284</v>
      </c>
      <c r="AN183" s="23"/>
      <c r="AO183" s="23"/>
      <c r="AP183" s="23"/>
      <c r="AQ183" s="23"/>
      <c r="AR183" s="23"/>
      <c r="AS183" s="23"/>
      <c r="AT183" s="23"/>
      <c r="AU183" s="32">
        <f>SUM(AM183:AT183)</f>
        <v>284</v>
      </c>
      <c r="AX183" s="23"/>
      <c r="AY183" s="23"/>
      <c r="AZ183" s="23"/>
      <c r="BA183" s="23"/>
      <c r="BB183" s="23"/>
      <c r="BC183" s="23"/>
      <c r="BD183" s="32"/>
      <c r="BG183" s="23"/>
      <c r="BH183" s="23"/>
      <c r="BI183" s="23"/>
      <c r="BJ183" s="23"/>
      <c r="BK183" s="23"/>
      <c r="BL183" s="23"/>
      <c r="BM183" s="32"/>
      <c r="BN183" s="22">
        <v>458</v>
      </c>
      <c r="BO183" s="23"/>
      <c r="BP183" s="23"/>
      <c r="BQ183" s="23"/>
      <c r="BR183" s="23"/>
      <c r="BS183" s="23"/>
      <c r="BT183" s="23"/>
      <c r="BU183" s="23"/>
      <c r="BV183" s="32">
        <f>SUM(BN183:BS183)</f>
        <v>458</v>
      </c>
      <c r="BW183" s="22"/>
      <c r="BX183" s="23"/>
      <c r="BY183" s="23"/>
      <c r="BZ183" s="23"/>
      <c r="CA183" s="23"/>
      <c r="CB183" s="23"/>
      <c r="CC183" s="23"/>
      <c r="CD183" s="23"/>
      <c r="CE183" s="32"/>
      <c r="CF183" s="22"/>
      <c r="CG183" s="23"/>
      <c r="CH183" s="23"/>
      <c r="CI183" s="23"/>
      <c r="CJ183" s="23"/>
      <c r="CK183" s="23"/>
      <c r="CL183" s="23"/>
      <c r="CM183" s="23"/>
      <c r="CN183" s="32"/>
      <c r="CO183" s="22"/>
      <c r="CP183" s="23"/>
      <c r="CQ183" s="23"/>
      <c r="CR183" s="23"/>
      <c r="CS183" s="23"/>
      <c r="CT183" s="23"/>
      <c r="CU183" s="23"/>
      <c r="CV183" s="23"/>
      <c r="CW183" s="32"/>
      <c r="CX183" s="22"/>
      <c r="CY183" s="23"/>
      <c r="CZ183" s="23"/>
      <c r="DA183" s="23"/>
      <c r="DB183" s="23"/>
      <c r="DC183" s="23"/>
      <c r="DD183" s="23"/>
      <c r="DE183" s="23"/>
      <c r="DF183" s="32"/>
      <c r="DG183" s="22"/>
      <c r="DH183" s="23"/>
      <c r="DI183" s="23"/>
      <c r="DJ183" s="23"/>
      <c r="DK183" s="23"/>
      <c r="DL183" s="23"/>
      <c r="DM183" s="23"/>
      <c r="DN183" s="23"/>
      <c r="DO183" s="32"/>
      <c r="DP183" s="22"/>
      <c r="DQ183" s="23"/>
      <c r="DR183" s="23"/>
      <c r="DS183" s="23"/>
      <c r="DT183" s="23"/>
      <c r="DU183" s="23"/>
      <c r="DV183" s="23"/>
      <c r="DW183" s="23"/>
      <c r="DX183" s="32"/>
      <c r="DY183" s="22"/>
      <c r="DZ183" s="23"/>
      <c r="EA183" s="23"/>
      <c r="EB183" s="23"/>
      <c r="EC183" s="23"/>
      <c r="ED183" s="23"/>
      <c r="EE183" s="23"/>
      <c r="EF183" s="23"/>
      <c r="EG183" s="32"/>
      <c r="EH183" s="23"/>
      <c r="EI183" s="24"/>
      <c r="EJ183" s="19"/>
      <c r="EK183" s="25"/>
      <c r="EO183" s="43">
        <f t="shared" si="121"/>
        <v>0</v>
      </c>
    </row>
    <row r="184" spans="1:145" s="27" customFormat="1" x14ac:dyDescent="0.25">
      <c r="A184" s="154"/>
      <c r="B184" s="51"/>
      <c r="C184" s="18"/>
      <c r="D184" s="26"/>
      <c r="E184" s="26"/>
      <c r="F184" s="26"/>
      <c r="G184" s="26"/>
      <c r="H184" s="26"/>
      <c r="I184" s="26"/>
      <c r="J184" s="26"/>
      <c r="K184" s="35"/>
      <c r="L184" s="18"/>
      <c r="M184" s="26"/>
      <c r="N184" s="26"/>
      <c r="O184" s="26"/>
      <c r="P184" s="26"/>
      <c r="Q184" s="26"/>
      <c r="R184" s="26"/>
      <c r="S184" s="26"/>
      <c r="T184" s="35"/>
      <c r="U184" s="18">
        <v>0.91191199999999994</v>
      </c>
      <c r="V184" s="26">
        <v>0.41536499999999998</v>
      </c>
      <c r="W184" s="26"/>
      <c r="X184" s="26"/>
      <c r="Y184" s="26"/>
      <c r="Z184" s="26"/>
      <c r="AA184" s="26"/>
      <c r="AB184" s="26"/>
      <c r="AC184" s="35">
        <f t="shared" ref="AC184" si="157">AC182/AC183*0.0113636*60</f>
        <v>0.56837545392</v>
      </c>
      <c r="AL184" s="35"/>
      <c r="AM184" s="18">
        <v>0.789377</v>
      </c>
      <c r="AN184" s="26"/>
      <c r="AO184" s="26"/>
      <c r="AP184" s="26"/>
      <c r="AQ184" s="26"/>
      <c r="AR184" s="26"/>
      <c r="AS184" s="26"/>
      <c r="AT184" s="26"/>
      <c r="AU184" s="35">
        <f t="shared" ref="AU184" si="158">AU182/AU183*0.0113636*60</f>
        <v>0.79157877295774659</v>
      </c>
      <c r="BD184" s="35"/>
      <c r="BM184" s="35"/>
      <c r="BN184" s="18">
        <v>0.44979999999999998</v>
      </c>
      <c r="BO184" s="26"/>
      <c r="BP184" s="26"/>
      <c r="BQ184" s="26"/>
      <c r="BR184" s="26"/>
      <c r="BS184" s="26"/>
      <c r="BT184" s="26"/>
      <c r="BU184" s="26"/>
      <c r="BV184" s="35">
        <f t="shared" ref="BV184" si="159">BV182/BV183*0.0113636*60</f>
        <v>0.45077267423580786</v>
      </c>
      <c r="BW184" s="18"/>
      <c r="BX184" s="26"/>
      <c r="BY184" s="26"/>
      <c r="BZ184" s="26"/>
      <c r="CA184" s="26"/>
      <c r="CB184" s="26"/>
      <c r="CC184" s="26"/>
      <c r="CD184" s="26"/>
      <c r="CE184" s="33"/>
      <c r="CF184" s="18"/>
      <c r="CG184" s="26"/>
      <c r="CH184" s="26"/>
      <c r="CI184" s="26"/>
      <c r="CJ184" s="26"/>
      <c r="CK184" s="26"/>
      <c r="CL184" s="26"/>
      <c r="CM184" s="26"/>
      <c r="CN184" s="33"/>
      <c r="CO184" s="18"/>
      <c r="CP184" s="26"/>
      <c r="CQ184" s="26"/>
      <c r="CR184" s="26"/>
      <c r="CS184" s="26"/>
      <c r="CT184" s="26"/>
      <c r="CU184" s="26"/>
      <c r="CV184" s="26"/>
      <c r="CW184" s="33"/>
      <c r="CX184" s="18"/>
      <c r="CY184" s="26"/>
      <c r="CZ184" s="26"/>
      <c r="DA184" s="26"/>
      <c r="DB184" s="26"/>
      <c r="DC184" s="26"/>
      <c r="DD184" s="26"/>
      <c r="DE184" s="26"/>
      <c r="DF184" s="33"/>
      <c r="DG184" s="18"/>
      <c r="DH184" s="26"/>
      <c r="DI184" s="26"/>
      <c r="DJ184" s="26"/>
      <c r="DK184" s="26"/>
      <c r="DL184" s="26"/>
      <c r="DM184" s="26"/>
      <c r="DN184" s="26"/>
      <c r="DO184" s="33"/>
      <c r="DP184" s="18"/>
      <c r="DQ184" s="26"/>
      <c r="DR184" s="26"/>
      <c r="DS184" s="26"/>
      <c r="DT184" s="26"/>
      <c r="DU184" s="26"/>
      <c r="DV184" s="26"/>
      <c r="DW184" s="26"/>
      <c r="DX184" s="33"/>
      <c r="DY184" s="18"/>
      <c r="DZ184" s="26"/>
      <c r="EA184" s="26"/>
      <c r="EB184" s="26"/>
      <c r="EC184" s="26"/>
      <c r="ED184" s="26"/>
      <c r="EE184" s="26"/>
      <c r="EF184" s="26"/>
      <c r="EG184" s="33"/>
      <c r="EH184" s="26"/>
      <c r="EI184" s="28"/>
      <c r="EJ184" s="17"/>
      <c r="EK184" s="29"/>
      <c r="EO184" s="43">
        <f t="shared" si="121"/>
        <v>0</v>
      </c>
    </row>
    <row r="185" spans="1:145" s="43" customFormat="1" x14ac:dyDescent="0.25">
      <c r="A185" s="152">
        <v>46</v>
      </c>
      <c r="B185" s="52">
        <v>159</v>
      </c>
      <c r="C185" s="36">
        <v>0</v>
      </c>
      <c r="D185" s="37"/>
      <c r="E185" s="37"/>
      <c r="F185" s="37"/>
      <c r="G185" s="37"/>
      <c r="H185" s="37"/>
      <c r="I185" s="37"/>
      <c r="J185" s="37"/>
      <c r="K185" s="38"/>
      <c r="L185" s="36">
        <v>0</v>
      </c>
      <c r="M185" s="37"/>
      <c r="N185" s="37"/>
      <c r="O185" s="37"/>
      <c r="P185" s="37"/>
      <c r="Q185" s="37"/>
      <c r="R185" s="37"/>
      <c r="S185" s="37"/>
      <c r="T185" s="38"/>
      <c r="U185" s="36">
        <v>0</v>
      </c>
      <c r="V185" s="37"/>
      <c r="W185" s="37"/>
      <c r="X185" s="37"/>
      <c r="Y185" s="37"/>
      <c r="Z185" s="37"/>
      <c r="AA185" s="37"/>
      <c r="AB185" s="37"/>
      <c r="AC185" s="38"/>
      <c r="AD185" s="36">
        <v>0</v>
      </c>
      <c r="AE185" s="37"/>
      <c r="AF185" s="37"/>
      <c r="AG185" s="37"/>
      <c r="AH185" s="37"/>
      <c r="AI185" s="37"/>
      <c r="AJ185" s="37"/>
      <c r="AK185" s="37"/>
      <c r="AL185" s="38"/>
      <c r="AM185" s="36">
        <v>0</v>
      </c>
      <c r="AN185" s="37"/>
      <c r="AO185" s="37"/>
      <c r="AP185" s="37"/>
      <c r="AQ185" s="37"/>
      <c r="AR185" s="37"/>
      <c r="AS185" s="37"/>
      <c r="AT185" s="37"/>
      <c r="AU185" s="38"/>
      <c r="AV185" s="36">
        <v>1</v>
      </c>
      <c r="AW185" s="37"/>
      <c r="AX185" s="37"/>
      <c r="AY185" s="37"/>
      <c r="AZ185" s="37"/>
      <c r="BA185" s="37"/>
      <c r="BB185" s="37"/>
      <c r="BC185" s="37"/>
      <c r="BD185" s="38"/>
      <c r="BE185" s="36">
        <v>0</v>
      </c>
      <c r="BF185" s="37"/>
      <c r="BG185" s="37"/>
      <c r="BH185" s="37"/>
      <c r="BI185" s="37"/>
      <c r="BJ185" s="37"/>
      <c r="BK185" s="37"/>
      <c r="BL185" s="37"/>
      <c r="BM185" s="38"/>
      <c r="BN185" s="36">
        <v>0</v>
      </c>
      <c r="BO185" s="37"/>
      <c r="BP185" s="37"/>
      <c r="BQ185" s="37"/>
      <c r="BR185" s="37"/>
      <c r="BS185" s="37"/>
      <c r="BT185" s="37"/>
      <c r="BU185" s="37"/>
      <c r="BV185" s="38"/>
      <c r="BW185" s="36">
        <v>0</v>
      </c>
      <c r="BX185" s="37"/>
      <c r="BY185" s="37"/>
      <c r="BZ185" s="37"/>
      <c r="CA185" s="37"/>
      <c r="CB185" s="37"/>
      <c r="CC185" s="37"/>
      <c r="CD185" s="37"/>
      <c r="CE185" s="38"/>
      <c r="CF185" s="36"/>
      <c r="CG185" s="37"/>
      <c r="CH185" s="37"/>
      <c r="CI185" s="37"/>
      <c r="CJ185" s="37"/>
      <c r="CK185" s="37"/>
      <c r="CL185" s="37"/>
      <c r="CM185" s="37"/>
      <c r="CN185" s="38"/>
      <c r="CO185" s="36"/>
      <c r="CP185" s="37"/>
      <c r="CQ185" s="37"/>
      <c r="CR185" s="37"/>
      <c r="CS185" s="37"/>
      <c r="CT185" s="37"/>
      <c r="CU185" s="37"/>
      <c r="CV185" s="37"/>
      <c r="CW185" s="38"/>
      <c r="CX185" s="36"/>
      <c r="CY185" s="37"/>
      <c r="CZ185" s="37"/>
      <c r="DA185" s="37"/>
      <c r="DB185" s="37"/>
      <c r="DC185" s="37"/>
      <c r="DD185" s="37"/>
      <c r="DE185" s="37"/>
      <c r="DF185" s="38"/>
      <c r="DG185" s="36"/>
      <c r="DH185" s="37"/>
      <c r="DI185" s="37"/>
      <c r="DJ185" s="37"/>
      <c r="DK185" s="37"/>
      <c r="DL185" s="37"/>
      <c r="DM185" s="37"/>
      <c r="DN185" s="37"/>
      <c r="DO185" s="38"/>
      <c r="DP185" s="36"/>
      <c r="DQ185" s="37"/>
      <c r="DR185" s="37"/>
      <c r="DS185" s="37"/>
      <c r="DT185" s="37"/>
      <c r="DU185" s="37"/>
      <c r="DV185" s="37"/>
      <c r="DW185" s="37"/>
      <c r="DX185" s="38"/>
      <c r="DY185" s="36"/>
      <c r="DZ185" s="37"/>
      <c r="EA185" s="37"/>
      <c r="EB185" s="37"/>
      <c r="EC185" s="37"/>
      <c r="ED185" s="37"/>
      <c r="EE185" s="37"/>
      <c r="EF185" s="37"/>
      <c r="EG185" s="38"/>
      <c r="EH185" s="37"/>
      <c r="EI185" s="43">
        <v>159</v>
      </c>
      <c r="EJ185" s="59">
        <v>0</v>
      </c>
      <c r="EK185" s="41">
        <v>24</v>
      </c>
      <c r="EL185" s="42">
        <v>42779</v>
      </c>
      <c r="EM185" s="42">
        <v>42787</v>
      </c>
      <c r="EO185" s="43">
        <f t="shared" si="121"/>
        <v>8</v>
      </c>
    </row>
    <row r="186" spans="1:145" s="11" customFormat="1" x14ac:dyDescent="0.25">
      <c r="A186" s="153"/>
      <c r="B186" s="50"/>
      <c r="C186" s="22"/>
      <c r="D186" s="23"/>
      <c r="E186" s="23"/>
      <c r="F186" s="23"/>
      <c r="G186" s="23"/>
      <c r="H186" s="23"/>
      <c r="I186" s="23"/>
      <c r="J186" s="23"/>
      <c r="K186" s="32"/>
      <c r="L186" s="22"/>
      <c r="M186" s="23"/>
      <c r="P186" s="23"/>
      <c r="Q186" s="23"/>
      <c r="R186" s="23"/>
      <c r="S186" s="23"/>
      <c r="T186" s="32"/>
      <c r="U186" s="22"/>
      <c r="V186" s="23"/>
      <c r="W186" s="23"/>
      <c r="X186" s="23"/>
      <c r="Y186" s="23"/>
      <c r="Z186" s="23"/>
      <c r="AA186" s="23"/>
      <c r="AB186" s="23"/>
      <c r="AC186" s="32"/>
      <c r="AH186" s="23"/>
      <c r="AI186" s="23"/>
      <c r="AJ186" s="23"/>
      <c r="AK186" s="23"/>
      <c r="AL186" s="32"/>
      <c r="AM186" s="22"/>
      <c r="AN186" s="23"/>
      <c r="AO186" s="23"/>
      <c r="AU186" s="32"/>
      <c r="AV186" s="11">
        <v>575.52</v>
      </c>
      <c r="AZ186" s="23"/>
      <c r="BA186" s="23"/>
      <c r="BB186" s="23"/>
      <c r="BC186" s="23"/>
      <c r="BD186" s="32">
        <f>SUM(AV186:BA186)</f>
        <v>575.52</v>
      </c>
      <c r="BI186" s="23"/>
      <c r="BJ186" s="23"/>
      <c r="BK186" s="23"/>
      <c r="BL186" s="23"/>
      <c r="BM186" s="32"/>
      <c r="BN186" s="22"/>
      <c r="BO186" s="23"/>
      <c r="BP186" s="23"/>
      <c r="BQ186" s="23"/>
      <c r="BR186" s="23"/>
      <c r="BS186" s="23"/>
      <c r="BT186" s="23"/>
      <c r="BU186" s="23"/>
      <c r="BV186" s="32"/>
      <c r="BW186" s="22"/>
      <c r="BX186" s="23"/>
      <c r="BY186" s="23"/>
      <c r="BZ186" s="23"/>
      <c r="CA186" s="23"/>
      <c r="CB186" s="23"/>
      <c r="CC186" s="23"/>
      <c r="CD186" s="23"/>
      <c r="CE186" s="32"/>
      <c r="CF186" s="22"/>
      <c r="CG186" s="23"/>
      <c r="CH186" s="23"/>
      <c r="CI186" s="23"/>
      <c r="CJ186" s="23"/>
      <c r="CK186" s="23"/>
      <c r="CL186" s="23"/>
      <c r="CM186" s="23"/>
      <c r="CN186" s="32"/>
      <c r="CO186" s="22"/>
      <c r="CP186" s="23"/>
      <c r="CQ186" s="23"/>
      <c r="CR186" s="23"/>
      <c r="CS186" s="23"/>
      <c r="CT186" s="23"/>
      <c r="CU186" s="23"/>
      <c r="CV186" s="23"/>
      <c r="CW186" s="32"/>
      <c r="CX186" s="22"/>
      <c r="CY186" s="23"/>
      <c r="CZ186" s="23"/>
      <c r="DA186" s="23"/>
      <c r="DB186" s="23"/>
      <c r="DC186" s="23"/>
      <c r="DD186" s="23"/>
      <c r="DE186" s="23"/>
      <c r="DF186" s="32"/>
      <c r="DG186" s="22"/>
      <c r="DH186" s="23"/>
      <c r="DI186" s="23"/>
      <c r="DJ186" s="23"/>
      <c r="DK186" s="23"/>
      <c r="DL186" s="23"/>
      <c r="DM186" s="23"/>
      <c r="DN186" s="23"/>
      <c r="DO186" s="32"/>
      <c r="DP186" s="22"/>
      <c r="DQ186" s="23"/>
      <c r="DR186" s="23"/>
      <c r="DS186" s="23"/>
      <c r="DT186" s="23"/>
      <c r="DU186" s="23"/>
      <c r="DV186" s="23"/>
      <c r="DW186" s="23"/>
      <c r="DX186" s="32"/>
      <c r="DY186" s="22"/>
      <c r="DZ186" s="23"/>
      <c r="EA186" s="23"/>
      <c r="EB186" s="23"/>
      <c r="EC186" s="23"/>
      <c r="ED186" s="23"/>
      <c r="EE186" s="23"/>
      <c r="EF186" s="23"/>
      <c r="EG186" s="32"/>
      <c r="EH186" s="23"/>
      <c r="EI186" s="24"/>
      <c r="EJ186" s="19"/>
      <c r="EK186" s="25"/>
      <c r="EO186" s="43">
        <f t="shared" si="121"/>
        <v>0</v>
      </c>
    </row>
    <row r="187" spans="1:145" s="11" customFormat="1" x14ac:dyDescent="0.25">
      <c r="A187" s="153"/>
      <c r="B187" s="50"/>
      <c r="C187" s="22"/>
      <c r="D187" s="23"/>
      <c r="E187" s="23"/>
      <c r="F187" s="23"/>
      <c r="G187" s="23"/>
      <c r="H187" s="23"/>
      <c r="I187" s="23"/>
      <c r="J187" s="23"/>
      <c r="K187" s="32"/>
      <c r="L187" s="22"/>
      <c r="M187" s="23"/>
      <c r="N187" s="23"/>
      <c r="O187" s="23"/>
      <c r="P187" s="23"/>
      <c r="Q187" s="23"/>
      <c r="R187" s="23"/>
      <c r="S187" s="23"/>
      <c r="T187" s="32"/>
      <c r="U187" s="22"/>
      <c r="V187" s="23"/>
      <c r="Y187" s="23"/>
      <c r="Z187" s="23"/>
      <c r="AA187" s="23"/>
      <c r="AB187" s="23"/>
      <c r="AC187" s="32"/>
      <c r="AF187" s="23"/>
      <c r="AG187" s="23"/>
      <c r="AH187" s="23"/>
      <c r="AI187" s="23"/>
      <c r="AJ187" s="23"/>
      <c r="AK187" s="23"/>
      <c r="AL187" s="32"/>
      <c r="AM187" s="22"/>
      <c r="AN187" s="23"/>
      <c r="AO187" s="23"/>
      <c r="AP187" s="23"/>
      <c r="AQ187" s="23"/>
      <c r="AR187" s="23"/>
      <c r="AS187" s="23"/>
      <c r="AT187" s="23"/>
      <c r="AU187" s="32"/>
      <c r="AV187" s="11">
        <v>685</v>
      </c>
      <c r="AX187" s="23"/>
      <c r="AY187" s="23"/>
      <c r="AZ187" s="23"/>
      <c r="BA187" s="23"/>
      <c r="BB187" s="23"/>
      <c r="BC187" s="23"/>
      <c r="BD187" s="32">
        <f>SUM(AV187:BA187)</f>
        <v>685</v>
      </c>
      <c r="BG187" s="23"/>
      <c r="BH187" s="23"/>
      <c r="BI187" s="23"/>
      <c r="BJ187" s="23"/>
      <c r="BK187" s="23"/>
      <c r="BL187" s="23"/>
      <c r="BM187" s="32"/>
      <c r="BN187" s="22"/>
      <c r="BO187" s="23"/>
      <c r="BP187" s="23"/>
      <c r="BQ187" s="23"/>
      <c r="BR187" s="23"/>
      <c r="BS187" s="23"/>
      <c r="BT187" s="23"/>
      <c r="BU187" s="23"/>
      <c r="BV187" s="32"/>
      <c r="BW187" s="22"/>
      <c r="BX187" s="23"/>
      <c r="BY187" s="23"/>
      <c r="BZ187" s="23"/>
      <c r="CA187" s="23"/>
      <c r="CB187" s="23"/>
      <c r="CC187" s="23"/>
      <c r="CD187" s="23"/>
      <c r="CE187" s="32"/>
      <c r="CF187" s="22"/>
      <c r="CG187" s="23"/>
      <c r="CH187" s="23"/>
      <c r="CI187" s="23"/>
      <c r="CJ187" s="23"/>
      <c r="CK187" s="23"/>
      <c r="CL187" s="23"/>
      <c r="CM187" s="23"/>
      <c r="CN187" s="32"/>
      <c r="CO187" s="22"/>
      <c r="CP187" s="23"/>
      <c r="CQ187" s="23"/>
      <c r="CR187" s="23"/>
      <c r="CS187" s="23"/>
      <c r="CT187" s="23"/>
      <c r="CU187" s="23"/>
      <c r="CV187" s="23"/>
      <c r="CW187" s="32"/>
      <c r="CX187" s="22"/>
      <c r="CY187" s="23"/>
      <c r="CZ187" s="23"/>
      <c r="DA187" s="23"/>
      <c r="DB187" s="23"/>
      <c r="DC187" s="23"/>
      <c r="DD187" s="23"/>
      <c r="DE187" s="23"/>
      <c r="DF187" s="32"/>
      <c r="DG187" s="22"/>
      <c r="DH187" s="23"/>
      <c r="DI187" s="23"/>
      <c r="DJ187" s="23"/>
      <c r="DK187" s="23"/>
      <c r="DL187" s="23"/>
      <c r="DM187" s="23"/>
      <c r="DN187" s="23"/>
      <c r="DO187" s="32"/>
      <c r="DP187" s="22"/>
      <c r="DQ187" s="23"/>
      <c r="DR187" s="23"/>
      <c r="DS187" s="23"/>
      <c r="DT187" s="23"/>
      <c r="DU187" s="23"/>
      <c r="DV187" s="23"/>
      <c r="DW187" s="23"/>
      <c r="DX187" s="32"/>
      <c r="DY187" s="22"/>
      <c r="DZ187" s="23"/>
      <c r="EA187" s="23"/>
      <c r="EB187" s="23"/>
      <c r="EC187" s="23"/>
      <c r="ED187" s="23"/>
      <c r="EE187" s="23"/>
      <c r="EF187" s="23"/>
      <c r="EG187" s="32"/>
      <c r="EH187" s="23"/>
      <c r="EI187" s="24"/>
      <c r="EJ187" s="19"/>
      <c r="EK187" s="25"/>
      <c r="EO187" s="43">
        <f t="shared" si="121"/>
        <v>0</v>
      </c>
    </row>
    <row r="188" spans="1:145" s="27" customFormat="1" x14ac:dyDescent="0.25">
      <c r="A188" s="154"/>
      <c r="B188" s="51"/>
      <c r="C188" s="18"/>
      <c r="D188" s="26"/>
      <c r="E188" s="26"/>
      <c r="F188" s="26"/>
      <c r="G188" s="26"/>
      <c r="H188" s="26"/>
      <c r="I188" s="26"/>
      <c r="J188" s="26"/>
      <c r="K188" s="35"/>
      <c r="L188" s="18"/>
      <c r="M188" s="26"/>
      <c r="N188" s="26"/>
      <c r="O188" s="26"/>
      <c r="P188" s="26"/>
      <c r="Q188" s="26"/>
      <c r="R188" s="26"/>
      <c r="S188" s="26"/>
      <c r="T188" s="35"/>
      <c r="U188" s="18"/>
      <c r="V188" s="26"/>
      <c r="W188" s="26"/>
      <c r="X188" s="26"/>
      <c r="Y188" s="26"/>
      <c r="Z188" s="26"/>
      <c r="AA188" s="26"/>
      <c r="AB188" s="26"/>
      <c r="AC188" s="35"/>
      <c r="AL188" s="35"/>
      <c r="AM188" s="18"/>
      <c r="AN188" s="26"/>
      <c r="AO188" s="26"/>
      <c r="AP188" s="26"/>
      <c r="AQ188" s="26"/>
      <c r="AR188" s="26"/>
      <c r="AS188" s="26"/>
      <c r="AT188" s="26"/>
      <c r="AU188" s="35"/>
      <c r="AV188" s="27">
        <v>0.57201599999999997</v>
      </c>
      <c r="BD188" s="35">
        <f t="shared" ref="BD188" si="160">BD186/BD187*0.0113636*60</f>
        <v>0.57284488221897811</v>
      </c>
      <c r="BM188" s="35"/>
      <c r="BN188" s="18"/>
      <c r="BO188" s="26"/>
      <c r="BP188" s="26"/>
      <c r="BQ188" s="26"/>
      <c r="BR188" s="26"/>
      <c r="BS188" s="26"/>
      <c r="BT188" s="26"/>
      <c r="BU188" s="26"/>
      <c r="BV188" s="35"/>
      <c r="BW188" s="18"/>
      <c r="BX188" s="26"/>
      <c r="BY188" s="26"/>
      <c r="BZ188" s="26"/>
      <c r="CA188" s="26"/>
      <c r="CB188" s="26"/>
      <c r="CC188" s="26"/>
      <c r="CD188" s="26"/>
      <c r="CE188" s="33"/>
      <c r="CF188" s="18"/>
      <c r="CG188" s="26"/>
      <c r="CH188" s="26"/>
      <c r="CI188" s="26"/>
      <c r="CJ188" s="26"/>
      <c r="CK188" s="26"/>
      <c r="CL188" s="26"/>
      <c r="CM188" s="26"/>
      <c r="CN188" s="33"/>
      <c r="CO188" s="18"/>
      <c r="CP188" s="26"/>
      <c r="CQ188" s="26"/>
      <c r="CR188" s="26"/>
      <c r="CS188" s="26"/>
      <c r="CT188" s="26"/>
      <c r="CU188" s="26"/>
      <c r="CV188" s="26"/>
      <c r="CW188" s="33"/>
      <c r="CX188" s="18"/>
      <c r="CY188" s="26"/>
      <c r="CZ188" s="26"/>
      <c r="DA188" s="26"/>
      <c r="DB188" s="26"/>
      <c r="DC188" s="26"/>
      <c r="DD188" s="26"/>
      <c r="DE188" s="26"/>
      <c r="DF188" s="33"/>
      <c r="DG188" s="18"/>
      <c r="DH188" s="26"/>
      <c r="DI188" s="26"/>
      <c r="DJ188" s="26"/>
      <c r="DK188" s="26"/>
      <c r="DL188" s="26"/>
      <c r="DM188" s="26"/>
      <c r="DN188" s="26"/>
      <c r="DO188" s="33"/>
      <c r="DP188" s="18"/>
      <c r="DQ188" s="26"/>
      <c r="DR188" s="26"/>
      <c r="DS188" s="26"/>
      <c r="DT188" s="26"/>
      <c r="DU188" s="26"/>
      <c r="DV188" s="26"/>
      <c r="DW188" s="26"/>
      <c r="DX188" s="33"/>
      <c r="DY188" s="18"/>
      <c r="DZ188" s="26"/>
      <c r="EA188" s="26"/>
      <c r="EB188" s="26"/>
      <c r="EC188" s="26"/>
      <c r="ED188" s="26"/>
      <c r="EE188" s="26"/>
      <c r="EF188" s="26"/>
      <c r="EG188" s="33"/>
      <c r="EH188" s="26"/>
      <c r="EI188" s="28"/>
      <c r="EJ188" s="17"/>
      <c r="EK188" s="29"/>
      <c r="EO188" s="43">
        <f t="shared" si="121"/>
        <v>0</v>
      </c>
    </row>
    <row r="189" spans="1:145" s="43" customFormat="1" x14ac:dyDescent="0.25">
      <c r="A189" s="152">
        <v>47</v>
      </c>
      <c r="B189" s="52">
        <v>166</v>
      </c>
      <c r="C189" s="37">
        <v>1</v>
      </c>
      <c r="D189" s="37"/>
      <c r="E189" s="37"/>
      <c r="F189" s="37"/>
      <c r="G189" s="37"/>
      <c r="H189" s="37"/>
      <c r="I189" s="37"/>
      <c r="J189" s="37"/>
      <c r="K189" s="38"/>
      <c r="L189" s="37">
        <v>0</v>
      </c>
      <c r="M189" s="37"/>
      <c r="N189" s="37"/>
      <c r="O189" s="37"/>
      <c r="P189" s="37"/>
      <c r="Q189" s="37"/>
      <c r="R189" s="37"/>
      <c r="S189" s="37"/>
      <c r="T189" s="38"/>
      <c r="U189" s="60">
        <v>0</v>
      </c>
      <c r="V189" s="37"/>
      <c r="W189" s="37"/>
      <c r="X189" s="37"/>
      <c r="Y189" s="37"/>
      <c r="Z189" s="37"/>
      <c r="AA189" s="37"/>
      <c r="AB189" s="37"/>
      <c r="AC189" s="38"/>
      <c r="AD189" s="37">
        <v>3</v>
      </c>
      <c r="AE189" s="37"/>
      <c r="AF189" s="37"/>
      <c r="AG189" s="37"/>
      <c r="AH189" s="37"/>
      <c r="AI189" s="37"/>
      <c r="AJ189" s="37"/>
      <c r="AK189" s="37"/>
      <c r="AL189" s="38"/>
      <c r="AM189" s="37">
        <v>0</v>
      </c>
      <c r="AN189" s="37"/>
      <c r="AO189" s="37"/>
      <c r="AP189" s="37"/>
      <c r="AQ189" s="37"/>
      <c r="AR189" s="37"/>
      <c r="AS189" s="37"/>
      <c r="AT189" s="37"/>
      <c r="AU189" s="38"/>
      <c r="AV189" s="37"/>
      <c r="AW189" s="37"/>
      <c r="AX189" s="37"/>
      <c r="AY189" s="37"/>
      <c r="AZ189" s="37"/>
      <c r="BA189" s="37"/>
      <c r="BB189" s="37"/>
      <c r="BC189" s="37"/>
      <c r="BD189" s="38"/>
      <c r="BE189" s="37"/>
      <c r="BF189" s="37"/>
      <c r="BG189" s="37"/>
      <c r="BH189" s="37"/>
      <c r="BI189" s="37"/>
      <c r="BJ189" s="37"/>
      <c r="BK189" s="37"/>
      <c r="BL189" s="37"/>
      <c r="BM189" s="38"/>
      <c r="BN189" s="37"/>
      <c r="BO189" s="37"/>
      <c r="BP189" s="37"/>
      <c r="BQ189" s="37"/>
      <c r="BR189" s="37"/>
      <c r="BS189" s="37"/>
      <c r="BT189" s="37"/>
      <c r="BU189" s="37"/>
      <c r="BV189" s="38"/>
      <c r="BW189" s="37"/>
      <c r="BX189" s="37"/>
      <c r="BY189" s="37"/>
      <c r="BZ189" s="37"/>
      <c r="CA189" s="37"/>
      <c r="CB189" s="37"/>
      <c r="CC189" s="37"/>
      <c r="CD189" s="37"/>
      <c r="CE189" s="38"/>
      <c r="CF189" s="37"/>
      <c r="CG189" s="37"/>
      <c r="CH189" s="37"/>
      <c r="CI189" s="37"/>
      <c r="CJ189" s="37"/>
      <c r="CK189" s="37"/>
      <c r="CL189" s="37"/>
      <c r="CM189" s="37"/>
      <c r="CN189" s="38"/>
      <c r="CO189" s="37"/>
      <c r="CP189" s="37"/>
      <c r="CQ189" s="37"/>
      <c r="CR189" s="37"/>
      <c r="CS189" s="37"/>
      <c r="CT189" s="37"/>
      <c r="CU189" s="37"/>
      <c r="CV189" s="37"/>
      <c r="CW189" s="38"/>
      <c r="CX189" s="37"/>
      <c r="CY189" s="37"/>
      <c r="CZ189" s="37"/>
      <c r="DA189" s="37"/>
      <c r="DB189" s="37"/>
      <c r="DC189" s="37"/>
      <c r="DD189" s="37"/>
      <c r="DE189" s="37"/>
      <c r="DF189" s="38"/>
      <c r="DG189" s="37"/>
      <c r="DH189" s="37"/>
      <c r="DI189" s="37"/>
      <c r="DJ189" s="37"/>
      <c r="DK189" s="37"/>
      <c r="DL189" s="37"/>
      <c r="DM189" s="37"/>
      <c r="DN189" s="37"/>
      <c r="DO189" s="38"/>
      <c r="DP189" s="37"/>
      <c r="DQ189" s="37"/>
      <c r="DR189" s="37"/>
      <c r="DS189" s="37"/>
      <c r="DT189" s="37"/>
      <c r="DU189" s="37"/>
      <c r="DV189" s="37"/>
      <c r="DW189" s="37"/>
      <c r="DX189" s="38"/>
      <c r="DY189" s="37"/>
      <c r="DZ189" s="37"/>
      <c r="EA189" s="37"/>
      <c r="EB189" s="37"/>
      <c r="EC189" s="37"/>
      <c r="ED189" s="37"/>
      <c r="EE189" s="37"/>
      <c r="EF189" s="37"/>
      <c r="EG189" s="38"/>
      <c r="EH189" s="37"/>
      <c r="EI189" s="43">
        <v>166</v>
      </c>
      <c r="EJ189" s="59">
        <v>0</v>
      </c>
      <c r="EK189" s="41">
        <v>1</v>
      </c>
      <c r="EL189" s="42">
        <v>42792</v>
      </c>
      <c r="EM189" s="42">
        <v>42796</v>
      </c>
      <c r="EO189" s="43">
        <f t="shared" si="121"/>
        <v>4</v>
      </c>
    </row>
    <row r="190" spans="1:145" s="11" customFormat="1" x14ac:dyDescent="0.25">
      <c r="A190" s="153"/>
      <c r="B190" s="50"/>
      <c r="C190" s="22">
        <v>210.04</v>
      </c>
      <c r="D190" s="23"/>
      <c r="E190" s="23"/>
      <c r="F190" s="23"/>
      <c r="G190" s="23"/>
      <c r="H190" s="23"/>
      <c r="I190" s="23"/>
      <c r="J190" s="23"/>
      <c r="K190" s="32">
        <f>SUM(C190:H190)</f>
        <v>210.04</v>
      </c>
      <c r="L190" s="22"/>
      <c r="M190" s="23"/>
      <c r="P190" s="23"/>
      <c r="Q190" s="23"/>
      <c r="R190" s="23"/>
      <c r="S190" s="23"/>
      <c r="T190" s="32"/>
      <c r="U190" s="22"/>
      <c r="V190" s="23"/>
      <c r="W190" s="23"/>
      <c r="X190" s="23"/>
      <c r="Y190" s="23"/>
      <c r="Z190" s="23"/>
      <c r="AA190" s="23"/>
      <c r="AB190" s="23"/>
      <c r="AC190" s="32"/>
      <c r="AD190" s="11">
        <v>222.08</v>
      </c>
      <c r="AE190" s="11">
        <v>480.96</v>
      </c>
      <c r="AF190" s="11">
        <v>210.04</v>
      </c>
      <c r="AH190" s="23"/>
      <c r="AI190" s="23"/>
      <c r="AJ190" s="23"/>
      <c r="AK190" s="23"/>
      <c r="AL190" s="32">
        <f>SUM(AD190:AK190)</f>
        <v>913.07999999999993</v>
      </c>
      <c r="AM190" s="22"/>
      <c r="AN190" s="23"/>
      <c r="AO190" s="23"/>
      <c r="AU190" s="32"/>
      <c r="AZ190" s="23"/>
      <c r="BA190" s="23"/>
      <c r="BB190" s="23"/>
      <c r="BC190" s="23"/>
      <c r="BD190" s="32"/>
      <c r="BI190" s="23"/>
      <c r="BJ190" s="23"/>
      <c r="BK190" s="23"/>
      <c r="BL190" s="23"/>
      <c r="BM190" s="32"/>
      <c r="BN190" s="22"/>
      <c r="BO190" s="23"/>
      <c r="BP190" s="23"/>
      <c r="BQ190" s="23"/>
      <c r="BR190" s="23"/>
      <c r="BS190" s="23"/>
      <c r="BT190" s="23"/>
      <c r="BU190" s="23"/>
      <c r="BV190" s="32"/>
      <c r="BW190" s="22"/>
      <c r="BX190" s="23"/>
      <c r="BY190" s="23"/>
      <c r="BZ190" s="23"/>
      <c r="CA190" s="23"/>
      <c r="CB190" s="23"/>
      <c r="CC190" s="23"/>
      <c r="CD190" s="23"/>
      <c r="CE190" s="32"/>
      <c r="CF190" s="22"/>
      <c r="CG190" s="23"/>
      <c r="CH190" s="23"/>
      <c r="CI190" s="23"/>
      <c r="CJ190" s="23"/>
      <c r="CK190" s="23"/>
      <c r="CL190" s="23"/>
      <c r="CM190" s="23"/>
      <c r="CN190" s="32"/>
      <c r="CO190" s="22"/>
      <c r="CP190" s="23"/>
      <c r="CQ190" s="23"/>
      <c r="CR190" s="23"/>
      <c r="CS190" s="23"/>
      <c r="CT190" s="23"/>
      <c r="CU190" s="23"/>
      <c r="CV190" s="23"/>
      <c r="CW190" s="32"/>
      <c r="CX190" s="22"/>
      <c r="CY190" s="23"/>
      <c r="CZ190" s="23"/>
      <c r="DA190" s="23"/>
      <c r="DB190" s="23"/>
      <c r="DC190" s="23"/>
      <c r="DD190" s="23"/>
      <c r="DE190" s="23"/>
      <c r="DF190" s="32"/>
      <c r="DG190" s="22"/>
      <c r="DH190" s="23"/>
      <c r="DI190" s="23"/>
      <c r="DJ190" s="23"/>
      <c r="DK190" s="23"/>
      <c r="DL190" s="23"/>
      <c r="DM190" s="23"/>
      <c r="DN190" s="23"/>
      <c r="DO190" s="32"/>
      <c r="DP190" s="22"/>
      <c r="DQ190" s="23"/>
      <c r="DR190" s="23"/>
      <c r="DS190" s="23"/>
      <c r="DT190" s="23"/>
      <c r="DU190" s="23"/>
      <c r="DV190" s="23"/>
      <c r="DW190" s="23"/>
      <c r="DX190" s="32"/>
      <c r="DY190" s="22"/>
      <c r="DZ190" s="23"/>
      <c r="EA190" s="23"/>
      <c r="EB190" s="23"/>
      <c r="EC190" s="23"/>
      <c r="ED190" s="23"/>
      <c r="EE190" s="23"/>
      <c r="EF190" s="23"/>
      <c r="EG190" s="32"/>
      <c r="EH190" s="23"/>
      <c r="EI190" s="24"/>
      <c r="EJ190" s="19"/>
      <c r="EK190" s="25"/>
      <c r="EO190" s="43">
        <f t="shared" si="121"/>
        <v>0</v>
      </c>
    </row>
    <row r="191" spans="1:145" s="11" customFormat="1" x14ac:dyDescent="0.25">
      <c r="A191" s="153"/>
      <c r="B191" s="50"/>
      <c r="C191" s="22">
        <v>963</v>
      </c>
      <c r="D191" s="23"/>
      <c r="E191" s="23"/>
      <c r="F191" s="23"/>
      <c r="G191" s="23"/>
      <c r="H191" s="23"/>
      <c r="I191" s="23"/>
      <c r="J191" s="23"/>
      <c r="K191" s="32">
        <f>SUM(C191:H191)</f>
        <v>963</v>
      </c>
      <c r="L191" s="22"/>
      <c r="M191" s="23"/>
      <c r="N191" s="23"/>
      <c r="O191" s="23"/>
      <c r="P191" s="23"/>
      <c r="Q191" s="23"/>
      <c r="R191" s="23"/>
      <c r="S191" s="23"/>
      <c r="T191" s="32"/>
      <c r="U191" s="22"/>
      <c r="V191" s="23"/>
      <c r="Y191" s="23"/>
      <c r="Z191" s="23"/>
      <c r="AA191" s="23"/>
      <c r="AB191" s="23"/>
      <c r="AC191" s="32"/>
      <c r="AD191" s="11">
        <v>475</v>
      </c>
      <c r="AE191" s="11">
        <v>863</v>
      </c>
      <c r="AF191" s="23">
        <v>488</v>
      </c>
      <c r="AG191" s="23"/>
      <c r="AH191" s="23"/>
      <c r="AI191" s="23"/>
      <c r="AJ191" s="23"/>
      <c r="AK191" s="23"/>
      <c r="AL191" s="32">
        <f>SUM(AD191:AK191)</f>
        <v>1826</v>
      </c>
      <c r="AM191" s="22"/>
      <c r="AN191" s="23"/>
      <c r="AO191" s="23"/>
      <c r="AP191" s="23"/>
      <c r="AQ191" s="23"/>
      <c r="AR191" s="23"/>
      <c r="AS191" s="23"/>
      <c r="AT191" s="23"/>
      <c r="AU191" s="32"/>
      <c r="AX191" s="23"/>
      <c r="AY191" s="23"/>
      <c r="AZ191" s="23"/>
      <c r="BA191" s="23"/>
      <c r="BB191" s="23"/>
      <c r="BC191" s="23"/>
      <c r="BD191" s="32"/>
      <c r="BG191" s="23"/>
      <c r="BH191" s="23"/>
      <c r="BI191" s="23"/>
      <c r="BJ191" s="23"/>
      <c r="BK191" s="23"/>
      <c r="BL191" s="23"/>
      <c r="BM191" s="32"/>
      <c r="BN191" s="22"/>
      <c r="BO191" s="23"/>
      <c r="BP191" s="23"/>
      <c r="BQ191" s="23"/>
      <c r="BR191" s="23"/>
      <c r="BS191" s="23"/>
      <c r="BT191" s="23"/>
      <c r="BU191" s="23"/>
      <c r="BV191" s="32"/>
      <c r="BW191" s="22"/>
      <c r="BX191" s="23"/>
      <c r="BY191" s="23"/>
      <c r="BZ191" s="23"/>
      <c r="CA191" s="23"/>
      <c r="CB191" s="23"/>
      <c r="CC191" s="23"/>
      <c r="CD191" s="23"/>
      <c r="CE191" s="32"/>
      <c r="CF191" s="22"/>
      <c r="CG191" s="23"/>
      <c r="CH191" s="23"/>
      <c r="CI191" s="23"/>
      <c r="CJ191" s="23"/>
      <c r="CK191" s="23"/>
      <c r="CL191" s="23"/>
      <c r="CM191" s="23"/>
      <c r="CN191" s="32"/>
      <c r="CO191" s="22"/>
      <c r="CP191" s="23"/>
      <c r="CQ191" s="23"/>
      <c r="CR191" s="23"/>
      <c r="CS191" s="23"/>
      <c r="CT191" s="23"/>
      <c r="CU191" s="23"/>
      <c r="CV191" s="23"/>
      <c r="CW191" s="32"/>
      <c r="CX191" s="22"/>
      <c r="CY191" s="23"/>
      <c r="CZ191" s="23"/>
      <c r="DA191" s="23"/>
      <c r="DB191" s="23"/>
      <c r="DC191" s="23"/>
      <c r="DD191" s="23"/>
      <c r="DE191" s="23"/>
      <c r="DF191" s="32"/>
      <c r="DG191" s="22"/>
      <c r="DH191" s="23"/>
      <c r="DI191" s="23"/>
      <c r="DJ191" s="23"/>
      <c r="DK191" s="23"/>
      <c r="DL191" s="23"/>
      <c r="DM191" s="23"/>
      <c r="DN191" s="23"/>
      <c r="DO191" s="32"/>
      <c r="DP191" s="22"/>
      <c r="DQ191" s="23"/>
      <c r="DR191" s="23"/>
      <c r="DS191" s="23"/>
      <c r="DT191" s="23"/>
      <c r="DU191" s="23"/>
      <c r="DV191" s="23"/>
      <c r="DW191" s="23"/>
      <c r="DX191" s="32"/>
      <c r="DY191" s="22"/>
      <c r="DZ191" s="23"/>
      <c r="EA191" s="23"/>
      <c r="EB191" s="23"/>
      <c r="EC191" s="23"/>
      <c r="ED191" s="23"/>
      <c r="EE191" s="23"/>
      <c r="EF191" s="23"/>
      <c r="EG191" s="32"/>
      <c r="EH191" s="23"/>
      <c r="EI191" s="24"/>
      <c r="EJ191" s="19"/>
      <c r="EK191" s="25"/>
      <c r="EO191" s="43">
        <f t="shared" si="121"/>
        <v>0</v>
      </c>
    </row>
    <row r="192" spans="1:145" s="27" customFormat="1" x14ac:dyDescent="0.25">
      <c r="A192" s="154"/>
      <c r="B192" s="51"/>
      <c r="C192" s="18">
        <v>0.14866099999999999</v>
      </c>
      <c r="D192" s="26"/>
      <c r="E192" s="26"/>
      <c r="F192" s="26"/>
      <c r="G192" s="26"/>
      <c r="H192" s="26"/>
      <c r="I192" s="26"/>
      <c r="J192" s="26"/>
      <c r="K192" s="35">
        <f t="shared" ref="K192" si="161">K190/K191*0.0113636*60</f>
        <v>0.14871093732087226</v>
      </c>
      <c r="L192" s="18"/>
      <c r="M192" s="26"/>
      <c r="N192" s="26"/>
      <c r="O192" s="26"/>
      <c r="P192" s="26"/>
      <c r="Q192" s="26"/>
      <c r="R192" s="26"/>
      <c r="S192" s="26"/>
      <c r="T192" s="35"/>
      <c r="U192" s="18"/>
      <c r="V192" s="26"/>
      <c r="W192" s="26"/>
      <c r="X192" s="26"/>
      <c r="Y192" s="26"/>
      <c r="Z192" s="26"/>
      <c r="AA192" s="26"/>
      <c r="AB192" s="26"/>
      <c r="AC192" s="35"/>
      <c r="AD192" s="27">
        <v>0.318305</v>
      </c>
      <c r="AE192" s="27">
        <v>0.379936</v>
      </c>
      <c r="AF192" s="27">
        <v>0.29313899999999998</v>
      </c>
      <c r="AL192" s="35">
        <f t="shared" ref="AL192" si="162">AL190/AL191*0.0113636*60</f>
        <v>0.34093787145673599</v>
      </c>
      <c r="AM192" s="18"/>
      <c r="AN192" s="26"/>
      <c r="AO192" s="26"/>
      <c r="AP192" s="26"/>
      <c r="AQ192" s="26"/>
      <c r="AR192" s="26"/>
      <c r="AS192" s="26"/>
      <c r="AT192" s="26"/>
      <c r="AU192" s="35"/>
      <c r="BD192" s="35"/>
      <c r="BM192" s="35"/>
      <c r="BN192" s="18"/>
      <c r="BO192" s="26"/>
      <c r="BP192" s="26"/>
      <c r="BQ192" s="26"/>
      <c r="BR192" s="26"/>
      <c r="BS192" s="26"/>
      <c r="BT192" s="26"/>
      <c r="BU192" s="26"/>
      <c r="BV192" s="35"/>
      <c r="BW192" s="18"/>
      <c r="BX192" s="26"/>
      <c r="BY192" s="26"/>
      <c r="BZ192" s="26"/>
      <c r="CA192" s="26"/>
      <c r="CB192" s="26"/>
      <c r="CC192" s="26"/>
      <c r="CD192" s="26"/>
      <c r="CE192" s="33"/>
      <c r="CF192" s="18"/>
      <c r="CG192" s="26"/>
      <c r="CH192" s="26"/>
      <c r="CI192" s="26"/>
      <c r="CJ192" s="26"/>
      <c r="CK192" s="26"/>
      <c r="CL192" s="26"/>
      <c r="CM192" s="26"/>
      <c r="CN192" s="33"/>
      <c r="CO192" s="18"/>
      <c r="CP192" s="26"/>
      <c r="CQ192" s="26"/>
      <c r="CR192" s="26"/>
      <c r="CS192" s="26"/>
      <c r="CT192" s="26"/>
      <c r="CU192" s="26"/>
      <c r="CV192" s="26"/>
      <c r="CW192" s="33"/>
      <c r="CX192" s="18"/>
      <c r="CY192" s="26"/>
      <c r="CZ192" s="26"/>
      <c r="DA192" s="26"/>
      <c r="DB192" s="26"/>
      <c r="DC192" s="26"/>
      <c r="DD192" s="26"/>
      <c r="DE192" s="26"/>
      <c r="DF192" s="33"/>
      <c r="DG192" s="18"/>
      <c r="DH192" s="26"/>
      <c r="DI192" s="26"/>
      <c r="DJ192" s="26"/>
      <c r="DK192" s="26"/>
      <c r="DL192" s="26"/>
      <c r="DM192" s="26"/>
      <c r="DN192" s="26"/>
      <c r="DO192" s="33"/>
      <c r="DP192" s="18"/>
      <c r="DQ192" s="26"/>
      <c r="DR192" s="26"/>
      <c r="DS192" s="26"/>
      <c r="DT192" s="26"/>
      <c r="DU192" s="26"/>
      <c r="DV192" s="26"/>
      <c r="DW192" s="26"/>
      <c r="DX192" s="33"/>
      <c r="DY192" s="18"/>
      <c r="DZ192" s="26"/>
      <c r="EA192" s="26"/>
      <c r="EB192" s="26"/>
      <c r="EC192" s="26"/>
      <c r="ED192" s="26"/>
      <c r="EE192" s="26"/>
      <c r="EF192" s="26"/>
      <c r="EG192" s="33"/>
      <c r="EH192" s="26"/>
      <c r="EI192" s="28"/>
      <c r="EJ192" s="17"/>
      <c r="EK192" s="29"/>
      <c r="EO192" s="43">
        <f t="shared" si="121"/>
        <v>0</v>
      </c>
    </row>
    <row r="193" spans="1:145" s="43" customFormat="1" x14ac:dyDescent="0.25">
      <c r="A193" s="152">
        <v>48</v>
      </c>
      <c r="B193" s="52">
        <v>169</v>
      </c>
      <c r="C193" s="36">
        <v>0</v>
      </c>
      <c r="D193" s="37"/>
      <c r="E193" s="37"/>
      <c r="F193" s="37"/>
      <c r="G193" s="37"/>
      <c r="H193" s="37"/>
      <c r="I193" s="37"/>
      <c r="J193" s="37"/>
      <c r="K193" s="38"/>
      <c r="L193" s="36">
        <v>0</v>
      </c>
      <c r="M193" s="37"/>
      <c r="N193" s="37"/>
      <c r="O193" s="37"/>
      <c r="P193" s="37"/>
      <c r="Q193" s="37"/>
      <c r="R193" s="37"/>
      <c r="S193" s="37"/>
      <c r="T193" s="38"/>
      <c r="U193" s="36">
        <v>2</v>
      </c>
      <c r="V193" s="37"/>
      <c r="W193" s="37"/>
      <c r="X193" s="37"/>
      <c r="Y193" s="37"/>
      <c r="Z193" s="37"/>
      <c r="AA193" s="37"/>
      <c r="AB193" s="37"/>
      <c r="AC193" s="38"/>
      <c r="AD193" s="36">
        <v>2</v>
      </c>
      <c r="AE193" s="37"/>
      <c r="AF193" s="37"/>
      <c r="AG193" s="37"/>
      <c r="AH193" s="37"/>
      <c r="AI193" s="37"/>
      <c r="AJ193" s="37"/>
      <c r="AK193" s="37"/>
      <c r="AL193" s="38"/>
      <c r="AM193" s="36">
        <v>0</v>
      </c>
      <c r="AN193" s="37"/>
      <c r="AO193" s="37"/>
      <c r="AP193" s="37"/>
      <c r="AQ193" s="37"/>
      <c r="AR193" s="37"/>
      <c r="AS193" s="37"/>
      <c r="AT193" s="37"/>
      <c r="AU193" s="38"/>
      <c r="AV193" s="36"/>
      <c r="AW193" s="37"/>
      <c r="AX193" s="37"/>
      <c r="AY193" s="37"/>
      <c r="AZ193" s="37"/>
      <c r="BA193" s="37"/>
      <c r="BB193" s="37"/>
      <c r="BC193" s="37"/>
      <c r="BD193" s="38"/>
      <c r="BE193" s="36"/>
      <c r="BF193" s="37"/>
      <c r="BG193" s="37"/>
      <c r="BH193" s="37"/>
      <c r="BI193" s="37"/>
      <c r="BJ193" s="37"/>
      <c r="BK193" s="37"/>
      <c r="BL193" s="37"/>
      <c r="BM193" s="38"/>
      <c r="BN193" s="36"/>
      <c r="BO193" s="37"/>
      <c r="BP193" s="37"/>
      <c r="BQ193" s="37"/>
      <c r="BR193" s="37"/>
      <c r="BS193" s="37"/>
      <c r="BT193" s="37"/>
      <c r="BU193" s="37"/>
      <c r="BV193" s="38"/>
      <c r="BW193" s="36"/>
      <c r="BX193" s="37"/>
      <c r="BY193" s="37"/>
      <c r="BZ193" s="37"/>
      <c r="CA193" s="37"/>
      <c r="CB193" s="37"/>
      <c r="CC193" s="37"/>
      <c r="CD193" s="37"/>
      <c r="CE193" s="38"/>
      <c r="CF193" s="36"/>
      <c r="CG193" s="37"/>
      <c r="CH193" s="37"/>
      <c r="CI193" s="37"/>
      <c r="CJ193" s="37"/>
      <c r="CK193" s="37"/>
      <c r="CL193" s="37"/>
      <c r="CM193" s="37"/>
      <c r="CN193" s="38"/>
      <c r="CO193" s="36"/>
      <c r="CP193" s="37"/>
      <c r="CQ193" s="37"/>
      <c r="CR193" s="37"/>
      <c r="CS193" s="37"/>
      <c r="CT193" s="37"/>
      <c r="CU193" s="37"/>
      <c r="CV193" s="37"/>
      <c r="CW193" s="38"/>
      <c r="CX193" s="36"/>
      <c r="CY193" s="37"/>
      <c r="CZ193" s="37"/>
      <c r="DA193" s="37"/>
      <c r="DB193" s="37"/>
      <c r="DC193" s="37"/>
      <c r="DD193" s="37"/>
      <c r="DE193" s="37"/>
      <c r="DF193" s="38"/>
      <c r="DG193" s="36"/>
      <c r="DH193" s="37"/>
      <c r="DI193" s="37"/>
      <c r="DJ193" s="37"/>
      <c r="DK193" s="37"/>
      <c r="DL193" s="37"/>
      <c r="DM193" s="37"/>
      <c r="DN193" s="37"/>
      <c r="DO193" s="38"/>
      <c r="DP193" s="36"/>
      <c r="DQ193" s="37"/>
      <c r="DR193" s="37"/>
      <c r="DS193" s="37"/>
      <c r="DT193" s="37"/>
      <c r="DU193" s="37"/>
      <c r="DV193" s="37"/>
      <c r="DW193" s="37"/>
      <c r="DX193" s="38"/>
      <c r="DY193" s="36"/>
      <c r="DZ193" s="37"/>
      <c r="EA193" s="37"/>
      <c r="EB193" s="37"/>
      <c r="EC193" s="37"/>
      <c r="ED193" s="37"/>
      <c r="EE193" s="37"/>
      <c r="EF193" s="37"/>
      <c r="EG193" s="38"/>
      <c r="EH193" s="37"/>
      <c r="EI193" s="43">
        <v>169</v>
      </c>
      <c r="EJ193" s="59">
        <v>0</v>
      </c>
      <c r="EK193" s="41">
        <v>10</v>
      </c>
      <c r="EL193" s="42">
        <v>42791</v>
      </c>
      <c r="EM193" s="42">
        <v>42795</v>
      </c>
      <c r="EO193" s="43">
        <f t="shared" si="121"/>
        <v>4</v>
      </c>
    </row>
    <row r="194" spans="1:145" s="11" customFormat="1" x14ac:dyDescent="0.25">
      <c r="A194" s="153"/>
      <c r="B194" s="50"/>
      <c r="C194" s="22"/>
      <c r="D194" s="23"/>
      <c r="E194" s="23"/>
      <c r="F194" s="23"/>
      <c r="G194" s="23"/>
      <c r="H194" s="23"/>
      <c r="I194" s="23"/>
      <c r="J194" s="23"/>
      <c r="K194" s="32"/>
      <c r="L194" s="22"/>
      <c r="M194" s="23"/>
      <c r="P194" s="23"/>
      <c r="Q194" s="23"/>
      <c r="R194" s="23"/>
      <c r="S194" s="23"/>
      <c r="T194" s="32"/>
      <c r="U194" s="22">
        <v>160.16</v>
      </c>
      <c r="V194" s="23">
        <v>246.04</v>
      </c>
      <c r="W194" s="23"/>
      <c r="X194" s="23"/>
      <c r="Y194" s="23"/>
      <c r="Z194" s="23"/>
      <c r="AA194" s="23"/>
      <c r="AB194" s="23"/>
      <c r="AC194" s="32">
        <f>SUM(U194:Z194)</f>
        <v>406.2</v>
      </c>
      <c r="AD194" s="11">
        <v>246.04</v>
      </c>
      <c r="AE194" s="11">
        <v>423.46</v>
      </c>
      <c r="AH194" s="23"/>
      <c r="AI194" s="23"/>
      <c r="AJ194" s="23"/>
      <c r="AK194" s="23"/>
      <c r="AL194" s="32">
        <f>SUM(AD194:AK194)</f>
        <v>669.5</v>
      </c>
      <c r="AM194" s="22"/>
      <c r="AN194" s="23"/>
      <c r="AO194" s="23"/>
      <c r="AU194" s="32"/>
      <c r="AZ194" s="23"/>
      <c r="BA194" s="23"/>
      <c r="BB194" s="23"/>
      <c r="BC194" s="23"/>
      <c r="BD194" s="32"/>
      <c r="BI194" s="23"/>
      <c r="BJ194" s="23"/>
      <c r="BK194" s="23"/>
      <c r="BL194" s="23"/>
      <c r="BM194" s="32"/>
      <c r="BN194" s="22"/>
      <c r="BO194" s="23"/>
      <c r="BP194" s="23"/>
      <c r="BQ194" s="23"/>
      <c r="BR194" s="23"/>
      <c r="BS194" s="23"/>
      <c r="BT194" s="23"/>
      <c r="BU194" s="23"/>
      <c r="BV194" s="32"/>
      <c r="BW194" s="22"/>
      <c r="BX194" s="23"/>
      <c r="BY194" s="23"/>
      <c r="BZ194" s="23"/>
      <c r="CA194" s="23"/>
      <c r="CB194" s="23"/>
      <c r="CC194" s="23"/>
      <c r="CD194" s="23"/>
      <c r="CE194" s="32"/>
      <c r="CF194" s="22"/>
      <c r="CG194" s="23"/>
      <c r="CH194" s="23"/>
      <c r="CI194" s="23"/>
      <c r="CJ194" s="23"/>
      <c r="CK194" s="23"/>
      <c r="CL194" s="23"/>
      <c r="CM194" s="23"/>
      <c r="CN194" s="32"/>
      <c r="CO194" s="22"/>
      <c r="CP194" s="23"/>
      <c r="CQ194" s="23"/>
      <c r="CR194" s="23"/>
      <c r="CS194" s="23"/>
      <c r="CT194" s="23"/>
      <c r="CU194" s="23"/>
      <c r="CV194" s="23"/>
      <c r="CW194" s="32"/>
      <c r="CX194" s="22"/>
      <c r="CY194" s="23"/>
      <c r="CZ194" s="23"/>
      <c r="DA194" s="23"/>
      <c r="DB194" s="23"/>
      <c r="DC194" s="23"/>
      <c r="DD194" s="23"/>
      <c r="DE194" s="23"/>
      <c r="DF194" s="32"/>
      <c r="DG194" s="22"/>
      <c r="DH194" s="23"/>
      <c r="DI194" s="23"/>
      <c r="DJ194" s="23"/>
      <c r="DK194" s="23"/>
      <c r="DL194" s="23"/>
      <c r="DM194" s="23"/>
      <c r="DN194" s="23"/>
      <c r="DO194" s="32"/>
      <c r="DP194" s="22"/>
      <c r="DQ194" s="23"/>
      <c r="DR194" s="23"/>
      <c r="DS194" s="23"/>
      <c r="DT194" s="23"/>
      <c r="DU194" s="23"/>
      <c r="DV194" s="23"/>
      <c r="DW194" s="23"/>
      <c r="DX194" s="32"/>
      <c r="DY194" s="22"/>
      <c r="DZ194" s="23"/>
      <c r="EA194" s="23"/>
      <c r="EB194" s="23"/>
      <c r="EC194" s="23"/>
      <c r="ED194" s="23"/>
      <c r="EE194" s="23"/>
      <c r="EF194" s="23"/>
      <c r="EG194" s="32"/>
      <c r="EH194" s="23"/>
      <c r="EI194" s="24"/>
      <c r="EJ194" s="19"/>
      <c r="EK194" s="25"/>
      <c r="EO194" s="43">
        <f t="shared" si="121"/>
        <v>0</v>
      </c>
    </row>
    <row r="195" spans="1:145" s="11" customFormat="1" x14ac:dyDescent="0.25">
      <c r="A195" s="153"/>
      <c r="B195" s="50"/>
      <c r="C195" s="22"/>
      <c r="D195" s="23"/>
      <c r="E195" s="23"/>
      <c r="F195" s="23"/>
      <c r="G195" s="23"/>
      <c r="H195" s="23"/>
      <c r="I195" s="23"/>
      <c r="J195" s="23"/>
      <c r="K195" s="32"/>
      <c r="L195" s="22"/>
      <c r="M195" s="23"/>
      <c r="N195" s="23"/>
      <c r="O195" s="23"/>
      <c r="P195" s="23"/>
      <c r="Q195" s="23"/>
      <c r="R195" s="23"/>
      <c r="S195" s="23"/>
      <c r="T195" s="32"/>
      <c r="U195" s="22">
        <v>319</v>
      </c>
      <c r="V195" s="23">
        <v>509</v>
      </c>
      <c r="Y195" s="23"/>
      <c r="Z195" s="23"/>
      <c r="AA195" s="23"/>
      <c r="AB195" s="23"/>
      <c r="AC195" s="32">
        <f>SUM(U195:Z195)</f>
        <v>828</v>
      </c>
      <c r="AD195" s="11">
        <v>265</v>
      </c>
      <c r="AE195" s="11">
        <v>360</v>
      </c>
      <c r="AF195" s="23"/>
      <c r="AG195" s="23"/>
      <c r="AH195" s="23"/>
      <c r="AI195" s="23"/>
      <c r="AJ195" s="23"/>
      <c r="AK195" s="23"/>
      <c r="AL195" s="32">
        <f>SUM(AD195:AK195)</f>
        <v>625</v>
      </c>
      <c r="AM195" s="22"/>
      <c r="AN195" s="23"/>
      <c r="AO195" s="23"/>
      <c r="AP195" s="23"/>
      <c r="AQ195" s="23"/>
      <c r="AR195" s="23"/>
      <c r="AS195" s="23"/>
      <c r="AT195" s="23"/>
      <c r="AU195" s="32"/>
      <c r="AX195" s="23"/>
      <c r="AY195" s="23"/>
      <c r="AZ195" s="23"/>
      <c r="BA195" s="23"/>
      <c r="BB195" s="23"/>
      <c r="BC195" s="23"/>
      <c r="BD195" s="32"/>
      <c r="BG195" s="23"/>
      <c r="BH195" s="23"/>
      <c r="BI195" s="23"/>
      <c r="BJ195" s="23"/>
      <c r="BK195" s="23"/>
      <c r="BL195" s="23"/>
      <c r="BM195" s="32"/>
      <c r="BN195" s="22"/>
      <c r="BO195" s="23"/>
      <c r="BP195" s="23"/>
      <c r="BQ195" s="23"/>
      <c r="BR195" s="23"/>
      <c r="BS195" s="23"/>
      <c r="BT195" s="23"/>
      <c r="BU195" s="23"/>
      <c r="BV195" s="32"/>
      <c r="BW195" s="22"/>
      <c r="BX195" s="23"/>
      <c r="BY195" s="23"/>
      <c r="BZ195" s="23"/>
      <c r="CA195" s="23"/>
      <c r="CB195" s="23"/>
      <c r="CC195" s="23"/>
      <c r="CD195" s="23"/>
      <c r="CE195" s="32"/>
      <c r="CF195" s="22"/>
      <c r="CG195" s="23"/>
      <c r="CH195" s="23"/>
      <c r="CI195" s="23"/>
      <c r="CJ195" s="23"/>
      <c r="CK195" s="23"/>
      <c r="CL195" s="23"/>
      <c r="CM195" s="23"/>
      <c r="CN195" s="32"/>
      <c r="CO195" s="22"/>
      <c r="CP195" s="23"/>
      <c r="CQ195" s="23"/>
      <c r="CR195" s="23"/>
      <c r="CS195" s="23"/>
      <c r="CT195" s="23"/>
      <c r="CU195" s="23"/>
      <c r="CV195" s="23"/>
      <c r="CW195" s="32"/>
      <c r="CX195" s="22"/>
      <c r="CY195" s="23"/>
      <c r="CZ195" s="23"/>
      <c r="DA195" s="23"/>
      <c r="DB195" s="23"/>
      <c r="DC195" s="23"/>
      <c r="DD195" s="23"/>
      <c r="DE195" s="23"/>
      <c r="DF195" s="32"/>
      <c r="DG195" s="22"/>
      <c r="DH195" s="23"/>
      <c r="DI195" s="23"/>
      <c r="DJ195" s="23"/>
      <c r="DK195" s="23"/>
      <c r="DL195" s="23"/>
      <c r="DM195" s="23"/>
      <c r="DN195" s="23"/>
      <c r="DO195" s="32"/>
      <c r="DP195" s="22"/>
      <c r="DQ195" s="23"/>
      <c r="DR195" s="23"/>
      <c r="DS195" s="23"/>
      <c r="DT195" s="23"/>
      <c r="DU195" s="23"/>
      <c r="DV195" s="23"/>
      <c r="DW195" s="23"/>
      <c r="DX195" s="32"/>
      <c r="DY195" s="22"/>
      <c r="DZ195" s="23"/>
      <c r="EA195" s="23"/>
      <c r="EB195" s="23"/>
      <c r="EC195" s="23"/>
      <c r="ED195" s="23"/>
      <c r="EE195" s="23"/>
      <c r="EF195" s="23"/>
      <c r="EG195" s="32"/>
      <c r="EH195" s="23"/>
      <c r="EI195" s="24"/>
      <c r="EJ195" s="19"/>
      <c r="EK195" s="25"/>
      <c r="EO195" s="43">
        <f t="shared" si="121"/>
        <v>0</v>
      </c>
    </row>
    <row r="196" spans="1:145" s="27" customFormat="1" x14ac:dyDescent="0.25">
      <c r="A196" s="154"/>
      <c r="B196" s="51"/>
      <c r="C196" s="18"/>
      <c r="D196" s="26"/>
      <c r="E196" s="26"/>
      <c r="F196" s="26"/>
      <c r="G196" s="26"/>
      <c r="H196" s="26"/>
      <c r="I196" s="26"/>
      <c r="J196" s="26"/>
      <c r="K196" s="35"/>
      <c r="L196" s="18"/>
      <c r="M196" s="26"/>
      <c r="N196" s="26"/>
      <c r="O196" s="26"/>
      <c r="P196" s="26"/>
      <c r="Q196" s="26"/>
      <c r="R196" s="26"/>
      <c r="S196" s="26"/>
      <c r="T196" s="35"/>
      <c r="U196" s="18">
        <v>0.34184199999999998</v>
      </c>
      <c r="V196" s="26">
        <v>0.32938299999999998</v>
      </c>
      <c r="W196" s="26"/>
      <c r="X196" s="26"/>
      <c r="Y196" s="26"/>
      <c r="Z196" s="26"/>
      <c r="AA196" s="26"/>
      <c r="AB196" s="26"/>
      <c r="AC196" s="35">
        <f t="shared" ref="AC196" si="163">AC194/AC195*0.0113636*60</f>
        <v>0.33448509565217388</v>
      </c>
      <c r="AD196" s="27">
        <v>0.63068900000000006</v>
      </c>
      <c r="AE196" s="27">
        <v>0.80099399999999998</v>
      </c>
      <c r="AL196" s="35">
        <f t="shared" ref="AL196" si="164">AL194/AL195*0.0113636*60</f>
        <v>0.73036129919999992</v>
      </c>
      <c r="AM196" s="18"/>
      <c r="AN196" s="26"/>
      <c r="AO196" s="26"/>
      <c r="AP196" s="26"/>
      <c r="AQ196" s="26"/>
      <c r="AR196" s="26"/>
      <c r="AS196" s="26"/>
      <c r="AT196" s="26"/>
      <c r="AU196" s="35"/>
      <c r="BD196" s="35"/>
      <c r="BM196" s="35"/>
      <c r="BN196" s="18"/>
      <c r="BO196" s="26"/>
      <c r="BP196" s="26"/>
      <c r="BQ196" s="26"/>
      <c r="BR196" s="26"/>
      <c r="BS196" s="26"/>
      <c r="BT196" s="26"/>
      <c r="BU196" s="26"/>
      <c r="BV196" s="35"/>
      <c r="BW196" s="18"/>
      <c r="BX196" s="26"/>
      <c r="BY196" s="26"/>
      <c r="BZ196" s="26"/>
      <c r="CA196" s="26"/>
      <c r="CB196" s="26"/>
      <c r="CC196" s="26"/>
      <c r="CD196" s="26"/>
      <c r="CE196" s="33"/>
      <c r="CF196" s="18"/>
      <c r="CG196" s="26"/>
      <c r="CH196" s="26"/>
      <c r="CI196" s="26"/>
      <c r="CJ196" s="26"/>
      <c r="CK196" s="26"/>
      <c r="CL196" s="26"/>
      <c r="CM196" s="26"/>
      <c r="CN196" s="33"/>
      <c r="CO196" s="18"/>
      <c r="CP196" s="26"/>
      <c r="CQ196" s="26"/>
      <c r="CR196" s="26"/>
      <c r="CS196" s="26"/>
      <c r="CT196" s="26"/>
      <c r="CU196" s="26"/>
      <c r="CV196" s="26"/>
      <c r="CW196" s="33"/>
      <c r="CX196" s="18"/>
      <c r="CY196" s="26"/>
      <c r="CZ196" s="26"/>
      <c r="DA196" s="26"/>
      <c r="DB196" s="26"/>
      <c r="DC196" s="26"/>
      <c r="DD196" s="26"/>
      <c r="DE196" s="26"/>
      <c r="DF196" s="33"/>
      <c r="DG196" s="18"/>
      <c r="DH196" s="26"/>
      <c r="DI196" s="26"/>
      <c r="DJ196" s="26"/>
      <c r="DK196" s="26"/>
      <c r="DL196" s="26"/>
      <c r="DM196" s="26"/>
      <c r="DN196" s="26"/>
      <c r="DO196" s="33"/>
      <c r="DP196" s="18"/>
      <c r="DQ196" s="26"/>
      <c r="DR196" s="26"/>
      <c r="DS196" s="26"/>
      <c r="DT196" s="26"/>
      <c r="DU196" s="26"/>
      <c r="DV196" s="26"/>
      <c r="DW196" s="26"/>
      <c r="DX196" s="33"/>
      <c r="DY196" s="18"/>
      <c r="DZ196" s="26"/>
      <c r="EA196" s="26"/>
      <c r="EB196" s="26"/>
      <c r="EC196" s="26"/>
      <c r="ED196" s="26"/>
      <c r="EE196" s="26"/>
      <c r="EF196" s="26"/>
      <c r="EG196" s="33"/>
      <c r="EH196" s="26"/>
      <c r="EI196" s="28"/>
      <c r="EJ196" s="17"/>
      <c r="EK196" s="29"/>
      <c r="EO196" s="43">
        <f t="shared" si="121"/>
        <v>0</v>
      </c>
    </row>
    <row r="197" spans="1:145" s="43" customFormat="1" x14ac:dyDescent="0.25">
      <c r="A197" s="152">
        <v>49</v>
      </c>
      <c r="B197" s="52">
        <v>171</v>
      </c>
      <c r="C197" s="79">
        <v>2</v>
      </c>
      <c r="D197" s="79"/>
      <c r="E197" s="79"/>
      <c r="F197" s="79"/>
      <c r="G197" s="79"/>
      <c r="H197" s="79"/>
      <c r="I197" s="79"/>
      <c r="J197" s="79"/>
      <c r="K197" s="80"/>
      <c r="L197" s="79">
        <v>1</v>
      </c>
      <c r="M197" s="79"/>
      <c r="N197" s="79"/>
      <c r="O197" s="79"/>
      <c r="P197" s="79"/>
      <c r="Q197" s="79"/>
      <c r="R197" s="79"/>
      <c r="S197" s="79"/>
      <c r="T197" s="80"/>
      <c r="U197" s="79">
        <v>2</v>
      </c>
      <c r="V197" s="79"/>
      <c r="W197" s="79"/>
      <c r="X197" s="79"/>
      <c r="Y197" s="79"/>
      <c r="Z197" s="79"/>
      <c r="AA197" s="79"/>
      <c r="AB197" s="79"/>
      <c r="AC197" s="80"/>
      <c r="AD197" s="79">
        <v>2</v>
      </c>
      <c r="AE197" s="79"/>
      <c r="AF197" s="79"/>
      <c r="AG197" s="79"/>
      <c r="AH197" s="79"/>
      <c r="AI197" s="79"/>
      <c r="AJ197" s="79"/>
      <c r="AK197" s="79"/>
      <c r="AL197" s="80"/>
      <c r="AM197" s="79">
        <v>0</v>
      </c>
      <c r="AN197" s="79"/>
      <c r="AO197" s="79"/>
      <c r="AP197" s="79"/>
      <c r="AQ197" s="79"/>
      <c r="AR197" s="79"/>
      <c r="AS197" s="79"/>
      <c r="AT197" s="79"/>
      <c r="AU197" s="80"/>
      <c r="AV197" s="79"/>
      <c r="AW197" s="79"/>
      <c r="AX197" s="79"/>
      <c r="AY197" s="79"/>
      <c r="AZ197" s="79"/>
      <c r="BA197" s="79"/>
      <c r="BB197" s="79"/>
      <c r="BC197" s="79"/>
      <c r="BD197" s="80"/>
      <c r="BE197" s="79"/>
      <c r="BF197" s="79"/>
      <c r="BG197" s="79"/>
      <c r="BH197" s="79"/>
      <c r="BI197" s="79"/>
      <c r="BJ197" s="79"/>
      <c r="BK197" s="79"/>
      <c r="BL197" s="79"/>
      <c r="BM197" s="80"/>
      <c r="BN197" s="79"/>
      <c r="BO197" s="79"/>
      <c r="BP197" s="79"/>
      <c r="BQ197" s="79"/>
      <c r="BR197" s="79"/>
      <c r="BS197" s="79"/>
      <c r="BT197" s="79"/>
      <c r="BU197" s="79"/>
      <c r="BV197" s="80"/>
      <c r="BW197" s="79"/>
      <c r="BX197" s="79"/>
      <c r="BY197" s="79"/>
      <c r="BZ197" s="79"/>
      <c r="CA197" s="79"/>
      <c r="CB197" s="79"/>
      <c r="CC197" s="79"/>
      <c r="CD197" s="79"/>
      <c r="CE197" s="80"/>
      <c r="CF197" s="79"/>
      <c r="CG197" s="79"/>
      <c r="CH197" s="79"/>
      <c r="CI197" s="79"/>
      <c r="CJ197" s="79"/>
      <c r="CK197" s="79"/>
      <c r="CL197" s="79"/>
      <c r="CM197" s="79"/>
      <c r="CN197" s="80"/>
      <c r="CO197" s="79"/>
      <c r="CP197" s="79"/>
      <c r="CQ197" s="79"/>
      <c r="CR197" s="79"/>
      <c r="CS197" s="79"/>
      <c r="CT197" s="79"/>
      <c r="CU197" s="79"/>
      <c r="CV197" s="79"/>
      <c r="CW197" s="80"/>
      <c r="CX197" s="79"/>
      <c r="CY197" s="79"/>
      <c r="CZ197" s="79"/>
      <c r="DA197" s="79"/>
      <c r="DB197" s="79"/>
      <c r="DC197" s="79"/>
      <c r="DD197" s="79"/>
      <c r="DE197" s="79"/>
      <c r="DF197" s="80"/>
      <c r="DG197" s="79"/>
      <c r="DH197" s="79"/>
      <c r="DI197" s="79"/>
      <c r="DJ197" s="79"/>
      <c r="DK197" s="79"/>
      <c r="DL197" s="79"/>
      <c r="DM197" s="79"/>
      <c r="DN197" s="79"/>
      <c r="DO197" s="80"/>
      <c r="DP197" s="79"/>
      <c r="DQ197" s="79"/>
      <c r="DR197" s="79"/>
      <c r="DS197" s="79"/>
      <c r="DT197" s="79"/>
      <c r="DU197" s="79"/>
      <c r="DV197" s="79"/>
      <c r="DW197" s="79"/>
      <c r="DX197" s="80"/>
      <c r="DY197" s="79"/>
      <c r="DZ197" s="79"/>
      <c r="EA197" s="79"/>
      <c r="EB197" s="79"/>
      <c r="EC197" s="79"/>
      <c r="ED197" s="79"/>
      <c r="EE197" s="79"/>
      <c r="EF197" s="79"/>
      <c r="EG197" s="80"/>
      <c r="EH197" s="79"/>
      <c r="EI197" s="43">
        <v>171</v>
      </c>
      <c r="EJ197" s="81">
        <v>0</v>
      </c>
      <c r="EK197" s="41">
        <v>23</v>
      </c>
      <c r="EL197" s="42">
        <v>42799</v>
      </c>
      <c r="EM197" s="42">
        <v>42803</v>
      </c>
      <c r="EO197" s="43">
        <f t="shared" si="121"/>
        <v>4</v>
      </c>
    </row>
    <row r="198" spans="1:145" s="11" customFormat="1" x14ac:dyDescent="0.25">
      <c r="A198" s="153"/>
      <c r="B198" s="50"/>
      <c r="C198" s="22">
        <v>168</v>
      </c>
      <c r="D198" s="23">
        <v>168</v>
      </c>
      <c r="E198" s="23"/>
      <c r="F198" s="23"/>
      <c r="G198" s="23"/>
      <c r="H198" s="23"/>
      <c r="I198" s="23"/>
      <c r="J198" s="23"/>
      <c r="K198" s="32">
        <f>SUM(C198:H198)</f>
        <v>336</v>
      </c>
      <c r="L198" s="22">
        <v>168</v>
      </c>
      <c r="M198" s="23"/>
      <c r="P198" s="23"/>
      <c r="Q198" s="23"/>
      <c r="R198" s="23"/>
      <c r="S198" s="23"/>
      <c r="T198" s="32">
        <f>SUM(L198:Q198)</f>
        <v>168</v>
      </c>
      <c r="U198" s="22">
        <v>416.32</v>
      </c>
      <c r="V198" s="23">
        <v>416.32</v>
      </c>
      <c r="W198" s="23"/>
      <c r="X198" s="23"/>
      <c r="Y198" s="23"/>
      <c r="Z198" s="23"/>
      <c r="AA198" s="23"/>
      <c r="AB198" s="23"/>
      <c r="AC198" s="32">
        <f>SUM(U198:Z198)</f>
        <v>832.64</v>
      </c>
      <c r="AD198" s="11">
        <v>570.21</v>
      </c>
      <c r="AE198" s="11">
        <v>486.96</v>
      </c>
      <c r="AH198" s="23"/>
      <c r="AI198" s="23"/>
      <c r="AJ198" s="23"/>
      <c r="AK198" s="23"/>
      <c r="AL198" s="32">
        <f>SUM(AD198:AK198)</f>
        <v>1057.17</v>
      </c>
      <c r="AM198" s="22"/>
      <c r="AN198" s="23"/>
      <c r="AO198" s="23"/>
      <c r="AU198" s="32"/>
      <c r="AZ198" s="23"/>
      <c r="BA198" s="23"/>
      <c r="BB198" s="23"/>
      <c r="BC198" s="23"/>
      <c r="BD198" s="32"/>
      <c r="BI198" s="23"/>
      <c r="BJ198" s="23"/>
      <c r="BK198" s="23"/>
      <c r="BL198" s="23"/>
      <c r="BM198" s="32"/>
      <c r="BN198" s="22"/>
      <c r="BO198" s="23"/>
      <c r="BP198" s="23"/>
      <c r="BQ198" s="23"/>
      <c r="BR198" s="23"/>
      <c r="BS198" s="23"/>
      <c r="BT198" s="23"/>
      <c r="BU198" s="23"/>
      <c r="BV198" s="32"/>
      <c r="BW198" s="22"/>
      <c r="BX198" s="23"/>
      <c r="BY198" s="23"/>
      <c r="BZ198" s="23"/>
      <c r="CA198" s="23"/>
      <c r="CB198" s="23"/>
      <c r="CC198" s="23"/>
      <c r="CD198" s="23"/>
      <c r="CE198" s="32"/>
      <c r="CF198" s="22"/>
      <c r="CG198" s="23"/>
      <c r="CH198" s="23"/>
      <c r="CI198" s="23"/>
      <c r="CJ198" s="23"/>
      <c r="CK198" s="23"/>
      <c r="CL198" s="23"/>
      <c r="CM198" s="23"/>
      <c r="CN198" s="32"/>
      <c r="CO198" s="22"/>
      <c r="CP198" s="23"/>
      <c r="CQ198" s="23"/>
      <c r="CR198" s="23"/>
      <c r="CS198" s="23"/>
      <c r="CT198" s="23"/>
      <c r="CU198" s="23"/>
      <c r="CV198" s="23"/>
      <c r="CW198" s="32"/>
      <c r="CX198" s="22"/>
      <c r="CY198" s="23"/>
      <c r="CZ198" s="23"/>
      <c r="DA198" s="23"/>
      <c r="DB198" s="23"/>
      <c r="DC198" s="23"/>
      <c r="DD198" s="23"/>
      <c r="DE198" s="23"/>
      <c r="DF198" s="32"/>
      <c r="DG198" s="22"/>
      <c r="DH198" s="23"/>
      <c r="DI198" s="23"/>
      <c r="DJ198" s="23"/>
      <c r="DK198" s="23"/>
      <c r="DL198" s="23"/>
      <c r="DM198" s="23"/>
      <c r="DN198" s="23"/>
      <c r="DO198" s="32"/>
      <c r="DP198" s="22"/>
      <c r="DQ198" s="23"/>
      <c r="DR198" s="23"/>
      <c r="DS198" s="23"/>
      <c r="DT198" s="23"/>
      <c r="DU198" s="23"/>
      <c r="DV198" s="23"/>
      <c r="DW198" s="23"/>
      <c r="DX198" s="32"/>
      <c r="DY198" s="22"/>
      <c r="DZ198" s="23"/>
      <c r="EA198" s="23"/>
      <c r="EB198" s="23"/>
      <c r="EC198" s="23"/>
      <c r="ED198" s="23"/>
      <c r="EE198" s="23"/>
      <c r="EF198" s="23"/>
      <c r="EG198" s="32"/>
      <c r="EH198" s="23"/>
      <c r="EI198" s="24"/>
      <c r="EJ198" s="19"/>
      <c r="EK198" s="25"/>
      <c r="EO198" s="43">
        <f t="shared" ref="EO198:EO216" si="165">EM198-EL198</f>
        <v>0</v>
      </c>
    </row>
    <row r="199" spans="1:145" s="11" customFormat="1" x14ac:dyDescent="0.25">
      <c r="A199" s="153"/>
      <c r="B199" s="50"/>
      <c r="C199" s="22">
        <v>214</v>
      </c>
      <c r="D199" s="23">
        <v>516</v>
      </c>
      <c r="E199" s="23"/>
      <c r="F199" s="23"/>
      <c r="G199" s="23"/>
      <c r="H199" s="23"/>
      <c r="I199" s="23"/>
      <c r="J199" s="23"/>
      <c r="K199" s="32">
        <f>SUM(C199:H199)</f>
        <v>730</v>
      </c>
      <c r="L199" s="22">
        <v>618</v>
      </c>
      <c r="M199" s="23"/>
      <c r="N199" s="23"/>
      <c r="O199" s="23"/>
      <c r="P199" s="23"/>
      <c r="Q199" s="23"/>
      <c r="R199" s="23"/>
      <c r="S199" s="23"/>
      <c r="T199" s="32">
        <f>SUM(L199:Q199)</f>
        <v>618</v>
      </c>
      <c r="U199" s="22">
        <v>368</v>
      </c>
      <c r="V199" s="23">
        <v>330</v>
      </c>
      <c r="Y199" s="23"/>
      <c r="Z199" s="23"/>
      <c r="AA199" s="23"/>
      <c r="AB199" s="23"/>
      <c r="AC199" s="32">
        <f>SUM(U199:Z199)</f>
        <v>698</v>
      </c>
      <c r="AD199" s="11">
        <v>363</v>
      </c>
      <c r="AE199" s="11">
        <v>353</v>
      </c>
      <c r="AF199" s="23"/>
      <c r="AG199" s="23"/>
      <c r="AH199" s="23"/>
      <c r="AI199" s="23"/>
      <c r="AJ199" s="23"/>
      <c r="AK199" s="23"/>
      <c r="AL199" s="32">
        <f>SUM(AD199:AK199)</f>
        <v>716</v>
      </c>
      <c r="AM199" s="22"/>
      <c r="AN199" s="23"/>
      <c r="AO199" s="23"/>
      <c r="AP199" s="23"/>
      <c r="AQ199" s="23"/>
      <c r="AR199" s="23"/>
      <c r="AS199" s="23"/>
      <c r="AT199" s="23"/>
      <c r="AU199" s="32"/>
      <c r="AX199" s="23"/>
      <c r="AY199" s="23"/>
      <c r="AZ199" s="23"/>
      <c r="BA199" s="23"/>
      <c r="BB199" s="23"/>
      <c r="BC199" s="23"/>
      <c r="BD199" s="32"/>
      <c r="BG199" s="23"/>
      <c r="BH199" s="23"/>
      <c r="BI199" s="23"/>
      <c r="BJ199" s="23"/>
      <c r="BK199" s="23"/>
      <c r="BL199" s="23"/>
      <c r="BM199" s="32"/>
      <c r="BN199" s="22"/>
      <c r="BO199" s="23"/>
      <c r="BP199" s="23"/>
      <c r="BQ199" s="23"/>
      <c r="BR199" s="23"/>
      <c r="BS199" s="23"/>
      <c r="BT199" s="23"/>
      <c r="BU199" s="23"/>
      <c r="BV199" s="32"/>
      <c r="BW199" s="22"/>
      <c r="BX199" s="23"/>
      <c r="BY199" s="23"/>
      <c r="BZ199" s="23"/>
      <c r="CA199" s="23"/>
      <c r="CB199" s="23"/>
      <c r="CC199" s="23"/>
      <c r="CD199" s="23"/>
      <c r="CE199" s="32"/>
      <c r="CF199" s="22"/>
      <c r="CG199" s="23"/>
      <c r="CH199" s="23"/>
      <c r="CI199" s="23"/>
      <c r="CJ199" s="23"/>
      <c r="CK199" s="23"/>
      <c r="CL199" s="23"/>
      <c r="CM199" s="23"/>
      <c r="CN199" s="32"/>
      <c r="CO199" s="22"/>
      <c r="CP199" s="23"/>
      <c r="CQ199" s="23"/>
      <c r="CR199" s="23"/>
      <c r="CS199" s="23"/>
      <c r="CT199" s="23"/>
      <c r="CU199" s="23"/>
      <c r="CV199" s="23"/>
      <c r="CW199" s="32"/>
      <c r="CX199" s="22"/>
      <c r="CY199" s="23"/>
      <c r="CZ199" s="23"/>
      <c r="DA199" s="23"/>
      <c r="DB199" s="23"/>
      <c r="DC199" s="23"/>
      <c r="DD199" s="23"/>
      <c r="DE199" s="23"/>
      <c r="DF199" s="32"/>
      <c r="DG199" s="22"/>
      <c r="DH199" s="23"/>
      <c r="DI199" s="23"/>
      <c r="DJ199" s="23"/>
      <c r="DK199" s="23"/>
      <c r="DL199" s="23"/>
      <c r="DM199" s="23"/>
      <c r="DN199" s="23"/>
      <c r="DO199" s="32"/>
      <c r="DP199" s="22"/>
      <c r="DQ199" s="23"/>
      <c r="DR199" s="23"/>
      <c r="DS199" s="23"/>
      <c r="DT199" s="23"/>
      <c r="DU199" s="23"/>
      <c r="DV199" s="23"/>
      <c r="DW199" s="23"/>
      <c r="DX199" s="32"/>
      <c r="DY199" s="22"/>
      <c r="DZ199" s="23"/>
      <c r="EA199" s="23"/>
      <c r="EB199" s="23"/>
      <c r="EC199" s="23"/>
      <c r="ED199" s="23"/>
      <c r="EE199" s="23"/>
      <c r="EF199" s="23"/>
      <c r="EG199" s="32"/>
      <c r="EH199" s="23"/>
      <c r="EI199" s="24"/>
      <c r="EJ199" s="19"/>
      <c r="EK199" s="25"/>
      <c r="EO199" s="43">
        <f t="shared" si="165"/>
        <v>0</v>
      </c>
    </row>
    <row r="200" spans="1:145" s="27" customFormat="1" x14ac:dyDescent="0.25">
      <c r="A200" s="154"/>
      <c r="B200" s="51"/>
      <c r="C200" s="18">
        <v>0.533609</v>
      </c>
      <c r="D200" s="26">
        <v>0.22164</v>
      </c>
      <c r="E200" s="26"/>
      <c r="F200" s="26"/>
      <c r="G200" s="26"/>
      <c r="H200" s="26"/>
      <c r="I200" s="26"/>
      <c r="J200" s="26"/>
      <c r="K200" s="35">
        <f t="shared" ref="K200" si="166">K198/K199*0.0113636*60</f>
        <v>0.31382215890410958</v>
      </c>
      <c r="L200" s="18">
        <v>0.18506800000000001</v>
      </c>
      <c r="M200" s="26"/>
      <c r="N200" s="26"/>
      <c r="O200" s="26"/>
      <c r="P200" s="26"/>
      <c r="Q200" s="26"/>
      <c r="R200" s="26"/>
      <c r="S200" s="26"/>
      <c r="T200" s="35">
        <f t="shared" ref="T200" si="167">T198/T199*0.0113636*60</f>
        <v>0.18534803883495143</v>
      </c>
      <c r="U200" s="18">
        <v>0.77119599999999999</v>
      </c>
      <c r="V200" s="26">
        <v>0.85967700000000002</v>
      </c>
      <c r="W200" s="26"/>
      <c r="X200" s="26"/>
      <c r="Y200" s="26"/>
      <c r="Z200" s="26"/>
      <c r="AA200" s="26"/>
      <c r="AB200" s="26"/>
      <c r="AC200" s="35">
        <f t="shared" ref="AC200" si="168">AC198/AC199*0.0113636*60</f>
        <v>0.81333420378223487</v>
      </c>
      <c r="AD200" s="27">
        <v>1.068254</v>
      </c>
      <c r="AE200" s="27">
        <v>0.938303</v>
      </c>
      <c r="AL200" s="35">
        <f t="shared" ref="AL200" si="169">AL198/AL199*0.0113636*60</f>
        <v>1.0066975149720672</v>
      </c>
      <c r="AM200" s="18"/>
      <c r="AN200" s="26"/>
      <c r="AO200" s="26"/>
      <c r="AP200" s="26"/>
      <c r="AQ200" s="26"/>
      <c r="AR200" s="26"/>
      <c r="AS200" s="26"/>
      <c r="AT200" s="26"/>
      <c r="AU200" s="35"/>
      <c r="BD200" s="35"/>
      <c r="BM200" s="35"/>
      <c r="BN200" s="18"/>
      <c r="BO200" s="26"/>
      <c r="BP200" s="26"/>
      <c r="BQ200" s="26"/>
      <c r="BR200" s="26"/>
      <c r="BS200" s="26"/>
      <c r="BT200" s="26"/>
      <c r="BU200" s="26"/>
      <c r="BV200" s="35"/>
      <c r="BW200" s="18"/>
      <c r="BX200" s="26"/>
      <c r="BY200" s="26"/>
      <c r="BZ200" s="26"/>
      <c r="CA200" s="26"/>
      <c r="CB200" s="26"/>
      <c r="CC200" s="26"/>
      <c r="CD200" s="26"/>
      <c r="CE200" s="33"/>
      <c r="CF200" s="18"/>
      <c r="CG200" s="26"/>
      <c r="CH200" s="26"/>
      <c r="CI200" s="26"/>
      <c r="CJ200" s="26"/>
      <c r="CK200" s="26"/>
      <c r="CL200" s="26"/>
      <c r="CM200" s="26"/>
      <c r="CN200" s="33"/>
      <c r="CO200" s="18"/>
      <c r="CP200" s="26"/>
      <c r="CQ200" s="26"/>
      <c r="CR200" s="26"/>
      <c r="CS200" s="26"/>
      <c r="CT200" s="26"/>
      <c r="CU200" s="26"/>
      <c r="CV200" s="26"/>
      <c r="CW200" s="33"/>
      <c r="CX200" s="18"/>
      <c r="CY200" s="26"/>
      <c r="CZ200" s="26"/>
      <c r="DA200" s="26"/>
      <c r="DB200" s="26"/>
      <c r="DC200" s="26"/>
      <c r="DD200" s="26"/>
      <c r="DE200" s="26"/>
      <c r="DF200" s="33"/>
      <c r="DG200" s="18"/>
      <c r="DH200" s="26"/>
      <c r="DI200" s="26"/>
      <c r="DJ200" s="26"/>
      <c r="DK200" s="26"/>
      <c r="DL200" s="26"/>
      <c r="DM200" s="26"/>
      <c r="DN200" s="26"/>
      <c r="DO200" s="33"/>
      <c r="DP200" s="18"/>
      <c r="DQ200" s="26"/>
      <c r="DR200" s="26"/>
      <c r="DS200" s="26"/>
      <c r="DT200" s="26"/>
      <c r="DU200" s="26"/>
      <c r="DV200" s="26"/>
      <c r="DW200" s="26"/>
      <c r="DX200" s="33"/>
      <c r="DY200" s="18"/>
      <c r="DZ200" s="26"/>
      <c r="EA200" s="26"/>
      <c r="EB200" s="26"/>
      <c r="EC200" s="26"/>
      <c r="ED200" s="26"/>
      <c r="EE200" s="26"/>
      <c r="EF200" s="26"/>
      <c r="EG200" s="33"/>
      <c r="EH200" s="26"/>
      <c r="EI200" s="28"/>
      <c r="EJ200" s="17"/>
      <c r="EK200" s="29"/>
      <c r="EO200" s="43">
        <f t="shared" si="165"/>
        <v>0</v>
      </c>
    </row>
    <row r="201" spans="1:145" s="43" customFormat="1" x14ac:dyDescent="0.25">
      <c r="A201" s="152">
        <v>50</v>
      </c>
      <c r="B201" s="53">
        <v>173</v>
      </c>
      <c r="C201" s="82">
        <v>0</v>
      </c>
      <c r="D201" s="83"/>
      <c r="E201" s="83"/>
      <c r="F201" s="83"/>
      <c r="G201" s="83"/>
      <c r="H201" s="83"/>
      <c r="I201" s="83"/>
      <c r="J201" s="83"/>
      <c r="K201" s="84"/>
      <c r="L201" s="82">
        <v>0</v>
      </c>
      <c r="M201" s="83"/>
      <c r="N201" s="83"/>
      <c r="O201" s="83"/>
      <c r="P201" s="83"/>
      <c r="Q201" s="83"/>
      <c r="R201" s="83"/>
      <c r="S201" s="83"/>
      <c r="T201" s="84"/>
      <c r="U201" s="82">
        <v>0</v>
      </c>
      <c r="V201" s="83"/>
      <c r="W201" s="83"/>
      <c r="X201" s="83"/>
      <c r="Y201" s="83"/>
      <c r="Z201" s="83"/>
      <c r="AA201" s="83"/>
      <c r="AB201" s="83"/>
      <c r="AC201" s="84"/>
      <c r="AD201" s="82">
        <v>1</v>
      </c>
      <c r="AE201" s="83"/>
      <c r="AF201" s="83"/>
      <c r="AG201" s="83"/>
      <c r="AH201" s="83"/>
      <c r="AI201" s="83"/>
      <c r="AJ201" s="83"/>
      <c r="AK201" s="83"/>
      <c r="AL201" s="84"/>
      <c r="AM201" s="82">
        <v>0</v>
      </c>
      <c r="AN201" s="83"/>
      <c r="AO201" s="83"/>
      <c r="AP201" s="83"/>
      <c r="AQ201" s="83"/>
      <c r="AR201" s="83"/>
      <c r="AS201" s="83"/>
      <c r="AT201" s="83"/>
      <c r="AU201" s="84"/>
      <c r="AV201" s="82">
        <v>0</v>
      </c>
      <c r="AW201" s="83"/>
      <c r="AX201" s="83"/>
      <c r="AY201" s="83"/>
      <c r="AZ201" s="83"/>
      <c r="BA201" s="83"/>
      <c r="BB201" s="83"/>
      <c r="BC201" s="83"/>
      <c r="BD201" s="84"/>
      <c r="BE201" s="82">
        <v>0</v>
      </c>
      <c r="BF201" s="83"/>
      <c r="BG201" s="83"/>
      <c r="BH201" s="83"/>
      <c r="BI201" s="83"/>
      <c r="BJ201" s="83"/>
      <c r="BK201" s="83"/>
      <c r="BL201" s="83"/>
      <c r="BM201" s="84"/>
      <c r="BN201" s="85"/>
      <c r="BO201" s="83"/>
      <c r="BP201" s="83"/>
      <c r="BQ201" s="83"/>
      <c r="BR201" s="83"/>
      <c r="BS201" s="83"/>
      <c r="BT201" s="83"/>
      <c r="BU201" s="83"/>
      <c r="BV201" s="84"/>
      <c r="BW201" s="85"/>
      <c r="BX201" s="83"/>
      <c r="BY201" s="83"/>
      <c r="BZ201" s="83"/>
      <c r="CA201" s="83"/>
      <c r="CB201" s="83"/>
      <c r="CC201" s="83"/>
      <c r="CD201" s="83"/>
      <c r="CE201" s="84"/>
      <c r="CF201" s="85"/>
      <c r="CG201" s="83"/>
      <c r="CH201" s="83"/>
      <c r="CI201" s="83"/>
      <c r="CJ201" s="83"/>
      <c r="CK201" s="83"/>
      <c r="CL201" s="83"/>
      <c r="CM201" s="83"/>
      <c r="CN201" s="84"/>
      <c r="CO201" s="85"/>
      <c r="CP201" s="83"/>
      <c r="CQ201" s="83"/>
      <c r="CR201" s="83"/>
      <c r="CS201" s="83"/>
      <c r="CT201" s="83"/>
      <c r="CU201" s="83"/>
      <c r="CV201" s="83"/>
      <c r="CW201" s="84"/>
      <c r="CX201" s="85"/>
      <c r="CY201" s="83"/>
      <c r="CZ201" s="83"/>
      <c r="DA201" s="83"/>
      <c r="DB201" s="83"/>
      <c r="DC201" s="83"/>
      <c r="DD201" s="83"/>
      <c r="DE201" s="83"/>
      <c r="DF201" s="84"/>
      <c r="DG201" s="85"/>
      <c r="DH201" s="83"/>
      <c r="DI201" s="83"/>
      <c r="DJ201" s="83"/>
      <c r="DK201" s="83"/>
      <c r="DL201" s="83"/>
      <c r="DM201" s="83"/>
      <c r="DN201" s="83"/>
      <c r="DO201" s="84"/>
      <c r="DP201" s="85"/>
      <c r="DQ201" s="83"/>
      <c r="DR201" s="83"/>
      <c r="DS201" s="83"/>
      <c r="DT201" s="83"/>
      <c r="DU201" s="83"/>
      <c r="DV201" s="83"/>
      <c r="DW201" s="83"/>
      <c r="DX201" s="84"/>
      <c r="DY201" s="85"/>
      <c r="DZ201" s="83"/>
      <c r="EA201" s="83"/>
      <c r="EB201" s="83"/>
      <c r="EC201" s="83"/>
      <c r="ED201" s="83"/>
      <c r="EE201" s="83"/>
      <c r="EF201" s="83"/>
      <c r="EG201" s="84"/>
      <c r="EH201" s="83"/>
      <c r="EI201" s="76">
        <v>173</v>
      </c>
      <c r="EJ201" s="59">
        <v>0</v>
      </c>
      <c r="EK201" s="78">
        <v>28</v>
      </c>
      <c r="EL201" s="47">
        <v>42797</v>
      </c>
      <c r="EM201" s="47">
        <v>42803</v>
      </c>
      <c r="EO201" s="43">
        <f t="shared" si="165"/>
        <v>6</v>
      </c>
    </row>
    <row r="202" spans="1:145" s="11" customFormat="1" x14ac:dyDescent="0.25">
      <c r="A202" s="153"/>
      <c r="B202" s="50"/>
      <c r="C202" s="22"/>
      <c r="D202" s="23"/>
      <c r="E202" s="23"/>
      <c r="F202" s="23"/>
      <c r="G202" s="23"/>
      <c r="H202" s="23"/>
      <c r="I202" s="23"/>
      <c r="J202" s="23"/>
      <c r="K202" s="32"/>
      <c r="L202" s="22"/>
      <c r="M202" s="23"/>
      <c r="P202" s="23"/>
      <c r="Q202" s="23"/>
      <c r="R202" s="23"/>
      <c r="S202" s="23"/>
      <c r="T202" s="32"/>
      <c r="U202" s="22"/>
      <c r="V202" s="23"/>
      <c r="W202" s="23"/>
      <c r="X202" s="23"/>
      <c r="Y202" s="23"/>
      <c r="Z202" s="23"/>
      <c r="AA202" s="23"/>
      <c r="AB202" s="23"/>
      <c r="AC202" s="32"/>
      <c r="AD202" s="11">
        <v>408.84</v>
      </c>
      <c r="AH202" s="23"/>
      <c r="AI202" s="23"/>
      <c r="AJ202" s="23"/>
      <c r="AK202" s="23"/>
      <c r="AL202" s="32">
        <f>SUM(AD202:AK202)</f>
        <v>408.84</v>
      </c>
      <c r="AM202" s="22"/>
      <c r="AN202" s="23"/>
      <c r="AO202" s="23"/>
      <c r="AU202" s="32"/>
      <c r="AZ202" s="23"/>
      <c r="BA202" s="23"/>
      <c r="BB202" s="23"/>
      <c r="BC202" s="23"/>
      <c r="BD202" s="32"/>
      <c r="BI202" s="23"/>
      <c r="BJ202" s="23"/>
      <c r="BK202" s="23"/>
      <c r="BL202" s="23"/>
      <c r="BM202" s="32"/>
      <c r="BN202" s="22"/>
      <c r="BO202" s="23"/>
      <c r="BP202" s="23"/>
      <c r="BQ202" s="23"/>
      <c r="BR202" s="23"/>
      <c r="BS202" s="23"/>
      <c r="BT202" s="23"/>
      <c r="BU202" s="23"/>
      <c r="BV202" s="32"/>
      <c r="BW202" s="22"/>
      <c r="BX202" s="23"/>
      <c r="BY202" s="23"/>
      <c r="BZ202" s="23"/>
      <c r="CA202" s="23"/>
      <c r="CB202" s="23"/>
      <c r="CC202" s="23"/>
      <c r="CD202" s="23"/>
      <c r="CE202" s="32"/>
      <c r="CF202" s="22"/>
      <c r="CG202" s="23"/>
      <c r="CH202" s="23"/>
      <c r="CI202" s="23"/>
      <c r="CJ202" s="23"/>
      <c r="CK202" s="23"/>
      <c r="CL202" s="23"/>
      <c r="CM202" s="23"/>
      <c r="CN202" s="32"/>
      <c r="CO202" s="22"/>
      <c r="CP202" s="23"/>
      <c r="CQ202" s="23"/>
      <c r="CR202" s="23"/>
      <c r="CS202" s="23"/>
      <c r="CT202" s="23"/>
      <c r="CU202" s="23"/>
      <c r="CV202" s="23"/>
      <c r="CW202" s="32"/>
      <c r="CX202" s="22"/>
      <c r="CY202" s="23"/>
      <c r="CZ202" s="23"/>
      <c r="DA202" s="23"/>
      <c r="DB202" s="23"/>
      <c r="DC202" s="23"/>
      <c r="DD202" s="23"/>
      <c r="DE202" s="23"/>
      <c r="DF202" s="32"/>
      <c r="DG202" s="22"/>
      <c r="DH202" s="23"/>
      <c r="DI202" s="23"/>
      <c r="DJ202" s="23"/>
      <c r="DK202" s="23"/>
      <c r="DL202" s="23"/>
      <c r="DM202" s="23"/>
      <c r="DN202" s="23"/>
      <c r="DO202" s="32"/>
      <c r="DP202" s="22"/>
      <c r="DQ202" s="23"/>
      <c r="DR202" s="23"/>
      <c r="DS202" s="23"/>
      <c r="DT202" s="23"/>
      <c r="DU202" s="23"/>
      <c r="DV202" s="23"/>
      <c r="DW202" s="23"/>
      <c r="DX202" s="32"/>
      <c r="DY202" s="22"/>
      <c r="DZ202" s="23"/>
      <c r="EA202" s="23"/>
      <c r="EB202" s="23"/>
      <c r="EC202" s="23"/>
      <c r="ED202" s="23"/>
      <c r="EE202" s="23"/>
      <c r="EF202" s="23"/>
      <c r="EG202" s="32"/>
      <c r="EH202" s="23"/>
      <c r="EI202" s="24"/>
      <c r="EJ202" s="19"/>
      <c r="EK202" s="25"/>
      <c r="EO202" s="43">
        <f t="shared" si="165"/>
        <v>0</v>
      </c>
    </row>
    <row r="203" spans="1:145" s="11" customFormat="1" x14ac:dyDescent="0.25">
      <c r="A203" s="153"/>
      <c r="B203" s="50"/>
      <c r="C203" s="22"/>
      <c r="D203" s="23"/>
      <c r="E203" s="23"/>
      <c r="F203" s="23"/>
      <c r="G203" s="23"/>
      <c r="H203" s="23"/>
      <c r="I203" s="23"/>
      <c r="J203" s="23"/>
      <c r="K203" s="32"/>
      <c r="L203" s="22"/>
      <c r="M203" s="23"/>
      <c r="N203" s="23"/>
      <c r="O203" s="23"/>
      <c r="P203" s="23"/>
      <c r="Q203" s="23"/>
      <c r="R203" s="23"/>
      <c r="S203" s="23"/>
      <c r="T203" s="32"/>
      <c r="U203" s="22"/>
      <c r="V203" s="23"/>
      <c r="Y203" s="23"/>
      <c r="Z203" s="23"/>
      <c r="AA203" s="23"/>
      <c r="AB203" s="23"/>
      <c r="AC203" s="32"/>
      <c r="AD203" s="11">
        <v>170</v>
      </c>
      <c r="AF203" s="23"/>
      <c r="AG203" s="23"/>
      <c r="AH203" s="23"/>
      <c r="AI203" s="23"/>
      <c r="AJ203" s="23"/>
      <c r="AK203" s="23"/>
      <c r="AL203" s="32">
        <f>SUM(AD203:AK203)</f>
        <v>170</v>
      </c>
      <c r="AM203" s="22"/>
      <c r="AN203" s="23"/>
      <c r="AO203" s="23"/>
      <c r="AP203" s="23"/>
      <c r="AQ203" s="23"/>
      <c r="AR203" s="23"/>
      <c r="AS203" s="23"/>
      <c r="AT203" s="23"/>
      <c r="AU203" s="32"/>
      <c r="AX203" s="23"/>
      <c r="AY203" s="23"/>
      <c r="AZ203" s="23"/>
      <c r="BA203" s="23"/>
      <c r="BB203" s="23"/>
      <c r="BC203" s="23"/>
      <c r="BD203" s="32"/>
      <c r="BG203" s="23"/>
      <c r="BH203" s="23"/>
      <c r="BI203" s="23"/>
      <c r="BJ203" s="23"/>
      <c r="BK203" s="23"/>
      <c r="BL203" s="23"/>
      <c r="BM203" s="32"/>
      <c r="BN203" s="22"/>
      <c r="BO203" s="23"/>
      <c r="BP203" s="23"/>
      <c r="BQ203" s="23"/>
      <c r="BR203" s="23"/>
      <c r="BS203" s="23"/>
      <c r="BT203" s="23"/>
      <c r="BU203" s="23"/>
      <c r="BV203" s="32"/>
      <c r="BW203" s="22"/>
      <c r="BX203" s="23"/>
      <c r="BY203" s="23"/>
      <c r="BZ203" s="23"/>
      <c r="CA203" s="23"/>
      <c r="CB203" s="23"/>
      <c r="CC203" s="23"/>
      <c r="CD203" s="23"/>
      <c r="CE203" s="32"/>
      <c r="CF203" s="22"/>
      <c r="CG203" s="23"/>
      <c r="CH203" s="23"/>
      <c r="CI203" s="23"/>
      <c r="CJ203" s="23"/>
      <c r="CK203" s="23"/>
      <c r="CL203" s="23"/>
      <c r="CM203" s="23"/>
      <c r="CN203" s="32"/>
      <c r="CO203" s="22"/>
      <c r="CP203" s="23"/>
      <c r="CQ203" s="23"/>
      <c r="CR203" s="23"/>
      <c r="CS203" s="23"/>
      <c r="CT203" s="23"/>
      <c r="CU203" s="23"/>
      <c r="CV203" s="23"/>
      <c r="CW203" s="32"/>
      <c r="CX203" s="22"/>
      <c r="CY203" s="23"/>
      <c r="CZ203" s="23"/>
      <c r="DA203" s="23"/>
      <c r="DB203" s="23"/>
      <c r="DC203" s="23"/>
      <c r="DD203" s="23"/>
      <c r="DE203" s="23"/>
      <c r="DF203" s="32"/>
      <c r="DG203" s="22"/>
      <c r="DH203" s="23"/>
      <c r="DI203" s="23"/>
      <c r="DJ203" s="23"/>
      <c r="DK203" s="23"/>
      <c r="DL203" s="23"/>
      <c r="DM203" s="23"/>
      <c r="DN203" s="23"/>
      <c r="DO203" s="32"/>
      <c r="DP203" s="22"/>
      <c r="DQ203" s="23"/>
      <c r="DR203" s="23"/>
      <c r="DS203" s="23"/>
      <c r="DT203" s="23"/>
      <c r="DU203" s="23"/>
      <c r="DV203" s="23"/>
      <c r="DW203" s="23"/>
      <c r="DX203" s="32"/>
      <c r="DY203" s="22"/>
      <c r="DZ203" s="23"/>
      <c r="EA203" s="23"/>
      <c r="EB203" s="23"/>
      <c r="EC203" s="23"/>
      <c r="ED203" s="23"/>
      <c r="EE203" s="23"/>
      <c r="EF203" s="23"/>
      <c r="EG203" s="32"/>
      <c r="EH203" s="23"/>
      <c r="EI203" s="24"/>
      <c r="EJ203" s="19"/>
      <c r="EK203" s="25"/>
      <c r="EO203" s="43">
        <f t="shared" si="165"/>
        <v>0</v>
      </c>
    </row>
    <row r="204" spans="1:145" s="27" customFormat="1" x14ac:dyDescent="0.25">
      <c r="A204" s="154"/>
      <c r="B204" s="51"/>
      <c r="C204" s="18"/>
      <c r="D204" s="26"/>
      <c r="E204" s="26"/>
      <c r="F204" s="26"/>
      <c r="G204" s="26"/>
      <c r="H204" s="26"/>
      <c r="I204" s="26"/>
      <c r="J204" s="26"/>
      <c r="K204" s="35"/>
      <c r="L204" s="18"/>
      <c r="M204" s="26"/>
      <c r="N204" s="26"/>
      <c r="O204" s="26"/>
      <c r="P204" s="26"/>
      <c r="Q204" s="26"/>
      <c r="R204" s="26"/>
      <c r="S204" s="26"/>
      <c r="T204" s="35"/>
      <c r="U204" s="18"/>
      <c r="V204" s="26"/>
      <c r="W204" s="26"/>
      <c r="X204" s="26"/>
      <c r="Y204" s="26"/>
      <c r="Z204" s="26"/>
      <c r="AA204" s="26"/>
      <c r="AB204" s="26"/>
      <c r="AC204" s="35"/>
      <c r="AD204" s="27">
        <v>1.638701</v>
      </c>
      <c r="AL204" s="35">
        <f t="shared" ref="AL204" si="170">AL202/AL203*0.0113636*60</f>
        <v>1.6397273731764703</v>
      </c>
      <c r="AM204" s="18"/>
      <c r="AN204" s="26"/>
      <c r="AO204" s="26"/>
      <c r="AP204" s="26"/>
      <c r="AQ204" s="26"/>
      <c r="AR204" s="26"/>
      <c r="AS204" s="26"/>
      <c r="AT204" s="26"/>
      <c r="AU204" s="35"/>
      <c r="BD204" s="35"/>
      <c r="BM204" s="35"/>
      <c r="BN204" s="18"/>
      <c r="BO204" s="26"/>
      <c r="BP204" s="26"/>
      <c r="BQ204" s="26"/>
      <c r="BR204" s="26"/>
      <c r="BS204" s="26"/>
      <c r="BT204" s="26"/>
      <c r="BU204" s="26"/>
      <c r="BV204" s="35"/>
      <c r="BW204" s="18"/>
      <c r="BX204" s="26"/>
      <c r="BY204" s="26"/>
      <c r="BZ204" s="26"/>
      <c r="CA204" s="26"/>
      <c r="CB204" s="26"/>
      <c r="CC204" s="26"/>
      <c r="CD204" s="26"/>
      <c r="CE204" s="33"/>
      <c r="CF204" s="18"/>
      <c r="CG204" s="26"/>
      <c r="CH204" s="26"/>
      <c r="CI204" s="26"/>
      <c r="CJ204" s="26"/>
      <c r="CK204" s="26"/>
      <c r="CL204" s="26"/>
      <c r="CM204" s="26"/>
      <c r="CN204" s="33"/>
      <c r="CO204" s="18"/>
      <c r="CP204" s="26"/>
      <c r="CQ204" s="26"/>
      <c r="CR204" s="26"/>
      <c r="CS204" s="26"/>
      <c r="CT204" s="26"/>
      <c r="CU204" s="26"/>
      <c r="CV204" s="26"/>
      <c r="CW204" s="33"/>
      <c r="CX204" s="18"/>
      <c r="CY204" s="26"/>
      <c r="CZ204" s="26"/>
      <c r="DA204" s="26"/>
      <c r="DB204" s="26"/>
      <c r="DC204" s="26"/>
      <c r="DD204" s="26"/>
      <c r="DE204" s="26"/>
      <c r="DF204" s="33"/>
      <c r="DG204" s="18"/>
      <c r="DH204" s="26"/>
      <c r="DI204" s="26"/>
      <c r="DJ204" s="26"/>
      <c r="DK204" s="26"/>
      <c r="DL204" s="26"/>
      <c r="DM204" s="26"/>
      <c r="DN204" s="26"/>
      <c r="DO204" s="33"/>
      <c r="DP204" s="18"/>
      <c r="DQ204" s="26"/>
      <c r="DR204" s="26"/>
      <c r="DS204" s="26"/>
      <c r="DT204" s="26"/>
      <c r="DU204" s="26"/>
      <c r="DV204" s="26"/>
      <c r="DW204" s="26"/>
      <c r="DX204" s="33"/>
      <c r="DY204" s="18"/>
      <c r="DZ204" s="26"/>
      <c r="EA204" s="26"/>
      <c r="EB204" s="26"/>
      <c r="EC204" s="26"/>
      <c r="ED204" s="26"/>
      <c r="EE204" s="26"/>
      <c r="EF204" s="26"/>
      <c r="EG204" s="33"/>
      <c r="EH204" s="26"/>
      <c r="EI204" s="28"/>
      <c r="EJ204" s="17"/>
      <c r="EK204" s="29"/>
      <c r="EO204" s="43">
        <f t="shared" si="165"/>
        <v>0</v>
      </c>
    </row>
    <row r="205" spans="1:145" s="43" customFormat="1" x14ac:dyDescent="0.25">
      <c r="A205" s="152">
        <v>51</v>
      </c>
      <c r="B205" s="52">
        <v>181</v>
      </c>
      <c r="C205" s="36">
        <v>0</v>
      </c>
      <c r="D205" s="37"/>
      <c r="E205" s="37"/>
      <c r="F205" s="37"/>
      <c r="G205" s="37"/>
      <c r="H205" s="37"/>
      <c r="I205" s="37"/>
      <c r="J205" s="37"/>
      <c r="K205" s="38"/>
      <c r="L205" s="36">
        <v>0</v>
      </c>
      <c r="M205" s="37"/>
      <c r="N205" s="37"/>
      <c r="O205" s="37"/>
      <c r="P205" s="37"/>
      <c r="Q205" s="37"/>
      <c r="R205" s="37"/>
      <c r="S205" s="37"/>
      <c r="T205" s="38"/>
      <c r="U205" s="36">
        <v>2</v>
      </c>
      <c r="V205" s="37"/>
      <c r="W205" s="37"/>
      <c r="X205" s="37"/>
      <c r="Y205" s="37"/>
      <c r="Z205" s="37"/>
      <c r="AA205" s="37"/>
      <c r="AB205" s="37"/>
      <c r="AC205" s="38"/>
      <c r="AD205" s="36">
        <v>3</v>
      </c>
      <c r="AE205" s="37"/>
      <c r="AF205" s="37"/>
      <c r="AG205" s="37"/>
      <c r="AH205" s="37"/>
      <c r="AI205" s="37"/>
      <c r="AJ205" s="37"/>
      <c r="AK205" s="37"/>
      <c r="AL205" s="38"/>
      <c r="AM205" s="36">
        <v>3</v>
      </c>
      <c r="AN205" s="37"/>
      <c r="AO205" s="37"/>
      <c r="AP205" s="37"/>
      <c r="AQ205" s="37"/>
      <c r="AR205" s="37"/>
      <c r="AS205" s="37"/>
      <c r="AT205" s="37"/>
      <c r="AU205" s="38"/>
      <c r="AV205" s="36">
        <v>5</v>
      </c>
      <c r="AW205" s="37"/>
      <c r="AX205" s="37"/>
      <c r="AY205" s="37"/>
      <c r="AZ205" s="37"/>
      <c r="BA205" s="37"/>
      <c r="BB205" s="37"/>
      <c r="BC205" s="37"/>
      <c r="BD205" s="38"/>
      <c r="BE205" s="36">
        <v>4</v>
      </c>
      <c r="BF205" s="37"/>
      <c r="BG205" s="37"/>
      <c r="BH205" s="37"/>
      <c r="BI205" s="37"/>
      <c r="BJ205" s="37"/>
      <c r="BK205" s="37"/>
      <c r="BL205" s="37"/>
      <c r="BM205" s="38"/>
      <c r="BN205" s="36"/>
      <c r="BO205" s="37"/>
      <c r="BP205" s="37"/>
      <c r="BQ205" s="37"/>
      <c r="BR205" s="37"/>
      <c r="BS205" s="37"/>
      <c r="BT205" s="37"/>
      <c r="BU205" s="37"/>
      <c r="BV205" s="38"/>
      <c r="BW205" s="36"/>
      <c r="BX205" s="37"/>
      <c r="BY205" s="37"/>
      <c r="BZ205" s="37"/>
      <c r="CA205" s="37"/>
      <c r="CB205" s="37"/>
      <c r="CC205" s="37"/>
      <c r="CD205" s="37"/>
      <c r="CE205" s="38"/>
      <c r="CF205" s="36"/>
      <c r="CG205" s="37"/>
      <c r="CH205" s="37"/>
      <c r="CI205" s="37"/>
      <c r="CJ205" s="37"/>
      <c r="CK205" s="37"/>
      <c r="CL205" s="37"/>
      <c r="CM205" s="37"/>
      <c r="CN205" s="38"/>
      <c r="CO205" s="36"/>
      <c r="CP205" s="37"/>
      <c r="CQ205" s="37"/>
      <c r="CR205" s="37"/>
      <c r="CS205" s="37"/>
      <c r="CT205" s="37"/>
      <c r="CU205" s="37"/>
      <c r="CV205" s="37"/>
      <c r="CW205" s="38"/>
      <c r="CX205" s="36"/>
      <c r="CY205" s="37"/>
      <c r="CZ205" s="37"/>
      <c r="DA205" s="37"/>
      <c r="DB205" s="37"/>
      <c r="DC205" s="37"/>
      <c r="DD205" s="37"/>
      <c r="DE205" s="37"/>
      <c r="DF205" s="38"/>
      <c r="DG205" s="36"/>
      <c r="DH205" s="37"/>
      <c r="DI205" s="37"/>
      <c r="DJ205" s="37"/>
      <c r="DK205" s="37"/>
      <c r="DL205" s="37"/>
      <c r="DM205" s="37"/>
      <c r="DN205" s="37"/>
      <c r="DO205" s="38"/>
      <c r="DP205" s="36"/>
      <c r="DQ205" s="37"/>
      <c r="DR205" s="37"/>
      <c r="DS205" s="37"/>
      <c r="DT205" s="37"/>
      <c r="DU205" s="37"/>
      <c r="DV205" s="37"/>
      <c r="DW205" s="37"/>
      <c r="DX205" s="38"/>
      <c r="DY205" s="36"/>
      <c r="DZ205" s="37"/>
      <c r="EA205" s="37"/>
      <c r="EB205" s="37"/>
      <c r="EC205" s="37"/>
      <c r="ED205" s="37"/>
      <c r="EE205" s="37"/>
      <c r="EF205" s="37"/>
      <c r="EG205" s="38"/>
      <c r="EH205" s="37"/>
      <c r="EI205" s="43">
        <v>181</v>
      </c>
      <c r="EJ205" s="59">
        <v>0</v>
      </c>
      <c r="EK205" s="46">
        <v>4</v>
      </c>
      <c r="EL205" s="47">
        <v>42824</v>
      </c>
      <c r="EM205" s="47">
        <v>42830</v>
      </c>
      <c r="EO205" s="43">
        <f t="shared" si="165"/>
        <v>6</v>
      </c>
    </row>
    <row r="206" spans="1:145" s="11" customFormat="1" x14ac:dyDescent="0.25">
      <c r="A206" s="153"/>
      <c r="B206" s="50"/>
      <c r="C206" s="22"/>
      <c r="D206" s="23"/>
      <c r="E206" s="23"/>
      <c r="F206" s="23"/>
      <c r="G206" s="23"/>
      <c r="H206" s="23"/>
      <c r="I206" s="23"/>
      <c r="J206" s="23"/>
      <c r="K206" s="32"/>
      <c r="L206" s="22"/>
      <c r="M206" s="23"/>
      <c r="P206" s="23"/>
      <c r="Q206" s="23"/>
      <c r="R206" s="23"/>
      <c r="S206" s="23"/>
      <c r="T206" s="32"/>
      <c r="U206" s="22">
        <v>139.5</v>
      </c>
      <c r="V206" s="23">
        <v>221.54</v>
      </c>
      <c r="W206" s="23"/>
      <c r="X206" s="23"/>
      <c r="Y206" s="23"/>
      <c r="Z206" s="23"/>
      <c r="AA206" s="23"/>
      <c r="AB206" s="23"/>
      <c r="AC206" s="32">
        <f>SUM(U206:Z206)</f>
        <v>361.03999999999996</v>
      </c>
      <c r="AD206" s="11">
        <v>221.54</v>
      </c>
      <c r="AE206" s="11">
        <v>221.54</v>
      </c>
      <c r="AF206" s="11">
        <v>221.54</v>
      </c>
      <c r="AH206" s="23"/>
      <c r="AI206" s="23"/>
      <c r="AJ206" s="23"/>
      <c r="AK206" s="23"/>
      <c r="AL206" s="32">
        <f>SUM(AD206:AK206)</f>
        <v>664.62</v>
      </c>
      <c r="AM206" s="22">
        <v>221.54</v>
      </c>
      <c r="AN206" s="23">
        <v>221.54</v>
      </c>
      <c r="AO206" s="23">
        <v>221.54</v>
      </c>
      <c r="AU206" s="32">
        <f>SUM(AM206:AT206)</f>
        <v>664.62</v>
      </c>
      <c r="AV206" s="11">
        <v>221.54</v>
      </c>
      <c r="AW206" s="11">
        <v>233.58</v>
      </c>
      <c r="AX206" s="11">
        <v>221.54</v>
      </c>
      <c r="AY206" s="11">
        <v>221.54</v>
      </c>
      <c r="AZ206" s="23">
        <v>221.54</v>
      </c>
      <c r="BA206" s="23"/>
      <c r="BB206" s="23"/>
      <c r="BC206" s="23"/>
      <c r="BD206" s="32">
        <f>SUM(AV206:BA206)</f>
        <v>1119.74</v>
      </c>
      <c r="BE206" s="11">
        <v>221.54</v>
      </c>
      <c r="BF206" s="11">
        <v>262.02999999999997</v>
      </c>
      <c r="BG206" s="11">
        <v>205.87</v>
      </c>
      <c r="BH206" s="11">
        <v>221.54</v>
      </c>
      <c r="BI206" s="23"/>
      <c r="BJ206" s="23"/>
      <c r="BK206" s="23"/>
      <c r="BL206" s="23"/>
      <c r="BM206" s="32">
        <f>SUM(BE206:BJ206)</f>
        <v>910.9799999999999</v>
      </c>
      <c r="BN206" s="22"/>
      <c r="BO206" s="23"/>
      <c r="BP206" s="23"/>
      <c r="BQ206" s="23"/>
      <c r="BR206" s="23"/>
      <c r="BS206" s="23"/>
      <c r="BT206" s="23"/>
      <c r="BU206" s="23"/>
      <c r="BV206" s="32"/>
      <c r="BW206" s="22"/>
      <c r="BX206" s="23"/>
      <c r="BY206" s="23"/>
      <c r="BZ206" s="23"/>
      <c r="CA206" s="23"/>
      <c r="CB206" s="23"/>
      <c r="CC206" s="23"/>
      <c r="CD206" s="23"/>
      <c r="CE206" s="32"/>
      <c r="CF206" s="22"/>
      <c r="CG206" s="23"/>
      <c r="CH206" s="23"/>
      <c r="CI206" s="23"/>
      <c r="CJ206" s="23"/>
      <c r="CK206" s="23"/>
      <c r="CL206" s="23"/>
      <c r="CM206" s="23"/>
      <c r="CN206" s="32"/>
      <c r="CO206" s="22"/>
      <c r="CP206" s="23"/>
      <c r="CQ206" s="23"/>
      <c r="CR206" s="23"/>
      <c r="CS206" s="23"/>
      <c r="CT206" s="23"/>
      <c r="CU206" s="23"/>
      <c r="CV206" s="23"/>
      <c r="CW206" s="32"/>
      <c r="CX206" s="22"/>
      <c r="CY206" s="23"/>
      <c r="CZ206" s="23"/>
      <c r="DA206" s="23"/>
      <c r="DB206" s="23"/>
      <c r="DC206" s="23"/>
      <c r="DD206" s="23"/>
      <c r="DE206" s="23"/>
      <c r="DF206" s="32"/>
      <c r="DG206" s="22"/>
      <c r="DH206" s="23"/>
      <c r="DI206" s="23"/>
      <c r="DJ206" s="23"/>
      <c r="DK206" s="23"/>
      <c r="DL206" s="23"/>
      <c r="DM206" s="23"/>
      <c r="DN206" s="23"/>
      <c r="DO206" s="32"/>
      <c r="DP206" s="22"/>
      <c r="DQ206" s="23"/>
      <c r="DR206" s="23"/>
      <c r="DS206" s="23"/>
      <c r="DT206" s="23"/>
      <c r="DU206" s="23"/>
      <c r="DV206" s="23"/>
      <c r="DW206" s="23"/>
      <c r="DX206" s="32"/>
      <c r="DY206" s="22"/>
      <c r="DZ206" s="23"/>
      <c r="EA206" s="23"/>
      <c r="EB206" s="23"/>
      <c r="EC206" s="23"/>
      <c r="ED206" s="23"/>
      <c r="EE206" s="23"/>
      <c r="EF206" s="23"/>
      <c r="EG206" s="32"/>
      <c r="EH206" s="23"/>
      <c r="EI206" s="24"/>
      <c r="EJ206" s="19"/>
      <c r="EK206" s="25"/>
      <c r="EO206" s="43">
        <f t="shared" si="165"/>
        <v>0</v>
      </c>
    </row>
    <row r="207" spans="1:145" s="11" customFormat="1" x14ac:dyDescent="0.25">
      <c r="A207" s="153"/>
      <c r="B207" s="50"/>
      <c r="C207" s="22"/>
      <c r="D207" s="23"/>
      <c r="E207" s="23"/>
      <c r="F207" s="23"/>
      <c r="G207" s="23"/>
      <c r="H207" s="23"/>
      <c r="I207" s="23"/>
      <c r="J207" s="23"/>
      <c r="K207" s="32"/>
      <c r="L207" s="22"/>
      <c r="M207" s="23"/>
      <c r="N207" s="23"/>
      <c r="O207" s="23"/>
      <c r="P207" s="23"/>
      <c r="Q207" s="23"/>
      <c r="R207" s="23"/>
      <c r="S207" s="23"/>
      <c r="T207" s="32"/>
      <c r="U207" s="22">
        <v>127</v>
      </c>
      <c r="V207" s="23">
        <v>233</v>
      </c>
      <c r="Y207" s="23"/>
      <c r="Z207" s="23"/>
      <c r="AA207" s="23"/>
      <c r="AB207" s="23"/>
      <c r="AC207" s="32">
        <f>SUM(U207:Z207)</f>
        <v>360</v>
      </c>
      <c r="AD207" s="11">
        <v>217</v>
      </c>
      <c r="AE207" s="11">
        <v>218</v>
      </c>
      <c r="AF207" s="23">
        <v>217</v>
      </c>
      <c r="AG207" s="23"/>
      <c r="AH207" s="23"/>
      <c r="AI207" s="23"/>
      <c r="AJ207" s="23"/>
      <c r="AK207" s="23"/>
      <c r="AL207" s="32">
        <f>SUM(AD207:AK207)</f>
        <v>652</v>
      </c>
      <c r="AM207" s="22">
        <v>194</v>
      </c>
      <c r="AN207" s="23">
        <v>200</v>
      </c>
      <c r="AO207" s="23">
        <v>181</v>
      </c>
      <c r="AP207" s="23"/>
      <c r="AQ207" s="23"/>
      <c r="AR207" s="23"/>
      <c r="AS207" s="23"/>
      <c r="AT207" s="23"/>
      <c r="AU207" s="32">
        <f>SUM(AM207:AT207)</f>
        <v>575</v>
      </c>
      <c r="AV207" s="11">
        <v>191</v>
      </c>
      <c r="AW207" s="11">
        <v>189</v>
      </c>
      <c r="AX207" s="23">
        <v>189</v>
      </c>
      <c r="AY207" s="23">
        <v>242</v>
      </c>
      <c r="AZ207" s="23">
        <v>189</v>
      </c>
      <c r="BA207" s="23"/>
      <c r="BB207" s="23"/>
      <c r="BC207" s="23"/>
      <c r="BD207" s="32">
        <f>SUM(AV207:BA207)</f>
        <v>1000</v>
      </c>
      <c r="BE207" s="11">
        <v>183</v>
      </c>
      <c r="BF207" s="11">
        <v>149</v>
      </c>
      <c r="BG207" s="23">
        <v>186</v>
      </c>
      <c r="BH207" s="23">
        <v>168</v>
      </c>
      <c r="BI207" s="23"/>
      <c r="BJ207" s="23"/>
      <c r="BK207" s="23"/>
      <c r="BL207" s="23"/>
      <c r="BM207" s="32">
        <f>SUM(BE207:BJ207)</f>
        <v>686</v>
      </c>
      <c r="BN207" s="22"/>
      <c r="BO207" s="23"/>
      <c r="BP207" s="23"/>
      <c r="BQ207" s="23"/>
      <c r="BR207" s="23"/>
      <c r="BS207" s="23"/>
      <c r="BT207" s="23"/>
      <c r="BU207" s="23"/>
      <c r="BV207" s="32"/>
      <c r="BW207" s="22"/>
      <c r="BX207" s="23"/>
      <c r="BY207" s="23"/>
      <c r="BZ207" s="23"/>
      <c r="CA207" s="23"/>
      <c r="CB207" s="23"/>
      <c r="CC207" s="23"/>
      <c r="CD207" s="23"/>
      <c r="CE207" s="32"/>
      <c r="CF207" s="22"/>
      <c r="CG207" s="23"/>
      <c r="CH207" s="23"/>
      <c r="CI207" s="23"/>
      <c r="CJ207" s="23"/>
      <c r="CK207" s="23"/>
      <c r="CL207" s="23"/>
      <c r="CM207" s="23"/>
      <c r="CN207" s="32"/>
      <c r="CO207" s="22"/>
      <c r="CP207" s="23"/>
      <c r="CQ207" s="23"/>
      <c r="CR207" s="23"/>
      <c r="CS207" s="23"/>
      <c r="CT207" s="23"/>
      <c r="CU207" s="23"/>
      <c r="CV207" s="23"/>
      <c r="CW207" s="32"/>
      <c r="CX207" s="22"/>
      <c r="CY207" s="23"/>
      <c r="CZ207" s="23"/>
      <c r="DA207" s="23"/>
      <c r="DB207" s="23"/>
      <c r="DC207" s="23"/>
      <c r="DD207" s="23"/>
      <c r="DE207" s="23"/>
      <c r="DF207" s="32"/>
      <c r="DG207" s="22"/>
      <c r="DH207" s="23"/>
      <c r="DI207" s="23"/>
      <c r="DJ207" s="23"/>
      <c r="DK207" s="23"/>
      <c r="DL207" s="23"/>
      <c r="DM207" s="23"/>
      <c r="DN207" s="23"/>
      <c r="DO207" s="32"/>
      <c r="DP207" s="22"/>
      <c r="DQ207" s="23"/>
      <c r="DR207" s="23"/>
      <c r="DS207" s="23"/>
      <c r="DT207" s="23"/>
      <c r="DU207" s="23"/>
      <c r="DV207" s="23"/>
      <c r="DW207" s="23"/>
      <c r="DX207" s="32"/>
      <c r="DY207" s="22"/>
      <c r="DZ207" s="23"/>
      <c r="EA207" s="23"/>
      <c r="EB207" s="23"/>
      <c r="EC207" s="23"/>
      <c r="ED207" s="23"/>
      <c r="EE207" s="23"/>
      <c r="EF207" s="23"/>
      <c r="EG207" s="32"/>
      <c r="EH207" s="23"/>
      <c r="EI207" s="24"/>
      <c r="EJ207" s="19"/>
      <c r="EK207" s="25"/>
      <c r="EO207" s="43">
        <f t="shared" si="165"/>
        <v>0</v>
      </c>
    </row>
    <row r="208" spans="1:145" s="27" customFormat="1" x14ac:dyDescent="0.25">
      <c r="A208" s="154"/>
      <c r="B208" s="51"/>
      <c r="C208" s="18"/>
      <c r="D208" s="26"/>
      <c r="E208" s="26"/>
      <c r="F208" s="26"/>
      <c r="G208" s="26"/>
      <c r="H208" s="26"/>
      <c r="I208" s="26"/>
      <c r="J208" s="26"/>
      <c r="K208" s="35"/>
      <c r="L208" s="18"/>
      <c r="M208" s="26"/>
      <c r="N208" s="26"/>
      <c r="O208" s="26"/>
      <c r="P208" s="26"/>
      <c r="Q208" s="26"/>
      <c r="R208" s="26"/>
      <c r="S208" s="26"/>
      <c r="T208" s="35"/>
      <c r="U208" s="18">
        <v>0.74601499999999998</v>
      </c>
      <c r="V208" s="26">
        <v>0.64599099999999998</v>
      </c>
      <c r="W208" s="26"/>
      <c r="X208" s="26"/>
      <c r="Y208" s="26"/>
      <c r="Z208" s="26"/>
      <c r="AA208" s="26"/>
      <c r="AB208" s="26"/>
      <c r="AC208" s="35">
        <f t="shared" ref="AC208" si="171">AC206/AC207*0.0113636*60</f>
        <v>0.6837856906666665</v>
      </c>
      <c r="AD208" s="27">
        <v>0.69479999999999997</v>
      </c>
      <c r="AE208" s="27">
        <v>0.69274599999999997</v>
      </c>
      <c r="AF208" s="27">
        <v>0.69553500000000001</v>
      </c>
      <c r="AL208" s="35">
        <f t="shared" ref="AL208" si="172">AL206/AL207*0.0113636*60</f>
        <v>0.69501311337423299</v>
      </c>
      <c r="AM208" s="18">
        <v>0.77679799999999999</v>
      </c>
      <c r="AN208" s="26">
        <v>0.75179399999999996</v>
      </c>
      <c r="AO208" s="26">
        <v>0.83241399999999999</v>
      </c>
      <c r="AP208" s="26"/>
      <c r="AQ208" s="26"/>
      <c r="AR208" s="26"/>
      <c r="AS208" s="26"/>
      <c r="AT208" s="26"/>
      <c r="AU208" s="35">
        <f t="shared" ref="AU208" si="173">AU206/AU207*0.0113636*60</f>
        <v>0.78808443464347833</v>
      </c>
      <c r="AV208" s="27">
        <v>0.79069699999999998</v>
      </c>
      <c r="AW208" s="27">
        <v>0.84179000000000004</v>
      </c>
      <c r="AX208" s="27">
        <v>0.797238</v>
      </c>
      <c r="AY208" s="27">
        <v>0.62291300000000005</v>
      </c>
      <c r="AZ208" s="27">
        <v>0.79546899999999998</v>
      </c>
      <c r="BD208" s="35">
        <f t="shared" ref="BD208" si="174">BD206/BD207*0.0113636*60</f>
        <v>0.76345664783999989</v>
      </c>
      <c r="BE208" s="27">
        <v>0.82319200000000003</v>
      </c>
      <c r="BF208" s="27">
        <v>1.191684</v>
      </c>
      <c r="BG208" s="27">
        <v>0.75447900000000001</v>
      </c>
      <c r="BH208" s="27">
        <v>0.89398100000000003</v>
      </c>
      <c r="BM208" s="35">
        <f t="shared" ref="BM208" si="175">BM206/BM207*0.0113636*60</f>
        <v>0.90542381877551004</v>
      </c>
      <c r="BN208" s="18"/>
      <c r="BO208" s="26"/>
      <c r="BP208" s="26"/>
      <c r="BQ208" s="26"/>
      <c r="BR208" s="26"/>
      <c r="BS208" s="26"/>
      <c r="BT208" s="26"/>
      <c r="BU208" s="26"/>
      <c r="BV208" s="35"/>
      <c r="BW208" s="18"/>
      <c r="BX208" s="26"/>
      <c r="BY208" s="26"/>
      <c r="BZ208" s="26"/>
      <c r="CA208" s="26"/>
      <c r="CB208" s="26"/>
      <c r="CC208" s="26"/>
      <c r="CD208" s="26"/>
      <c r="CE208" s="33"/>
      <c r="CF208" s="18"/>
      <c r="CG208" s="26"/>
      <c r="CH208" s="26"/>
      <c r="CI208" s="26"/>
      <c r="CJ208" s="26"/>
      <c r="CK208" s="26"/>
      <c r="CL208" s="26"/>
      <c r="CM208" s="26"/>
      <c r="CN208" s="33"/>
      <c r="CO208" s="18"/>
      <c r="CP208" s="26"/>
      <c r="CQ208" s="26"/>
      <c r="CR208" s="26"/>
      <c r="CS208" s="26"/>
      <c r="CT208" s="26"/>
      <c r="CU208" s="26"/>
      <c r="CV208" s="26"/>
      <c r="CW208" s="33"/>
      <c r="CX208" s="18"/>
      <c r="CY208" s="26"/>
      <c r="CZ208" s="26"/>
      <c r="DA208" s="26"/>
      <c r="DB208" s="26"/>
      <c r="DC208" s="26"/>
      <c r="DD208" s="26"/>
      <c r="DE208" s="26"/>
      <c r="DF208" s="33"/>
      <c r="DG208" s="18"/>
      <c r="DH208" s="26"/>
      <c r="DI208" s="26"/>
      <c r="DJ208" s="26"/>
      <c r="DK208" s="26"/>
      <c r="DL208" s="26"/>
      <c r="DM208" s="26"/>
      <c r="DN208" s="26"/>
      <c r="DO208" s="33"/>
      <c r="DP208" s="18"/>
      <c r="DQ208" s="26"/>
      <c r="DR208" s="26"/>
      <c r="DS208" s="26"/>
      <c r="DT208" s="26"/>
      <c r="DU208" s="26"/>
      <c r="DV208" s="26"/>
      <c r="DW208" s="26"/>
      <c r="DX208" s="33"/>
      <c r="DY208" s="18"/>
      <c r="DZ208" s="26"/>
      <c r="EA208" s="26"/>
      <c r="EB208" s="26"/>
      <c r="EC208" s="26"/>
      <c r="ED208" s="26"/>
      <c r="EE208" s="26"/>
      <c r="EF208" s="26"/>
      <c r="EG208" s="33"/>
      <c r="EH208" s="26"/>
      <c r="EI208" s="28"/>
      <c r="EJ208" s="17"/>
      <c r="EK208" s="29"/>
      <c r="EO208" s="43">
        <f t="shared" si="165"/>
        <v>0</v>
      </c>
    </row>
    <row r="209" spans="1:145" s="43" customFormat="1" x14ac:dyDescent="0.25">
      <c r="A209" s="152">
        <v>52</v>
      </c>
      <c r="B209" s="52">
        <v>184</v>
      </c>
      <c r="C209" s="36">
        <v>1</v>
      </c>
      <c r="D209" s="37"/>
      <c r="E209" s="37"/>
      <c r="F209" s="37"/>
      <c r="G209" s="37"/>
      <c r="H209" s="37"/>
      <c r="I209" s="37"/>
      <c r="J209" s="37"/>
      <c r="K209" s="38"/>
      <c r="L209" s="36">
        <v>1</v>
      </c>
      <c r="M209" s="37"/>
      <c r="N209" s="37"/>
      <c r="O209" s="37"/>
      <c r="P209" s="37"/>
      <c r="Q209" s="37"/>
      <c r="R209" s="37"/>
      <c r="S209" s="37"/>
      <c r="T209" s="38"/>
      <c r="U209" s="36">
        <v>3</v>
      </c>
      <c r="V209" s="37"/>
      <c r="W209" s="37"/>
      <c r="X209" s="37"/>
      <c r="Y209" s="37"/>
      <c r="Z209" s="37"/>
      <c r="AA209" s="37"/>
      <c r="AB209" s="37"/>
      <c r="AC209" s="38"/>
      <c r="AD209" s="36"/>
      <c r="AE209" s="37"/>
      <c r="AF209" s="37"/>
      <c r="AG209" s="37"/>
      <c r="AH209" s="37"/>
      <c r="AI209" s="37"/>
      <c r="AJ209" s="37"/>
      <c r="AK209" s="37"/>
      <c r="AL209" s="38"/>
      <c r="AM209" s="36"/>
      <c r="AN209" s="37"/>
      <c r="AO209" s="37"/>
      <c r="AP209" s="37"/>
      <c r="AQ209" s="37"/>
      <c r="AR209" s="37"/>
      <c r="AS209" s="37"/>
      <c r="AT209" s="37"/>
      <c r="AU209" s="38"/>
      <c r="AV209" s="36"/>
      <c r="AW209" s="37"/>
      <c r="AX209" s="37"/>
      <c r="AY209" s="37"/>
      <c r="AZ209" s="37"/>
      <c r="BA209" s="37"/>
      <c r="BB209" s="37"/>
      <c r="BC209" s="37"/>
      <c r="BD209" s="38"/>
      <c r="BE209" s="36"/>
      <c r="BF209" s="37"/>
      <c r="BG209" s="37"/>
      <c r="BH209" s="37"/>
      <c r="BI209" s="37"/>
      <c r="BJ209" s="37"/>
      <c r="BK209" s="37"/>
      <c r="BL209" s="37"/>
      <c r="BM209" s="38"/>
      <c r="BN209" s="36"/>
      <c r="BO209" s="37"/>
      <c r="BP209" s="37"/>
      <c r="BQ209" s="37"/>
      <c r="BR209" s="37"/>
      <c r="BS209" s="37"/>
      <c r="BT209" s="37"/>
      <c r="BU209" s="37"/>
      <c r="BV209" s="38"/>
      <c r="BW209" s="36"/>
      <c r="BX209" s="37"/>
      <c r="BY209" s="37"/>
      <c r="BZ209" s="37"/>
      <c r="CA209" s="37"/>
      <c r="CB209" s="37"/>
      <c r="CC209" s="37"/>
      <c r="CD209" s="37"/>
      <c r="CE209" s="38"/>
      <c r="CF209" s="36"/>
      <c r="CG209" s="37"/>
      <c r="CH209" s="37"/>
      <c r="CI209" s="37"/>
      <c r="CJ209" s="37"/>
      <c r="CK209" s="37"/>
      <c r="CL209" s="37"/>
      <c r="CM209" s="37"/>
      <c r="CN209" s="38"/>
      <c r="CO209" s="36"/>
      <c r="CP209" s="37"/>
      <c r="CQ209" s="37"/>
      <c r="CR209" s="37"/>
      <c r="CS209" s="37"/>
      <c r="CT209" s="37"/>
      <c r="CU209" s="37"/>
      <c r="CV209" s="37"/>
      <c r="CW209" s="38"/>
      <c r="CX209" s="36"/>
      <c r="CY209" s="37"/>
      <c r="CZ209" s="37"/>
      <c r="DA209" s="37"/>
      <c r="DB209" s="37"/>
      <c r="DC209" s="37"/>
      <c r="DD209" s="37"/>
      <c r="DE209" s="37"/>
      <c r="DF209" s="38"/>
      <c r="DG209" s="36"/>
      <c r="DH209" s="37"/>
      <c r="DI209" s="37"/>
      <c r="DJ209" s="37"/>
      <c r="DK209" s="37"/>
      <c r="DL209" s="37"/>
      <c r="DM209" s="37"/>
      <c r="DN209" s="37"/>
      <c r="DO209" s="38"/>
      <c r="DP209" s="36"/>
      <c r="DQ209" s="37"/>
      <c r="DR209" s="37"/>
      <c r="DS209" s="37"/>
      <c r="DT209" s="37"/>
      <c r="DU209" s="37"/>
      <c r="DV209" s="37"/>
      <c r="DW209" s="37"/>
      <c r="DX209" s="38"/>
      <c r="DY209" s="36"/>
      <c r="DZ209" s="37"/>
      <c r="EA209" s="37"/>
      <c r="EB209" s="37"/>
      <c r="EC209" s="37"/>
      <c r="ED209" s="37"/>
      <c r="EE209" s="37"/>
      <c r="EF209" s="37"/>
      <c r="EG209" s="38"/>
      <c r="EH209" s="37"/>
      <c r="EI209" s="43">
        <v>184</v>
      </c>
      <c r="EJ209" s="59">
        <v>0</v>
      </c>
      <c r="EK209" s="41">
        <v>25</v>
      </c>
      <c r="EL209" s="42">
        <v>42823</v>
      </c>
      <c r="EM209" s="42">
        <v>42825</v>
      </c>
      <c r="EO209" s="43">
        <f t="shared" si="165"/>
        <v>2</v>
      </c>
    </row>
    <row r="210" spans="1:145" s="11" customFormat="1" x14ac:dyDescent="0.25">
      <c r="A210" s="153"/>
      <c r="B210" s="50"/>
      <c r="C210" s="22">
        <v>395.14</v>
      </c>
      <c r="D210" s="23"/>
      <c r="E210" s="23"/>
      <c r="F210" s="23"/>
      <c r="G210" s="23"/>
      <c r="H210" s="23"/>
      <c r="I210" s="23"/>
      <c r="J210" s="23"/>
      <c r="K210" s="32">
        <f>SUM(C210:H210)</f>
        <v>395.14</v>
      </c>
      <c r="L210" s="22">
        <v>302.8</v>
      </c>
      <c r="M210" s="23"/>
      <c r="P210" s="23"/>
      <c r="Q210" s="23"/>
      <c r="R210" s="23"/>
      <c r="S210" s="23"/>
      <c r="T210" s="32">
        <f>SUM(L210:Q210)</f>
        <v>302.8</v>
      </c>
      <c r="U210" s="22">
        <v>302.8</v>
      </c>
      <c r="V210" s="23">
        <v>717.68</v>
      </c>
      <c r="W210" s="23">
        <v>302.8</v>
      </c>
      <c r="X210" s="23"/>
      <c r="Y210" s="23"/>
      <c r="Z210" s="23"/>
      <c r="AA210" s="23"/>
      <c r="AB210" s="23"/>
      <c r="AC210" s="32">
        <f>SUM(U210:Z210)</f>
        <v>1323.28</v>
      </c>
      <c r="AH210" s="23"/>
      <c r="AI210" s="23"/>
      <c r="AJ210" s="23"/>
      <c r="AK210" s="23"/>
      <c r="AL210" s="32"/>
      <c r="AM210" s="22"/>
      <c r="AN210" s="23"/>
      <c r="AO210" s="23"/>
      <c r="AU210" s="32"/>
      <c r="AZ210" s="23"/>
      <c r="BA210" s="23"/>
      <c r="BB210" s="23"/>
      <c r="BC210" s="23"/>
      <c r="BD210" s="32"/>
      <c r="BI210" s="23"/>
      <c r="BJ210" s="23"/>
      <c r="BK210" s="23"/>
      <c r="BL210" s="23"/>
      <c r="BM210" s="32"/>
      <c r="BN210" s="22"/>
      <c r="BO210" s="23"/>
      <c r="BP210" s="23"/>
      <c r="BQ210" s="23"/>
      <c r="BR210" s="23"/>
      <c r="BS210" s="23"/>
      <c r="BT210" s="23"/>
      <c r="BU210" s="23"/>
      <c r="BV210" s="32"/>
      <c r="BW210" s="22"/>
      <c r="BX210" s="23"/>
      <c r="BY210" s="23"/>
      <c r="BZ210" s="23"/>
      <c r="CA210" s="23"/>
      <c r="CB210" s="23"/>
      <c r="CC210" s="23"/>
      <c r="CD210" s="23"/>
      <c r="CE210" s="32"/>
      <c r="CF210" s="22"/>
      <c r="CG210" s="23"/>
      <c r="CH210" s="23"/>
      <c r="CI210" s="23"/>
      <c r="CJ210" s="23"/>
      <c r="CK210" s="23"/>
      <c r="CL210" s="23"/>
      <c r="CM210" s="23"/>
      <c r="CN210" s="32"/>
      <c r="CO210" s="22"/>
      <c r="CP210" s="23"/>
      <c r="CQ210" s="23"/>
      <c r="CR210" s="23"/>
      <c r="CS210" s="23"/>
      <c r="CT210" s="23"/>
      <c r="CU210" s="23"/>
      <c r="CV210" s="23"/>
      <c r="CW210" s="32"/>
      <c r="CX210" s="22"/>
      <c r="CY210" s="23"/>
      <c r="CZ210" s="23"/>
      <c r="DA210" s="23"/>
      <c r="DB210" s="23"/>
      <c r="DC210" s="23"/>
      <c r="DD210" s="23"/>
      <c r="DE210" s="23"/>
      <c r="DF210" s="32"/>
      <c r="DG210" s="22"/>
      <c r="DH210" s="23"/>
      <c r="DI210" s="23"/>
      <c r="DJ210" s="23"/>
      <c r="DK210" s="23"/>
      <c r="DL210" s="23"/>
      <c r="DM210" s="23"/>
      <c r="DN210" s="23"/>
      <c r="DO210" s="32"/>
      <c r="DP210" s="22"/>
      <c r="DQ210" s="23"/>
      <c r="DR210" s="23"/>
      <c r="DS210" s="23"/>
      <c r="DT210" s="23"/>
      <c r="DU210" s="23"/>
      <c r="DV210" s="23"/>
      <c r="DW210" s="23"/>
      <c r="DX210" s="32"/>
      <c r="DY210" s="22"/>
      <c r="DZ210" s="23"/>
      <c r="EA210" s="23"/>
      <c r="EB210" s="23"/>
      <c r="EC210" s="23"/>
      <c r="ED210" s="23"/>
      <c r="EE210" s="23"/>
      <c r="EF210" s="23"/>
      <c r="EG210" s="32"/>
      <c r="EH210" s="23"/>
      <c r="EI210" s="24"/>
      <c r="EJ210" s="19"/>
      <c r="EK210" s="25"/>
      <c r="EO210" s="43">
        <f t="shared" si="165"/>
        <v>0</v>
      </c>
    </row>
    <row r="211" spans="1:145" s="11" customFormat="1" x14ac:dyDescent="0.25">
      <c r="A211" s="153"/>
      <c r="B211" s="50"/>
      <c r="C211" s="22">
        <v>199</v>
      </c>
      <c r="D211" s="23"/>
      <c r="E211" s="23"/>
      <c r="F211" s="23"/>
      <c r="G211" s="23"/>
      <c r="H211" s="23"/>
      <c r="I211" s="23"/>
      <c r="J211" s="23"/>
      <c r="K211" s="32">
        <f>SUM(C211:H211)</f>
        <v>199</v>
      </c>
      <c r="L211" s="22">
        <v>225</v>
      </c>
      <c r="M211" s="23"/>
      <c r="N211" s="23"/>
      <c r="O211" s="23"/>
      <c r="P211" s="23"/>
      <c r="Q211" s="23"/>
      <c r="R211" s="23"/>
      <c r="S211" s="23"/>
      <c r="T211" s="32">
        <f>SUM(L211:Q211)</f>
        <v>225</v>
      </c>
      <c r="U211" s="22">
        <v>134</v>
      </c>
      <c r="V211" s="23">
        <v>296</v>
      </c>
      <c r="W211" s="11">
        <v>204</v>
      </c>
      <c r="Y211" s="23"/>
      <c r="Z211" s="23"/>
      <c r="AA211" s="23"/>
      <c r="AB211" s="23"/>
      <c r="AC211" s="32">
        <f>SUM(U211:Z211)</f>
        <v>634</v>
      </c>
      <c r="AF211" s="23"/>
      <c r="AG211" s="23"/>
      <c r="AH211" s="23"/>
      <c r="AI211" s="23"/>
      <c r="AJ211" s="23"/>
      <c r="AK211" s="23"/>
      <c r="AL211" s="32"/>
      <c r="AM211" s="22"/>
      <c r="AN211" s="23"/>
      <c r="AO211" s="23"/>
      <c r="AP211" s="23"/>
      <c r="AQ211" s="23"/>
      <c r="AR211" s="23"/>
      <c r="AS211" s="23"/>
      <c r="AT211" s="23"/>
      <c r="AU211" s="32"/>
      <c r="AX211" s="23"/>
      <c r="AY211" s="23"/>
      <c r="AZ211" s="23"/>
      <c r="BA211" s="23"/>
      <c r="BB211" s="23"/>
      <c r="BC211" s="23"/>
      <c r="BD211" s="32"/>
      <c r="BG211" s="23"/>
      <c r="BH211" s="23"/>
      <c r="BI211" s="23"/>
      <c r="BJ211" s="23"/>
      <c r="BK211" s="23"/>
      <c r="BL211" s="23"/>
      <c r="BM211" s="32"/>
      <c r="BN211" s="22"/>
      <c r="BO211" s="23"/>
      <c r="BP211" s="23"/>
      <c r="BQ211" s="23"/>
      <c r="BR211" s="23"/>
      <c r="BS211" s="23"/>
      <c r="BT211" s="23"/>
      <c r="BU211" s="23"/>
      <c r="BV211" s="32"/>
      <c r="BW211" s="22"/>
      <c r="BX211" s="23"/>
      <c r="BY211" s="23"/>
      <c r="BZ211" s="23"/>
      <c r="CA211" s="23"/>
      <c r="CB211" s="23"/>
      <c r="CC211" s="23"/>
      <c r="CD211" s="23"/>
      <c r="CE211" s="32"/>
      <c r="CF211" s="22"/>
      <c r="CG211" s="23"/>
      <c r="CH211" s="23"/>
      <c r="CI211" s="23"/>
      <c r="CJ211" s="23"/>
      <c r="CK211" s="23"/>
      <c r="CL211" s="23"/>
      <c r="CM211" s="23"/>
      <c r="CN211" s="32"/>
      <c r="CO211" s="22"/>
      <c r="CP211" s="23"/>
      <c r="CQ211" s="23"/>
      <c r="CR211" s="23"/>
      <c r="CS211" s="23"/>
      <c r="CT211" s="23"/>
      <c r="CU211" s="23"/>
      <c r="CV211" s="23"/>
      <c r="CW211" s="32"/>
      <c r="CX211" s="22"/>
      <c r="CY211" s="23"/>
      <c r="CZ211" s="23"/>
      <c r="DA211" s="23"/>
      <c r="DB211" s="23"/>
      <c r="DC211" s="23"/>
      <c r="DD211" s="23"/>
      <c r="DE211" s="23"/>
      <c r="DF211" s="32"/>
      <c r="DG211" s="22"/>
      <c r="DH211" s="23"/>
      <c r="DI211" s="23"/>
      <c r="DJ211" s="23"/>
      <c r="DK211" s="23"/>
      <c r="DL211" s="23"/>
      <c r="DM211" s="23"/>
      <c r="DN211" s="23"/>
      <c r="DO211" s="32"/>
      <c r="DP211" s="22"/>
      <c r="DQ211" s="23"/>
      <c r="DR211" s="23"/>
      <c r="DS211" s="23"/>
      <c r="DT211" s="23"/>
      <c r="DU211" s="23"/>
      <c r="DV211" s="23"/>
      <c r="DW211" s="23"/>
      <c r="DX211" s="32"/>
      <c r="DY211" s="22"/>
      <c r="DZ211" s="23"/>
      <c r="EA211" s="23"/>
      <c r="EB211" s="23"/>
      <c r="EC211" s="23"/>
      <c r="ED211" s="23"/>
      <c r="EE211" s="23"/>
      <c r="EF211" s="23"/>
      <c r="EG211" s="32"/>
      <c r="EH211" s="23"/>
      <c r="EI211" s="24"/>
      <c r="EJ211" s="19"/>
      <c r="EK211" s="25"/>
      <c r="EO211" s="43">
        <f t="shared" si="165"/>
        <v>0</v>
      </c>
    </row>
    <row r="212" spans="1:145" s="143" customFormat="1" ht="15.75" thickBot="1" x14ac:dyDescent="0.3">
      <c r="A212" s="155"/>
      <c r="B212" s="144"/>
      <c r="C212" s="145">
        <v>1.348892</v>
      </c>
      <c r="D212" s="146"/>
      <c r="E212" s="146"/>
      <c r="F212" s="146"/>
      <c r="G212" s="146"/>
      <c r="H212" s="146"/>
      <c r="I212" s="146"/>
      <c r="J212" s="146"/>
      <c r="K212" s="147">
        <f t="shared" ref="K212" si="176">K210/K211*0.0113636*60</f>
        <v>1.3538330363819093</v>
      </c>
      <c r="L212" s="145">
        <v>0.91721600000000003</v>
      </c>
      <c r="M212" s="146"/>
      <c r="N212" s="146"/>
      <c r="O212" s="146"/>
      <c r="P212" s="146"/>
      <c r="Q212" s="146"/>
      <c r="R212" s="146"/>
      <c r="S212" s="146"/>
      <c r="T212" s="147">
        <f t="shared" ref="T212" si="177">T210/T211*0.0113636*60</f>
        <v>0.91757282133333329</v>
      </c>
      <c r="U212" s="145">
        <v>1.5327090000000001</v>
      </c>
      <c r="V212" s="146">
        <v>1.6488290000000001</v>
      </c>
      <c r="W212" s="146">
        <v>1.0096639999999999</v>
      </c>
      <c r="X212" s="146"/>
      <c r="Y212" s="146"/>
      <c r="Z212" s="146"/>
      <c r="AA212" s="146"/>
      <c r="AB212" s="146"/>
      <c r="AC212" s="147">
        <f t="shared" ref="AC212" si="178">AC210/AC211*0.0113636*60</f>
        <v>1.4230811931861196</v>
      </c>
      <c r="AL212" s="147"/>
      <c r="AM212" s="145"/>
      <c r="AN212" s="146"/>
      <c r="AO212" s="146"/>
      <c r="AP212" s="146"/>
      <c r="AQ212" s="146"/>
      <c r="AR212" s="146"/>
      <c r="AS212" s="146"/>
      <c r="AT212" s="146"/>
      <c r="AU212" s="147"/>
      <c r="BD212" s="147"/>
      <c r="BM212" s="147"/>
      <c r="BN212" s="145"/>
      <c r="BO212" s="146"/>
      <c r="BP212" s="146"/>
      <c r="BQ212" s="146"/>
      <c r="BR212" s="146"/>
      <c r="BS212" s="146"/>
      <c r="BT212" s="146"/>
      <c r="BU212" s="146"/>
      <c r="BV212" s="147"/>
      <c r="BW212" s="145"/>
      <c r="BX212" s="146"/>
      <c r="BY212" s="146"/>
      <c r="BZ212" s="146"/>
      <c r="CA212" s="146"/>
      <c r="CB212" s="146"/>
      <c r="CC212" s="146"/>
      <c r="CD212" s="146"/>
      <c r="CE212" s="148"/>
      <c r="CF212" s="145"/>
      <c r="CG212" s="146"/>
      <c r="CH212" s="146"/>
      <c r="CI212" s="146"/>
      <c r="CJ212" s="146"/>
      <c r="CK212" s="146"/>
      <c r="CL212" s="146"/>
      <c r="CM212" s="146"/>
      <c r="CN212" s="148"/>
      <c r="CO212" s="145"/>
      <c r="CP212" s="146"/>
      <c r="CQ212" s="146"/>
      <c r="CR212" s="146"/>
      <c r="CS212" s="146"/>
      <c r="CT212" s="146"/>
      <c r="CU212" s="146"/>
      <c r="CV212" s="146"/>
      <c r="CW212" s="148"/>
      <c r="CX212" s="145"/>
      <c r="CY212" s="146"/>
      <c r="CZ212" s="146"/>
      <c r="DA212" s="146"/>
      <c r="DB212" s="146"/>
      <c r="DC212" s="146"/>
      <c r="DD212" s="146"/>
      <c r="DE212" s="146"/>
      <c r="DF212" s="148"/>
      <c r="DG212" s="145"/>
      <c r="DH212" s="146"/>
      <c r="DI212" s="146"/>
      <c r="DJ212" s="146"/>
      <c r="DK212" s="146"/>
      <c r="DL212" s="146"/>
      <c r="DM212" s="146"/>
      <c r="DN212" s="146"/>
      <c r="DO212" s="148"/>
      <c r="DP212" s="145"/>
      <c r="DQ212" s="146"/>
      <c r="DR212" s="146"/>
      <c r="DS212" s="146"/>
      <c r="DT212" s="146"/>
      <c r="DU212" s="146"/>
      <c r="DV212" s="146"/>
      <c r="DW212" s="146"/>
      <c r="DX212" s="148"/>
      <c r="DY212" s="145"/>
      <c r="DZ212" s="146"/>
      <c r="EA212" s="146"/>
      <c r="EB212" s="146"/>
      <c r="EC212" s="146"/>
      <c r="ED212" s="146"/>
      <c r="EE212" s="146"/>
      <c r="EF212" s="146"/>
      <c r="EG212" s="148"/>
      <c r="EH212" s="146"/>
      <c r="EI212" s="149"/>
      <c r="EJ212" s="150"/>
      <c r="EK212" s="151"/>
      <c r="EO212" s="43">
        <f t="shared" si="165"/>
        <v>0</v>
      </c>
    </row>
    <row r="213" spans="1:145" s="8" customFormat="1" ht="15.75" thickTop="1" x14ac:dyDescent="0.25">
      <c r="A213" s="8">
        <v>53</v>
      </c>
      <c r="B213" s="157">
        <v>190</v>
      </c>
      <c r="C213" s="61">
        <v>0</v>
      </c>
      <c r="D213" s="141"/>
      <c r="E213" s="141"/>
      <c r="F213" s="141"/>
      <c r="G213" s="141"/>
      <c r="H213" s="141"/>
      <c r="I213" s="141"/>
      <c r="J213" s="141"/>
      <c r="K213" s="31"/>
      <c r="L213" s="61">
        <v>2</v>
      </c>
      <c r="M213" s="141"/>
      <c r="N213" s="141"/>
      <c r="O213" s="141"/>
      <c r="P213" s="141"/>
      <c r="Q213" s="141"/>
      <c r="R213" s="141"/>
      <c r="S213" s="141"/>
      <c r="T213" s="31"/>
      <c r="U213" s="61">
        <v>2</v>
      </c>
      <c r="V213" s="141"/>
      <c r="W213" s="141"/>
      <c r="X213" s="141"/>
      <c r="Y213" s="141"/>
      <c r="Z213" s="141"/>
      <c r="AA213" s="141"/>
      <c r="AB213" s="141"/>
      <c r="AC213" s="31"/>
      <c r="AD213" s="61"/>
      <c r="AE213" s="141"/>
      <c r="AF213" s="141"/>
      <c r="AG213" s="141"/>
      <c r="AH213" s="141"/>
      <c r="AI213" s="141"/>
      <c r="AJ213" s="141"/>
      <c r="AK213" s="141"/>
      <c r="AL213" s="31"/>
      <c r="AM213" s="61"/>
      <c r="AN213" s="141"/>
      <c r="AO213" s="141"/>
      <c r="AP213" s="141"/>
      <c r="AQ213" s="141"/>
      <c r="AR213" s="141"/>
      <c r="AS213" s="141"/>
      <c r="AT213" s="141"/>
      <c r="AU213" s="31"/>
      <c r="AV213" s="61"/>
      <c r="AW213" s="141"/>
      <c r="AX213" s="141"/>
      <c r="AY213" s="141"/>
      <c r="AZ213" s="141"/>
      <c r="BA213" s="141"/>
      <c r="BB213" s="141"/>
      <c r="BC213" s="141"/>
      <c r="BD213" s="31"/>
      <c r="BE213" s="61"/>
      <c r="BF213" s="141"/>
      <c r="BG213" s="141"/>
      <c r="BH213" s="141"/>
      <c r="BI213" s="141"/>
      <c r="BJ213" s="141"/>
      <c r="BK213" s="141"/>
      <c r="BL213" s="141"/>
      <c r="BM213" s="31"/>
      <c r="BN213" s="61"/>
      <c r="BO213" s="141"/>
      <c r="BP213" s="141"/>
      <c r="BQ213" s="141"/>
      <c r="BR213" s="141"/>
      <c r="BS213" s="141"/>
      <c r="BT213" s="141"/>
      <c r="BU213" s="141"/>
      <c r="BV213" s="31"/>
      <c r="BW213" s="61"/>
      <c r="BX213" s="141"/>
      <c r="BY213" s="141"/>
      <c r="BZ213" s="141"/>
      <c r="CA213" s="141"/>
      <c r="CB213" s="141"/>
      <c r="CC213" s="141"/>
      <c r="CD213" s="141"/>
      <c r="CE213" s="31"/>
      <c r="CF213" s="61"/>
      <c r="CG213" s="141"/>
      <c r="CH213" s="141"/>
      <c r="CI213" s="141"/>
      <c r="CJ213" s="141"/>
      <c r="CK213" s="141"/>
      <c r="CL213" s="141"/>
      <c r="CM213" s="141"/>
      <c r="CN213" s="31"/>
      <c r="CO213" s="61"/>
      <c r="CP213" s="141"/>
      <c r="CQ213" s="141"/>
      <c r="CR213" s="141"/>
      <c r="CS213" s="141"/>
      <c r="CT213" s="141"/>
      <c r="CU213" s="141"/>
      <c r="CV213" s="141"/>
      <c r="CW213" s="31"/>
      <c r="CX213" s="61"/>
      <c r="CY213" s="141"/>
      <c r="CZ213" s="141"/>
      <c r="DA213" s="141"/>
      <c r="DB213" s="141"/>
      <c r="DC213" s="141"/>
      <c r="DD213" s="141"/>
      <c r="DE213" s="141"/>
      <c r="DF213" s="31"/>
      <c r="DG213" s="61"/>
      <c r="DH213" s="141"/>
      <c r="DI213" s="141"/>
      <c r="DJ213" s="141"/>
      <c r="DK213" s="141"/>
      <c r="DL213" s="141"/>
      <c r="DM213" s="141"/>
      <c r="DN213" s="141"/>
      <c r="DO213" s="31"/>
      <c r="DP213" s="61"/>
      <c r="DQ213" s="141"/>
      <c r="DR213" s="141"/>
      <c r="DS213" s="141"/>
      <c r="DT213" s="141"/>
      <c r="DU213" s="141"/>
      <c r="DV213" s="141"/>
      <c r="DW213" s="141"/>
      <c r="DX213" s="31"/>
      <c r="DY213" s="61"/>
      <c r="DZ213" s="141"/>
      <c r="EA213" s="141"/>
      <c r="EB213" s="141"/>
      <c r="EC213" s="141"/>
      <c r="ED213" s="141"/>
      <c r="EE213" s="141"/>
      <c r="EF213" s="141"/>
      <c r="EG213" s="31"/>
      <c r="EH213" s="141"/>
      <c r="EI213" s="8">
        <v>184</v>
      </c>
      <c r="EJ213" s="142">
        <v>0</v>
      </c>
      <c r="EK213" s="9">
        <v>25</v>
      </c>
      <c r="EL213" s="10">
        <v>42823</v>
      </c>
      <c r="EM213" s="10">
        <v>42825</v>
      </c>
      <c r="EO213" s="43">
        <f t="shared" si="165"/>
        <v>2</v>
      </c>
    </row>
    <row r="214" spans="1:145" s="11" customFormat="1" x14ac:dyDescent="0.25">
      <c r="A214" s="136"/>
      <c r="B214" s="158"/>
      <c r="C214" s="22"/>
      <c r="D214" s="23"/>
      <c r="E214" s="23"/>
      <c r="F214" s="23"/>
      <c r="G214" s="23"/>
      <c r="H214" s="23"/>
      <c r="I214" s="23"/>
      <c r="J214" s="23"/>
      <c r="K214" s="32"/>
      <c r="L214" s="22">
        <v>258.07999999999993</v>
      </c>
      <c r="M214" s="156">
        <v>516.96</v>
      </c>
      <c r="P214" s="23"/>
      <c r="Q214" s="23"/>
      <c r="R214" s="23"/>
      <c r="S214" s="23"/>
      <c r="T214" s="32">
        <f>SUM(L214:Q214)</f>
        <v>775.04</v>
      </c>
      <c r="U214" s="156">
        <v>388.84000000000009</v>
      </c>
      <c r="V214" s="23">
        <v>258.07999999999993</v>
      </c>
      <c r="W214" s="23"/>
      <c r="X214" s="23"/>
      <c r="Y214" s="23"/>
      <c r="Z214" s="23"/>
      <c r="AA214" s="23"/>
      <c r="AB214" s="23"/>
      <c r="AC214" s="32">
        <f>SUM(U214:Z214)</f>
        <v>646.92000000000007</v>
      </c>
      <c r="AH214" s="23"/>
      <c r="AI214" s="23"/>
      <c r="AJ214" s="23"/>
      <c r="AK214" s="23"/>
      <c r="AL214" s="32"/>
      <c r="AM214" s="22"/>
      <c r="AN214" s="23"/>
      <c r="AO214" s="23"/>
      <c r="AU214" s="32"/>
      <c r="AZ214" s="23"/>
      <c r="BA214" s="23"/>
      <c r="BB214" s="23"/>
      <c r="BC214" s="23"/>
      <c r="BD214" s="32"/>
      <c r="BI214" s="23"/>
      <c r="BJ214" s="23"/>
      <c r="BK214" s="23"/>
      <c r="BL214" s="23"/>
      <c r="BM214" s="32"/>
      <c r="BN214" s="22"/>
      <c r="BO214" s="23"/>
      <c r="BP214" s="23"/>
      <c r="BQ214" s="23"/>
      <c r="BR214" s="23"/>
      <c r="BS214" s="23"/>
      <c r="BT214" s="23"/>
      <c r="BU214" s="23"/>
      <c r="BV214" s="32"/>
      <c r="BW214" s="22"/>
      <c r="BX214" s="23"/>
      <c r="BY214" s="23"/>
      <c r="BZ214" s="23"/>
      <c r="CA214" s="23"/>
      <c r="CB214" s="23"/>
      <c r="CC214" s="23"/>
      <c r="CD214" s="23"/>
      <c r="CE214" s="32"/>
      <c r="CF214" s="22"/>
      <c r="CG214" s="23"/>
      <c r="CH214" s="23"/>
      <c r="CI214" s="23"/>
      <c r="CJ214" s="23"/>
      <c r="CK214" s="23"/>
      <c r="CL214" s="23"/>
      <c r="CM214" s="23"/>
      <c r="CN214" s="32"/>
      <c r="CO214" s="22"/>
      <c r="CP214" s="23"/>
      <c r="CQ214" s="23"/>
      <c r="CR214" s="23"/>
      <c r="CS214" s="23"/>
      <c r="CT214" s="23"/>
      <c r="CU214" s="23"/>
      <c r="CV214" s="23"/>
      <c r="CW214" s="32"/>
      <c r="CX214" s="22"/>
      <c r="CY214" s="23"/>
      <c r="CZ214" s="23"/>
      <c r="DA214" s="23"/>
      <c r="DB214" s="23"/>
      <c r="DC214" s="23"/>
      <c r="DD214" s="23"/>
      <c r="DE214" s="23"/>
      <c r="DF214" s="32"/>
      <c r="DG214" s="22"/>
      <c r="DH214" s="23"/>
      <c r="DI214" s="23"/>
      <c r="DJ214" s="23"/>
      <c r="DK214" s="23"/>
      <c r="DL214" s="23"/>
      <c r="DM214" s="23"/>
      <c r="DN214" s="23"/>
      <c r="DO214" s="32"/>
      <c r="DP214" s="22"/>
      <c r="DQ214" s="23"/>
      <c r="DR214" s="23"/>
      <c r="DS214" s="23"/>
      <c r="DT214" s="23"/>
      <c r="DU214" s="23"/>
      <c r="DV214" s="23"/>
      <c r="DW214" s="23"/>
      <c r="DX214" s="32"/>
      <c r="DY214" s="22"/>
      <c r="DZ214" s="23"/>
      <c r="EA214" s="23"/>
      <c r="EB214" s="23"/>
      <c r="EC214" s="23"/>
      <c r="ED214" s="23"/>
      <c r="EE214" s="23"/>
      <c r="EF214" s="23"/>
      <c r="EG214" s="32"/>
      <c r="EH214" s="23"/>
      <c r="EI214" s="24"/>
      <c r="EJ214" s="19"/>
      <c r="EK214" s="25"/>
      <c r="EO214" s="43">
        <f t="shared" si="165"/>
        <v>0</v>
      </c>
    </row>
    <row r="215" spans="1:145" s="11" customFormat="1" x14ac:dyDescent="0.25">
      <c r="A215" s="136"/>
      <c r="B215" s="158"/>
      <c r="C215" s="22"/>
      <c r="D215" s="23"/>
      <c r="E215" s="23"/>
      <c r="F215" s="23"/>
      <c r="G215" s="23"/>
      <c r="H215" s="23"/>
      <c r="I215" s="23"/>
      <c r="J215" s="23"/>
      <c r="K215" s="32"/>
      <c r="L215" s="156">
        <v>240.691969081319</v>
      </c>
      <c r="M215" s="156">
        <v>355.59013176337152</v>
      </c>
      <c r="N215" s="23"/>
      <c r="O215" s="23"/>
      <c r="P215" s="23"/>
      <c r="Q215" s="23"/>
      <c r="R215" s="23"/>
      <c r="S215" s="23"/>
      <c r="T215" s="32">
        <f>SUM(L215:Q215)</f>
        <v>596.28210084469049</v>
      </c>
      <c r="U215" s="156">
        <v>249.55027728270747</v>
      </c>
      <c r="V215" s="156">
        <v>265.22958993040851</v>
      </c>
      <c r="W215" s="136"/>
      <c r="Y215" s="23"/>
      <c r="Z215" s="23"/>
      <c r="AA215" s="23"/>
      <c r="AB215" s="23"/>
      <c r="AC215" s="32">
        <f>SUM(U215:Z215)</f>
        <v>514.77986721311595</v>
      </c>
      <c r="AF215" s="23"/>
      <c r="AG215" s="23"/>
      <c r="AH215" s="23"/>
      <c r="AI215" s="23"/>
      <c r="AJ215" s="23"/>
      <c r="AK215" s="23"/>
      <c r="AL215" s="32"/>
      <c r="AM215" s="22"/>
      <c r="AN215" s="23"/>
      <c r="AO215" s="23"/>
      <c r="AP215" s="23"/>
      <c r="AQ215" s="23"/>
      <c r="AR215" s="23"/>
      <c r="AS215" s="23"/>
      <c r="AT215" s="23"/>
      <c r="AU215" s="32"/>
      <c r="AX215" s="23"/>
      <c r="AY215" s="23"/>
      <c r="AZ215" s="23"/>
      <c r="BA215" s="23"/>
      <c r="BB215" s="23"/>
      <c r="BC215" s="23"/>
      <c r="BD215" s="32"/>
      <c r="BG215" s="23"/>
      <c r="BH215" s="23"/>
      <c r="BI215" s="23"/>
      <c r="BJ215" s="23"/>
      <c r="BK215" s="23"/>
      <c r="BL215" s="23"/>
      <c r="BM215" s="32"/>
      <c r="BN215" s="22"/>
      <c r="BO215" s="23"/>
      <c r="BP215" s="23"/>
      <c r="BQ215" s="23"/>
      <c r="BR215" s="23"/>
      <c r="BS215" s="23"/>
      <c r="BT215" s="23"/>
      <c r="BU215" s="23"/>
      <c r="BV215" s="32"/>
      <c r="BW215" s="22"/>
      <c r="BX215" s="23"/>
      <c r="BY215" s="23"/>
      <c r="BZ215" s="23"/>
      <c r="CA215" s="23"/>
      <c r="CB215" s="23"/>
      <c r="CC215" s="23"/>
      <c r="CD215" s="23"/>
      <c r="CE215" s="32"/>
      <c r="CF215" s="22"/>
      <c r="CG215" s="23"/>
      <c r="CH215" s="23"/>
      <c r="CI215" s="23"/>
      <c r="CJ215" s="23"/>
      <c r="CK215" s="23"/>
      <c r="CL215" s="23"/>
      <c r="CM215" s="23"/>
      <c r="CN215" s="32"/>
      <c r="CO215" s="22"/>
      <c r="CP215" s="23"/>
      <c r="CQ215" s="23"/>
      <c r="CR215" s="23"/>
      <c r="CS215" s="23"/>
      <c r="CT215" s="23"/>
      <c r="CU215" s="23"/>
      <c r="CV215" s="23"/>
      <c r="CW215" s="32"/>
      <c r="CX215" s="22"/>
      <c r="CY215" s="23"/>
      <c r="CZ215" s="23"/>
      <c r="DA215" s="23"/>
      <c r="DB215" s="23"/>
      <c r="DC215" s="23"/>
      <c r="DD215" s="23"/>
      <c r="DE215" s="23"/>
      <c r="DF215" s="32"/>
      <c r="DG215" s="22"/>
      <c r="DH215" s="23"/>
      <c r="DI215" s="23"/>
      <c r="DJ215" s="23"/>
      <c r="DK215" s="23"/>
      <c r="DL215" s="23"/>
      <c r="DM215" s="23"/>
      <c r="DN215" s="23"/>
      <c r="DO215" s="32"/>
      <c r="DP215" s="22"/>
      <c r="DQ215" s="23"/>
      <c r="DR215" s="23"/>
      <c r="DS215" s="23"/>
      <c r="DT215" s="23"/>
      <c r="DU215" s="23"/>
      <c r="DV215" s="23"/>
      <c r="DW215" s="23"/>
      <c r="DX215" s="32"/>
      <c r="DY215" s="22"/>
      <c r="DZ215" s="23"/>
      <c r="EA215" s="23"/>
      <c r="EB215" s="23"/>
      <c r="EC215" s="23"/>
      <c r="ED215" s="23"/>
      <c r="EE215" s="23"/>
      <c r="EF215" s="23"/>
      <c r="EG215" s="32"/>
      <c r="EH215" s="23"/>
      <c r="EI215" s="24"/>
      <c r="EJ215" s="19"/>
      <c r="EK215" s="25"/>
      <c r="EO215" s="43">
        <f t="shared" si="165"/>
        <v>0</v>
      </c>
    </row>
    <row r="216" spans="1:145" s="27" customFormat="1" x14ac:dyDescent="0.25">
      <c r="A216" s="136">
        <f>SUM(C213,L213,U213,AD213,AM213,AV213,BE213,BN213,BW213,CF213,CO213,CX213,DG213,DP213,DY213)</f>
        <v>4</v>
      </c>
      <c r="B216" s="159"/>
      <c r="C216" s="18"/>
      <c r="D216" s="26"/>
      <c r="E216" s="26"/>
      <c r="F216" s="26"/>
      <c r="G216" s="26"/>
      <c r="H216" s="26"/>
      <c r="I216" s="26"/>
      <c r="J216" s="26"/>
      <c r="K216" s="35"/>
      <c r="L216" s="18">
        <v>0.73107164294521998</v>
      </c>
      <c r="M216" s="26">
        <v>0.99122998046119359</v>
      </c>
      <c r="N216" s="26"/>
      <c r="O216" s="26"/>
      <c r="P216" s="26"/>
      <c r="Q216" s="26"/>
      <c r="R216" s="26"/>
      <c r="S216" s="26"/>
      <c r="T216" s="35">
        <f t="shared" ref="T216" si="179">T214/T215*0.0113636*60</f>
        <v>0.88621588991422318</v>
      </c>
      <c r="U216" s="18">
        <v>1.0623804402335213</v>
      </c>
      <c r="V216" s="26">
        <v>0.66343681082555483</v>
      </c>
      <c r="W216" s="26"/>
      <c r="X216" s="26"/>
      <c r="Y216" s="26"/>
      <c r="Z216" s="26"/>
      <c r="AA216" s="26"/>
      <c r="AB216" s="26"/>
      <c r="AC216" s="35">
        <f t="shared" ref="AC216" si="180">AC214/AC215*0.0113636*60</f>
        <v>0.85683305586112835</v>
      </c>
      <c r="AL216" s="35"/>
      <c r="AM216" s="18"/>
      <c r="AN216" s="26"/>
      <c r="AO216" s="26"/>
      <c r="AP216" s="26"/>
      <c r="AQ216" s="26"/>
      <c r="AR216" s="26"/>
      <c r="AS216" s="26"/>
      <c r="AT216" s="26"/>
      <c r="AU216" s="35"/>
      <c r="BD216" s="35"/>
      <c r="BM216" s="35"/>
      <c r="BN216" s="18"/>
      <c r="BO216" s="26"/>
      <c r="BP216" s="26"/>
      <c r="BQ216" s="26"/>
      <c r="BR216" s="26"/>
      <c r="BS216" s="26"/>
      <c r="BT216" s="26"/>
      <c r="BU216" s="26"/>
      <c r="BV216" s="35"/>
      <c r="BW216" s="18"/>
      <c r="BX216" s="26"/>
      <c r="BY216" s="26"/>
      <c r="BZ216" s="26"/>
      <c r="CA216" s="26"/>
      <c r="CB216" s="26"/>
      <c r="CC216" s="26"/>
      <c r="CD216" s="26"/>
      <c r="CE216" s="33"/>
      <c r="CF216" s="18"/>
      <c r="CG216" s="26"/>
      <c r="CH216" s="26"/>
      <c r="CI216" s="26"/>
      <c r="CJ216" s="26"/>
      <c r="CK216" s="26"/>
      <c r="CL216" s="26"/>
      <c r="CM216" s="26"/>
      <c r="CN216" s="33"/>
      <c r="CO216" s="18"/>
      <c r="CP216" s="26"/>
      <c r="CQ216" s="26"/>
      <c r="CR216" s="26"/>
      <c r="CS216" s="26"/>
      <c r="CT216" s="26"/>
      <c r="CU216" s="26"/>
      <c r="CV216" s="26"/>
      <c r="CW216" s="33"/>
      <c r="CX216" s="18"/>
      <c r="CY216" s="26"/>
      <c r="CZ216" s="26"/>
      <c r="DA216" s="26"/>
      <c r="DB216" s="26"/>
      <c r="DC216" s="26"/>
      <c r="DD216" s="26"/>
      <c r="DE216" s="26"/>
      <c r="DF216" s="33"/>
      <c r="DG216" s="18"/>
      <c r="DH216" s="26"/>
      <c r="DI216" s="26"/>
      <c r="DJ216" s="26"/>
      <c r="DK216" s="26"/>
      <c r="DL216" s="26"/>
      <c r="DM216" s="26"/>
      <c r="DN216" s="26"/>
      <c r="DO216" s="33"/>
      <c r="DP216" s="18"/>
      <c r="DQ216" s="26"/>
      <c r="DR216" s="26"/>
      <c r="DS216" s="26"/>
      <c r="DT216" s="26"/>
      <c r="DU216" s="26"/>
      <c r="DV216" s="26"/>
      <c r="DW216" s="26"/>
      <c r="DX216" s="33"/>
      <c r="DY216" s="18"/>
      <c r="DZ216" s="26"/>
      <c r="EA216" s="26"/>
      <c r="EB216" s="26"/>
      <c r="EC216" s="26"/>
      <c r="ED216" s="26"/>
      <c r="EE216" s="26"/>
      <c r="EF216" s="26"/>
      <c r="EG216" s="33"/>
      <c r="EH216" s="26"/>
      <c r="EI216" s="28"/>
      <c r="EJ216" s="17"/>
      <c r="EK216" s="29"/>
      <c r="EO216" s="43">
        <f t="shared" si="165"/>
        <v>0</v>
      </c>
    </row>
    <row r="217" spans="1:145" s="43" customFormat="1" x14ac:dyDescent="0.25">
      <c r="A217" s="43">
        <v>54</v>
      </c>
      <c r="B217" s="160">
        <v>195</v>
      </c>
      <c r="C217" s="43">
        <v>0</v>
      </c>
      <c r="D217" s="73"/>
      <c r="E217" s="73"/>
      <c r="F217" s="73"/>
      <c r="G217" s="73"/>
      <c r="H217" s="73"/>
      <c r="I217" s="73"/>
      <c r="J217" s="73"/>
      <c r="K217" s="86"/>
      <c r="L217" s="43">
        <v>0</v>
      </c>
      <c r="M217" s="73"/>
      <c r="N217" s="73"/>
      <c r="O217" s="73"/>
      <c r="P217" s="73"/>
      <c r="Q217" s="73"/>
      <c r="R217" s="73"/>
      <c r="S217" s="73"/>
      <c r="T217" s="86"/>
      <c r="U217" s="43">
        <v>0</v>
      </c>
      <c r="V217" s="73"/>
      <c r="W217" s="73"/>
      <c r="X217" s="73"/>
      <c r="Y217" s="73"/>
      <c r="Z217" s="73"/>
      <c r="AA217" s="73"/>
      <c r="AB217" s="73"/>
      <c r="AC217" s="86"/>
      <c r="AD217" s="43">
        <v>0</v>
      </c>
      <c r="AE217" s="73"/>
      <c r="AF217" s="73"/>
      <c r="AG217" s="73"/>
      <c r="AH217" s="73"/>
      <c r="AI217" s="73"/>
      <c r="AJ217" s="73"/>
      <c r="AK217" s="73"/>
      <c r="AL217" s="86"/>
      <c r="AM217" s="43">
        <v>0</v>
      </c>
      <c r="AN217" s="73"/>
      <c r="AO217" s="73"/>
      <c r="AP217" s="73"/>
      <c r="AQ217" s="73"/>
      <c r="AR217" s="73"/>
      <c r="AS217" s="73"/>
      <c r="AT217" s="73"/>
      <c r="AU217" s="109"/>
      <c r="AV217" s="110">
        <v>1</v>
      </c>
      <c r="AW217" s="73"/>
      <c r="AX217" s="73"/>
      <c r="AY217" s="73"/>
      <c r="AZ217" s="73"/>
      <c r="BA217" s="73"/>
      <c r="BB217" s="73"/>
      <c r="BC217" s="73"/>
      <c r="BD217" s="86"/>
      <c r="BE217" s="43">
        <v>1</v>
      </c>
      <c r="BF217" s="73"/>
      <c r="BG217" s="73"/>
      <c r="BH217" s="73"/>
      <c r="BI217" s="73"/>
      <c r="BJ217" s="73"/>
      <c r="BK217" s="73"/>
      <c r="BL217" s="73"/>
      <c r="BM217" s="109"/>
      <c r="BN217" s="110">
        <v>1</v>
      </c>
      <c r="BO217" s="73"/>
      <c r="BP217" s="73"/>
      <c r="BQ217" s="73"/>
      <c r="BR217" s="73"/>
      <c r="BS217" s="73"/>
      <c r="BT217" s="73"/>
      <c r="BU217" s="73"/>
      <c r="BV217" s="86"/>
      <c r="BX217" s="73"/>
      <c r="BY217" s="73"/>
      <c r="BZ217" s="73"/>
      <c r="CA217" s="73"/>
      <c r="CB217" s="73"/>
      <c r="CC217" s="73"/>
      <c r="CD217" s="73"/>
      <c r="CE217" s="86"/>
      <c r="CG217" s="73"/>
      <c r="CH217" s="73"/>
      <c r="CI217" s="73"/>
      <c r="CJ217" s="73"/>
      <c r="CK217" s="73"/>
      <c r="CL217" s="73"/>
      <c r="CM217" s="73"/>
      <c r="CN217" s="86"/>
      <c r="CP217" s="73"/>
      <c r="CQ217" s="73"/>
      <c r="CR217" s="73"/>
      <c r="CS217" s="73"/>
      <c r="CT217" s="73"/>
      <c r="CU217" s="73"/>
      <c r="CV217" s="73"/>
      <c r="CW217" s="86"/>
      <c r="CY217" s="73"/>
      <c r="CZ217" s="73"/>
      <c r="DA217" s="73"/>
      <c r="DB217" s="73"/>
      <c r="DC217" s="73"/>
      <c r="DD217" s="73"/>
      <c r="DE217" s="73"/>
      <c r="DF217" s="86"/>
      <c r="DH217" s="73"/>
      <c r="DI217" s="73"/>
      <c r="DJ217" s="73"/>
      <c r="DK217" s="73"/>
      <c r="DL217" s="73"/>
      <c r="DM217" s="73"/>
      <c r="DN217" s="73"/>
      <c r="DO217" s="86"/>
      <c r="DQ217" s="73"/>
      <c r="DR217" s="73"/>
      <c r="DS217" s="73"/>
      <c r="DT217" s="73"/>
      <c r="DU217" s="73"/>
      <c r="DV217" s="73"/>
      <c r="DW217" s="73"/>
      <c r="DX217" s="86"/>
      <c r="DZ217" s="73"/>
      <c r="EA217" s="73"/>
      <c r="EB217" s="73"/>
      <c r="EC217" s="73"/>
      <c r="ED217" s="73"/>
      <c r="EE217" s="73"/>
      <c r="EF217" s="73"/>
      <c r="EG217" s="86"/>
      <c r="EH217" s="73"/>
    </row>
    <row r="218" spans="1:145" x14ac:dyDescent="0.25">
      <c r="A218" s="136"/>
      <c r="B218" s="157"/>
      <c r="AU218" s="106"/>
      <c r="AV218" s="7">
        <v>460.46</v>
      </c>
      <c r="AW218" s="6"/>
      <c r="AX218" s="6"/>
      <c r="AY218" s="6"/>
      <c r="AZ218" s="6"/>
      <c r="BA218" s="6"/>
      <c r="BB218" s="6"/>
      <c r="BC218" s="6"/>
      <c r="BD218" s="32">
        <f>SUM(AV218:BA218)</f>
        <v>460.46</v>
      </c>
      <c r="BE218" s="118">
        <v>167.34</v>
      </c>
      <c r="BM218" s="108">
        <f>SUM(BE218:BJ218)</f>
        <v>167.34</v>
      </c>
      <c r="BN218" s="163">
        <v>276.3</v>
      </c>
      <c r="BO218" s="6"/>
      <c r="BP218" s="6"/>
      <c r="BQ218" s="6"/>
      <c r="BR218" s="6"/>
      <c r="BS218" s="6"/>
      <c r="BT218" s="6"/>
      <c r="BU218" s="6"/>
      <c r="BV218" s="32">
        <f>SUM(BN218:BS218)</f>
        <v>276.3</v>
      </c>
      <c r="EO218" s="43"/>
    </row>
    <row r="219" spans="1:145" x14ac:dyDescent="0.25">
      <c r="A219" s="136"/>
      <c r="B219" s="157"/>
      <c r="AU219" s="106"/>
      <c r="AV219" s="163">
        <v>326.25286543544235</v>
      </c>
      <c r="AW219" s="6"/>
      <c r="AX219" s="6"/>
      <c r="AY219" s="6"/>
      <c r="AZ219" s="6"/>
      <c r="BA219" s="6"/>
      <c r="BB219" s="6"/>
      <c r="BC219" s="6"/>
      <c r="BD219" s="32">
        <f>SUM(AV219:BA219)</f>
        <v>326.25286543544235</v>
      </c>
      <c r="BE219" s="162">
        <v>168.61652790251787</v>
      </c>
      <c r="BF219" s="6"/>
      <c r="BG219" s="6"/>
      <c r="BH219" s="6"/>
      <c r="BI219" s="6"/>
      <c r="BJ219" s="6"/>
      <c r="BK219" s="6"/>
      <c r="BL219" s="6"/>
      <c r="BM219" s="108">
        <f>SUM(BE219:BJ219)</f>
        <v>168.61652790251787</v>
      </c>
      <c r="BN219" s="163">
        <v>143.22822484054362</v>
      </c>
      <c r="BO219" s="6"/>
      <c r="BP219" s="6"/>
      <c r="BQ219" s="6"/>
      <c r="BR219" s="6"/>
      <c r="BS219" s="6"/>
      <c r="BT219" s="6"/>
      <c r="BU219" s="6"/>
      <c r="BV219" s="32">
        <f>SUM(BN219:BS219)</f>
        <v>143.22822484054362</v>
      </c>
      <c r="EO219" s="43"/>
    </row>
    <row r="220" spans="1:145" s="14" customFormat="1" x14ac:dyDescent="0.25">
      <c r="A220" s="136">
        <f>SUM(C217,L217,U217,AD217,AM217,AV217,BE217,BN217,BW217,CF217,CO217,CX217,DG217,DP217,DY217)</f>
        <v>3</v>
      </c>
      <c r="B220" s="157"/>
      <c r="D220" s="12"/>
      <c r="E220" s="12"/>
      <c r="F220" s="12"/>
      <c r="G220" s="12"/>
      <c r="H220" s="12"/>
      <c r="I220" s="12"/>
      <c r="J220" s="12"/>
      <c r="K220" s="34"/>
      <c r="M220" s="12"/>
      <c r="N220" s="12"/>
      <c r="O220" s="12"/>
      <c r="P220" s="12"/>
      <c r="Q220" s="12"/>
      <c r="R220" s="12"/>
      <c r="S220" s="12"/>
      <c r="T220" s="34"/>
      <c r="V220" s="12"/>
      <c r="W220" s="12"/>
      <c r="X220" s="12"/>
      <c r="Y220" s="12"/>
      <c r="Z220" s="12"/>
      <c r="AA220" s="12"/>
      <c r="AB220" s="12"/>
      <c r="AC220" s="34"/>
      <c r="AE220" s="12"/>
      <c r="AF220" s="12"/>
      <c r="AG220" s="12"/>
      <c r="AH220" s="12"/>
      <c r="AI220" s="12"/>
      <c r="AJ220" s="12"/>
      <c r="AK220" s="12"/>
      <c r="AL220" s="34"/>
      <c r="AN220" s="12"/>
      <c r="AO220" s="12"/>
      <c r="AP220" s="12"/>
      <c r="AQ220" s="12"/>
      <c r="AR220" s="12"/>
      <c r="AS220" s="12"/>
      <c r="AT220" s="12"/>
      <c r="AU220" s="106"/>
      <c r="AV220" s="103">
        <v>0.96228731950286273</v>
      </c>
      <c r="AW220" s="102"/>
      <c r="AX220" s="102"/>
      <c r="AY220" s="102"/>
      <c r="AZ220" s="102"/>
      <c r="BA220" s="102"/>
      <c r="BB220" s="102"/>
      <c r="BC220" s="102"/>
      <c r="BD220" s="107">
        <f>BD218/BD219*0.0113636*60</f>
        <v>0.96228731950286273</v>
      </c>
      <c r="BE220" s="102">
        <v>0.67665424534160556</v>
      </c>
      <c r="BF220" s="102"/>
      <c r="BG220" s="102"/>
      <c r="BH220" s="102"/>
      <c r="BI220" s="102"/>
      <c r="BJ220" s="102"/>
      <c r="BK220" s="102"/>
      <c r="BL220" s="102"/>
      <c r="BM220" s="111">
        <f>BM218/BM219*0.0113636*60</f>
        <v>0.67665424534160556</v>
      </c>
      <c r="BN220" s="112">
        <v>1.3152837788063798</v>
      </c>
      <c r="BO220" s="102"/>
      <c r="BP220" s="102"/>
      <c r="BQ220" s="102"/>
      <c r="BR220" s="102"/>
      <c r="BS220" s="102"/>
      <c r="BT220" s="102"/>
      <c r="BU220" s="102"/>
      <c r="BV220" s="107">
        <f>BV218/BV219*0.0113636*60</f>
        <v>1.3152837788063798</v>
      </c>
      <c r="BX220" s="12"/>
      <c r="BY220" s="12"/>
      <c r="BZ220" s="12"/>
      <c r="CA220" s="12"/>
      <c r="CB220" s="12"/>
      <c r="CC220" s="12"/>
      <c r="CD220" s="12"/>
      <c r="CE220" s="34"/>
      <c r="CG220" s="12"/>
      <c r="CH220" s="12"/>
      <c r="CI220" s="12"/>
      <c r="CJ220" s="12"/>
      <c r="CK220" s="12"/>
      <c r="CL220" s="12"/>
      <c r="CM220" s="12"/>
      <c r="CN220" s="34"/>
      <c r="CP220" s="12"/>
      <c r="CQ220" s="12"/>
      <c r="CR220" s="12"/>
      <c r="CS220" s="12"/>
      <c r="CT220" s="12"/>
      <c r="CU220" s="12"/>
      <c r="CV220" s="12"/>
      <c r="CW220" s="34"/>
      <c r="CY220" s="12"/>
      <c r="CZ220" s="12"/>
      <c r="DA220" s="12"/>
      <c r="DB220" s="12"/>
      <c r="DC220" s="12"/>
      <c r="DD220" s="12"/>
      <c r="DE220" s="12"/>
      <c r="DF220" s="34"/>
      <c r="DH220" s="12"/>
      <c r="DI220" s="12"/>
      <c r="DJ220" s="12"/>
      <c r="DK220" s="12"/>
      <c r="DL220" s="12"/>
      <c r="DM220" s="12"/>
      <c r="DN220" s="12"/>
      <c r="DO220" s="34"/>
      <c r="DQ220" s="12"/>
      <c r="DR220" s="12"/>
      <c r="DS220" s="12"/>
      <c r="DT220" s="12"/>
      <c r="DU220" s="12"/>
      <c r="DV220" s="12"/>
      <c r="DW220" s="12"/>
      <c r="DX220" s="34"/>
      <c r="DZ220" s="12"/>
      <c r="EA220" s="12"/>
      <c r="EB220" s="12"/>
      <c r="EC220" s="12"/>
      <c r="ED220" s="12"/>
      <c r="EE220" s="12"/>
      <c r="EF220" s="12"/>
      <c r="EG220" s="34"/>
      <c r="EH220" s="12"/>
      <c r="EO220" s="43"/>
    </row>
    <row r="221" spans="1:145" s="43" customFormat="1" x14ac:dyDescent="0.25">
      <c r="A221" s="43">
        <v>55</v>
      </c>
      <c r="B221" s="160">
        <v>197</v>
      </c>
      <c r="C221" s="43">
        <v>0</v>
      </c>
      <c r="D221" s="73"/>
      <c r="E221" s="73"/>
      <c r="F221" s="73"/>
      <c r="G221" s="73"/>
      <c r="H221" s="73"/>
      <c r="I221" s="73"/>
      <c r="J221" s="73"/>
      <c r="K221" s="86"/>
      <c r="L221" s="43">
        <v>0</v>
      </c>
      <c r="M221" s="73"/>
      <c r="N221" s="73"/>
      <c r="O221" s="73"/>
      <c r="P221" s="73"/>
      <c r="Q221" s="73"/>
      <c r="R221" s="73"/>
      <c r="S221" s="73"/>
      <c r="T221" s="86"/>
      <c r="U221" s="43">
        <v>0</v>
      </c>
      <c r="V221" s="73"/>
      <c r="W221" s="73"/>
      <c r="X221" s="73"/>
      <c r="Y221" s="73"/>
      <c r="Z221" s="73"/>
      <c r="AA221" s="73"/>
      <c r="AB221" s="73"/>
      <c r="AC221" s="86"/>
      <c r="AD221" s="161">
        <v>6</v>
      </c>
      <c r="AE221" s="73"/>
      <c r="AF221" s="73"/>
      <c r="AG221" s="73"/>
      <c r="AH221" s="73"/>
      <c r="AI221" s="73"/>
      <c r="AJ221" s="73"/>
      <c r="AK221" s="73"/>
      <c r="AL221" s="86"/>
      <c r="AM221" s="43">
        <v>8</v>
      </c>
      <c r="AN221" s="73"/>
      <c r="AO221" s="73"/>
      <c r="AP221" s="73"/>
      <c r="AQ221" s="73"/>
      <c r="AR221" s="73"/>
      <c r="AS221" s="73"/>
      <c r="AT221" s="73"/>
      <c r="AU221" s="86"/>
      <c r="AW221" s="73"/>
      <c r="AX221" s="73"/>
      <c r="AY221" s="73"/>
      <c r="AZ221" s="73"/>
      <c r="BA221" s="73"/>
      <c r="BB221" s="73"/>
      <c r="BC221" s="73"/>
      <c r="BD221" s="105"/>
      <c r="BE221" s="73"/>
      <c r="BF221" s="73"/>
      <c r="BG221" s="73"/>
      <c r="BH221" s="73"/>
      <c r="BI221" s="73"/>
      <c r="BJ221" s="73"/>
      <c r="BK221" s="73"/>
      <c r="BL221" s="73"/>
      <c r="BM221" s="105"/>
      <c r="BN221" s="73"/>
      <c r="BO221" s="73"/>
      <c r="BP221" s="73"/>
      <c r="BQ221" s="73"/>
      <c r="BR221" s="73"/>
      <c r="BS221" s="73"/>
      <c r="BT221" s="73"/>
      <c r="BU221" s="73"/>
      <c r="BV221" s="105"/>
      <c r="BX221" s="73"/>
      <c r="BY221" s="73"/>
      <c r="BZ221" s="73"/>
      <c r="CA221" s="73"/>
      <c r="CB221" s="73"/>
      <c r="CC221" s="73"/>
      <c r="CD221" s="73"/>
      <c r="CE221" s="86"/>
      <c r="CG221" s="73"/>
      <c r="CH221" s="73"/>
      <c r="CI221" s="73"/>
      <c r="CJ221" s="73"/>
      <c r="CK221" s="73"/>
      <c r="CL221" s="73"/>
      <c r="CM221" s="73"/>
      <c r="CN221" s="86"/>
      <c r="CP221" s="73"/>
      <c r="CQ221" s="73"/>
      <c r="CR221" s="73"/>
      <c r="CS221" s="73"/>
      <c r="CT221" s="73"/>
      <c r="CU221" s="73"/>
      <c r="CV221" s="73"/>
      <c r="CW221" s="86"/>
      <c r="CY221" s="73"/>
      <c r="CZ221" s="73"/>
      <c r="DA221" s="73"/>
      <c r="DB221" s="73"/>
      <c r="DC221" s="73"/>
      <c r="DD221" s="73"/>
      <c r="DE221" s="73"/>
      <c r="DF221" s="86"/>
      <c r="DH221" s="73"/>
      <c r="DI221" s="73"/>
      <c r="DJ221" s="73"/>
      <c r="DK221" s="73"/>
      <c r="DL221" s="73"/>
      <c r="DM221" s="73"/>
      <c r="DN221" s="73"/>
      <c r="DO221" s="86"/>
      <c r="DQ221" s="73"/>
      <c r="DR221" s="73"/>
      <c r="DS221" s="73"/>
      <c r="DT221" s="73"/>
      <c r="DU221" s="73"/>
      <c r="DV221" s="73"/>
      <c r="DW221" s="73"/>
      <c r="DX221" s="86"/>
      <c r="DZ221" s="73"/>
      <c r="EA221" s="73"/>
      <c r="EB221" s="73"/>
      <c r="EC221" s="73"/>
      <c r="ED221" s="73"/>
      <c r="EE221" s="73"/>
      <c r="EF221" s="73"/>
      <c r="EG221" s="86"/>
      <c r="EH221" s="73"/>
    </row>
    <row r="222" spans="1:145" x14ac:dyDescent="0.25">
      <c r="A222" s="136"/>
      <c r="B222" s="157"/>
      <c r="AD222">
        <v>332.8</v>
      </c>
      <c r="AE222" s="118">
        <v>973.92</v>
      </c>
      <c r="AF222" s="118">
        <v>486.96</v>
      </c>
      <c r="AG222" s="118">
        <v>302.8</v>
      </c>
      <c r="AH222" s="12">
        <v>516.96</v>
      </c>
      <c r="AI222" s="118">
        <v>486.96</v>
      </c>
      <c r="AJ222" s="104"/>
      <c r="AL222" s="32">
        <f>SUM(AD222:AK222)</f>
        <v>3100.4</v>
      </c>
      <c r="AM222">
        <v>332.8</v>
      </c>
      <c r="AN222" s="118">
        <v>2250.64</v>
      </c>
      <c r="AO222" s="104">
        <v>168</v>
      </c>
      <c r="AP222" s="12">
        <v>302.8</v>
      </c>
      <c r="AQ222" s="12">
        <v>302.8</v>
      </c>
      <c r="AR222" s="12">
        <v>486.96</v>
      </c>
      <c r="AS222" s="12">
        <v>486.96</v>
      </c>
      <c r="AT222" s="118">
        <v>549.29999999999995</v>
      </c>
      <c r="AU222" s="32">
        <f>SUM(AM222:AT222)</f>
        <v>4880.26</v>
      </c>
      <c r="EO222" s="43"/>
    </row>
    <row r="223" spans="1:145" x14ac:dyDescent="0.25">
      <c r="A223" s="136"/>
      <c r="B223" s="157"/>
      <c r="AD223" s="118">
        <v>196.55607372724978</v>
      </c>
      <c r="AE223" s="118">
        <v>442.32039866549081</v>
      </c>
      <c r="AF223" s="118">
        <v>195.94459804704127</v>
      </c>
      <c r="AG223" s="118">
        <v>88.403967590872028</v>
      </c>
      <c r="AH223" s="118">
        <v>228.83401963261795</v>
      </c>
      <c r="AI223" s="118">
        <v>228.62517143736449</v>
      </c>
      <c r="AJ223" s="104"/>
      <c r="AL223" s="32">
        <f>SUM(AD223:AK223)</f>
        <v>1380.6842291006365</v>
      </c>
      <c r="AM223" s="118">
        <v>183.29745373497948</v>
      </c>
      <c r="AN223" s="118">
        <v>1356.9563088396071</v>
      </c>
      <c r="AO223" s="118">
        <v>262.73381399304975</v>
      </c>
      <c r="AP223" s="118">
        <v>210.81164764922119</v>
      </c>
      <c r="AQ223" s="118">
        <v>164.95630883960857</v>
      </c>
      <c r="AR223" s="118">
        <v>221.37794050856394</v>
      </c>
      <c r="AS223" s="118">
        <v>240.56070425300067</v>
      </c>
      <c r="AT223" s="118">
        <v>245.04925406020999</v>
      </c>
      <c r="AU223" s="32">
        <f>SUM(AM223:AT223)</f>
        <v>2885.7434318782402</v>
      </c>
      <c r="EO223" s="43"/>
    </row>
    <row r="224" spans="1:145" x14ac:dyDescent="0.25">
      <c r="A224" s="136">
        <f>SUM(C221,L221,U221,AD221,AM221,AV221,BE221,BN221,BW221,CF221,CO221,CX221,DG221,DP221,DY221)</f>
        <v>14</v>
      </c>
      <c r="B224" s="157"/>
      <c r="AD224">
        <v>1.1544205197895254</v>
      </c>
      <c r="AE224" s="12">
        <v>1.5012516735005532</v>
      </c>
      <c r="AF224" s="12">
        <v>1.6944438513190916</v>
      </c>
      <c r="AG224" s="12">
        <v>2.3353463699214898</v>
      </c>
      <c r="AH224" s="12">
        <v>1.5402937025092522</v>
      </c>
      <c r="AI224" s="12">
        <v>1.4522334407563753</v>
      </c>
      <c r="AJ224" s="104"/>
      <c r="AL224" s="35">
        <f t="shared" ref="AL224" si="181">AL222/AL223*0.0113636*60</f>
        <v>1.5310541555015622</v>
      </c>
      <c r="AM224">
        <v>1.2379242601377065</v>
      </c>
      <c r="AN224" s="12">
        <v>1.1308561316555854</v>
      </c>
      <c r="AO224" s="116">
        <v>0.43597390933102398</v>
      </c>
      <c r="AP224" s="12">
        <v>0.97932864290083121</v>
      </c>
      <c r="AQ224" s="12">
        <v>1.2515670740471081</v>
      </c>
      <c r="AR224" s="12">
        <v>1.4997750841717492</v>
      </c>
      <c r="AS224" s="12">
        <v>1.3801801935648368</v>
      </c>
      <c r="AT224" s="12">
        <v>1.5283520459441098</v>
      </c>
      <c r="AU224" s="35">
        <f>AU222/AU223*0.0113636*60</f>
        <v>1.1530613967279393</v>
      </c>
      <c r="EO224" s="43"/>
    </row>
    <row r="225" spans="1:145" s="43" customFormat="1" x14ac:dyDescent="0.25">
      <c r="A225" s="43">
        <v>56</v>
      </c>
      <c r="B225" s="160">
        <v>202</v>
      </c>
      <c r="C225" s="43">
        <v>0</v>
      </c>
      <c r="D225" s="73"/>
      <c r="E225" s="73"/>
      <c r="F225" s="73"/>
      <c r="G225" s="73"/>
      <c r="H225" s="73"/>
      <c r="I225" s="73"/>
      <c r="J225" s="73"/>
      <c r="K225" s="86"/>
      <c r="L225" s="43">
        <v>2</v>
      </c>
      <c r="M225" s="73"/>
      <c r="N225" s="73"/>
      <c r="O225" s="73"/>
      <c r="P225" s="73"/>
      <c r="Q225" s="73"/>
      <c r="R225" s="73"/>
      <c r="S225" s="73"/>
      <c r="T225" s="86"/>
      <c r="U225" s="43">
        <v>3</v>
      </c>
      <c r="V225" s="73"/>
      <c r="W225" s="73"/>
      <c r="X225" s="73"/>
      <c r="Y225" s="73"/>
      <c r="Z225" s="73"/>
      <c r="AA225" s="73"/>
      <c r="AB225" s="73"/>
      <c r="AC225" s="86"/>
      <c r="AD225" s="43">
        <v>5</v>
      </c>
      <c r="AE225" s="73"/>
      <c r="AF225" s="73"/>
      <c r="AG225" s="73"/>
      <c r="AH225" s="73"/>
      <c r="AI225" s="73"/>
      <c r="AJ225" s="73"/>
      <c r="AK225" s="73"/>
      <c r="AL225" s="86"/>
      <c r="AM225" s="161">
        <v>3</v>
      </c>
      <c r="AN225" s="73"/>
      <c r="AO225" s="73"/>
      <c r="AP225" s="73"/>
      <c r="AQ225" s="73"/>
      <c r="AR225" s="73"/>
      <c r="AS225" s="73"/>
      <c r="AT225" s="73"/>
      <c r="AU225" s="86"/>
      <c r="AW225" s="73"/>
      <c r="AX225" s="73"/>
      <c r="AY225" s="73"/>
      <c r="AZ225" s="73"/>
      <c r="BA225" s="73"/>
      <c r="BB225" s="73"/>
      <c r="BC225" s="73"/>
      <c r="BD225" s="86"/>
      <c r="BF225" s="73"/>
      <c r="BG225" s="73"/>
      <c r="BH225" s="73"/>
      <c r="BI225" s="73"/>
      <c r="BJ225" s="73"/>
      <c r="BK225" s="73"/>
      <c r="BL225" s="73"/>
      <c r="BM225" s="86"/>
      <c r="BO225" s="73"/>
      <c r="BP225" s="73"/>
      <c r="BQ225" s="73"/>
      <c r="BR225" s="73"/>
      <c r="BS225" s="73"/>
      <c r="BT225" s="73"/>
      <c r="BU225" s="73"/>
      <c r="BV225" s="86"/>
      <c r="BX225" s="73"/>
      <c r="BY225" s="73"/>
      <c r="BZ225" s="73"/>
      <c r="CA225" s="73"/>
      <c r="CB225" s="73"/>
      <c r="CC225" s="73"/>
      <c r="CD225" s="73"/>
      <c r="CE225" s="86"/>
      <c r="CG225" s="73"/>
      <c r="CH225" s="73"/>
      <c r="CI225" s="73"/>
      <c r="CJ225" s="73"/>
      <c r="CK225" s="73"/>
      <c r="CL225" s="73"/>
      <c r="CM225" s="73"/>
      <c r="CN225" s="86"/>
      <c r="CP225" s="73"/>
      <c r="CQ225" s="73"/>
      <c r="CR225" s="73"/>
      <c r="CS225" s="73"/>
      <c r="CT225" s="73"/>
      <c r="CU225" s="73"/>
      <c r="CV225" s="73"/>
      <c r="CW225" s="86"/>
      <c r="CY225" s="73"/>
      <c r="CZ225" s="73"/>
      <c r="DA225" s="73"/>
      <c r="DB225" s="73"/>
      <c r="DC225" s="73"/>
      <c r="DD225" s="73"/>
      <c r="DE225" s="73"/>
      <c r="DF225" s="86"/>
      <c r="DH225" s="73"/>
      <c r="DI225" s="73"/>
      <c r="DJ225" s="73"/>
      <c r="DK225" s="73"/>
      <c r="DL225" s="73"/>
      <c r="DM225" s="73"/>
      <c r="DN225" s="73"/>
      <c r="DO225" s="86"/>
      <c r="DQ225" s="73"/>
      <c r="DR225" s="73"/>
      <c r="DS225" s="73"/>
      <c r="DT225" s="73"/>
      <c r="DU225" s="73"/>
      <c r="DV225" s="73"/>
      <c r="DW225" s="73"/>
      <c r="DX225" s="86"/>
      <c r="DZ225" s="73"/>
      <c r="EA225" s="73"/>
      <c r="EB225" s="73"/>
      <c r="EC225" s="73"/>
      <c r="ED225" s="73"/>
      <c r="EE225" s="73"/>
      <c r="EF225" s="73"/>
      <c r="EG225" s="86"/>
      <c r="EH225" s="73"/>
    </row>
    <row r="226" spans="1:145" x14ac:dyDescent="0.25">
      <c r="A226" s="136"/>
      <c r="B226" s="157"/>
      <c r="L226" s="118">
        <v>168</v>
      </c>
      <c r="M226" s="118">
        <v>168</v>
      </c>
      <c r="T226" s="32">
        <f>SUM(L226:S226)</f>
        <v>336</v>
      </c>
      <c r="U226" s="12">
        <v>416.31999999999994</v>
      </c>
      <c r="V226" s="118">
        <v>416.31999999999994</v>
      </c>
      <c r="W226" s="118">
        <v>168</v>
      </c>
      <c r="AC226" s="32">
        <f>SUM(U226:AB226)</f>
        <v>1000.6399999999999</v>
      </c>
      <c r="AD226" s="12">
        <v>516.96</v>
      </c>
      <c r="AE226" s="118">
        <v>1075.92</v>
      </c>
      <c r="AF226" s="118">
        <v>168</v>
      </c>
      <c r="AG226" s="12">
        <v>516.96</v>
      </c>
      <c r="AH226" s="12">
        <v>516.96</v>
      </c>
      <c r="AL226" s="32">
        <f>SUM(AD226:AK226)</f>
        <v>2794.8</v>
      </c>
      <c r="AM226" s="12">
        <v>516.96</v>
      </c>
      <c r="AN226" s="118">
        <v>1550.8799999999999</v>
      </c>
      <c r="AO226" s="118">
        <v>172.5</v>
      </c>
      <c r="AU226" s="32">
        <f>SUM(AM226:AT226)</f>
        <v>2240.34</v>
      </c>
      <c r="EO226" s="43"/>
    </row>
    <row r="227" spans="1:145" x14ac:dyDescent="0.25">
      <c r="A227" s="136"/>
      <c r="B227" s="157"/>
      <c r="L227" s="118">
        <v>265.95242010621257</v>
      </c>
      <c r="M227" s="118">
        <v>188.02917084506956</v>
      </c>
      <c r="T227" s="32">
        <f>SUM(L227:S227)</f>
        <v>453.9815909512821</v>
      </c>
      <c r="U227" s="12">
        <v>779.76031724444272</v>
      </c>
      <c r="V227" s="118">
        <v>300.35503487848922</v>
      </c>
      <c r="W227" s="118">
        <v>142.93316512502449</v>
      </c>
      <c r="AC227" s="32">
        <f>SUM(U227:AB227)</f>
        <v>1223.0485172479564</v>
      </c>
      <c r="AD227" s="118">
        <v>247.12129250653001</v>
      </c>
      <c r="AE227" s="118">
        <v>549.97765606956852</v>
      </c>
      <c r="AF227" s="118">
        <v>3504.5112953715229</v>
      </c>
      <c r="AG227" s="118">
        <v>203.12129250652956</v>
      </c>
      <c r="AH227" s="118">
        <v>278.37302257163873</v>
      </c>
      <c r="AL227" s="32">
        <f>SUM(AD227:AK227)</f>
        <v>4783.10455902579</v>
      </c>
      <c r="AM227" s="118">
        <v>236</v>
      </c>
      <c r="AN227" s="118">
        <v>595.97765606955227</v>
      </c>
      <c r="AO227" s="118">
        <v>129.66600432201221</v>
      </c>
      <c r="AU227" s="32">
        <f>SUM(AM227:AT227)</f>
        <v>961.64366039156448</v>
      </c>
      <c r="EO227" s="43"/>
    </row>
    <row r="228" spans="1:145" ht="15.75" customHeight="1" x14ac:dyDescent="0.25">
      <c r="A228" s="136">
        <f>SUM(C225,L225,U225,AD225,AM225,AV225,BE225,BN225,BW225,CF225,CO225,CX225,DG225,DP225,DY225)</f>
        <v>13</v>
      </c>
      <c r="B228" s="157"/>
      <c r="L228">
        <v>0.43069767123854141</v>
      </c>
      <c r="M228" s="12">
        <v>0.60918785891143323</v>
      </c>
      <c r="T228" s="35">
        <f t="shared" ref="T228" si="182">T226/T227*0.0113636*60</f>
        <v>0.50462437368872137</v>
      </c>
      <c r="U228" s="12">
        <v>0.36402677956618329</v>
      </c>
      <c r="V228" s="12">
        <v>0.94506035910080544</v>
      </c>
      <c r="W228" s="12">
        <v>0.80138915205443562</v>
      </c>
      <c r="AC228" s="35">
        <f t="shared" ref="AC228" si="183">AC226/AC227*0.0113636*60</f>
        <v>0.55782935232624342</v>
      </c>
      <c r="AD228" s="12">
        <v>1.4263101159147837</v>
      </c>
      <c r="AE228" s="12">
        <v>1.3338350433407555</v>
      </c>
      <c r="AF228" s="116">
        <v>3.268503889580323E-2</v>
      </c>
      <c r="AG228" s="12">
        <v>1.7352764695935039</v>
      </c>
      <c r="AH228" s="12">
        <v>1.2661844747160877</v>
      </c>
      <c r="AL228" s="35">
        <f t="shared" ref="AL228" si="184">AL226/AL227*0.0113636*60</f>
        <v>0.39838965117419789</v>
      </c>
      <c r="AM228" s="12">
        <v>1.4935237261016951</v>
      </c>
      <c r="AN228" s="12">
        <v>1.7742524192158584</v>
      </c>
      <c r="AO228" s="12">
        <v>0.90704776949800614</v>
      </c>
      <c r="AU228" s="35">
        <f t="shared" ref="AU228" si="185">AU226/AU227*0.0113636*60</f>
        <v>1.5884258591358353</v>
      </c>
      <c r="EO228" s="43"/>
    </row>
    <row r="229" spans="1:145" s="43" customFormat="1" x14ac:dyDescent="0.25">
      <c r="A229" s="43">
        <v>57</v>
      </c>
      <c r="B229" s="160">
        <v>203</v>
      </c>
      <c r="C229" s="43">
        <v>0</v>
      </c>
      <c r="D229" s="73"/>
      <c r="E229" s="73"/>
      <c r="F229" s="73"/>
      <c r="G229" s="73"/>
      <c r="H229" s="73"/>
      <c r="I229" s="73"/>
      <c r="J229" s="73"/>
      <c r="K229" s="86"/>
      <c r="L229" s="43">
        <v>3</v>
      </c>
      <c r="M229" s="73"/>
      <c r="N229" s="73"/>
      <c r="O229" s="73"/>
      <c r="P229" s="73"/>
      <c r="Q229" s="73"/>
      <c r="R229" s="73"/>
      <c r="S229" s="73"/>
      <c r="T229" s="86"/>
      <c r="U229" s="43">
        <v>2</v>
      </c>
      <c r="V229" s="73"/>
      <c r="W229" s="73"/>
      <c r="X229" s="73"/>
      <c r="Y229" s="73"/>
      <c r="Z229" s="73"/>
      <c r="AA229" s="73"/>
      <c r="AB229" s="73"/>
      <c r="AC229" s="86"/>
      <c r="AD229" s="43">
        <v>3</v>
      </c>
      <c r="AE229" s="73"/>
      <c r="AF229" s="73"/>
      <c r="AG229" s="73"/>
      <c r="AH229" s="73"/>
      <c r="AI229" s="73"/>
      <c r="AJ229" s="73"/>
      <c r="AK229" s="73"/>
      <c r="AL229" s="86"/>
      <c r="AN229" s="73"/>
      <c r="AO229" s="73"/>
      <c r="AP229" s="73"/>
      <c r="AQ229" s="73"/>
      <c r="AR229" s="73"/>
      <c r="AS229" s="73"/>
      <c r="AT229" s="73"/>
      <c r="AU229" s="86"/>
      <c r="AW229" s="73"/>
      <c r="AX229" s="73"/>
      <c r="AY229" s="73"/>
      <c r="AZ229" s="73"/>
      <c r="BA229" s="73"/>
      <c r="BB229" s="73"/>
      <c r="BC229" s="73"/>
      <c r="BD229" s="86"/>
      <c r="BF229" s="73"/>
      <c r="BG229" s="73"/>
      <c r="BH229" s="73"/>
      <c r="BI229" s="73"/>
      <c r="BJ229" s="73"/>
      <c r="BK229" s="73"/>
      <c r="BL229" s="73"/>
      <c r="BM229" s="86"/>
      <c r="BO229" s="73"/>
      <c r="BP229" s="73"/>
      <c r="BQ229" s="73"/>
      <c r="BR229" s="73"/>
      <c r="BS229" s="73"/>
      <c r="BT229" s="73"/>
      <c r="BU229" s="73"/>
      <c r="BV229" s="86"/>
      <c r="BX229" s="73"/>
      <c r="BY229" s="73"/>
      <c r="BZ229" s="73"/>
      <c r="CA229" s="73"/>
      <c r="CB229" s="73"/>
      <c r="CC229" s="73"/>
      <c r="CD229" s="73"/>
      <c r="CE229" s="86"/>
      <c r="CG229" s="73"/>
      <c r="CH229" s="73"/>
      <c r="CI229" s="73"/>
      <c r="CJ229" s="73"/>
      <c r="CK229" s="73"/>
      <c r="CL229" s="73"/>
      <c r="CM229" s="73"/>
      <c r="CN229" s="86"/>
      <c r="CP229" s="73"/>
      <c r="CQ229" s="73"/>
      <c r="CR229" s="73"/>
      <c r="CS229" s="73"/>
      <c r="CT229" s="73"/>
      <c r="CU229" s="73"/>
      <c r="CV229" s="73"/>
      <c r="CW229" s="86"/>
      <c r="CY229" s="73"/>
      <c r="CZ229" s="73"/>
      <c r="DA229" s="73"/>
      <c r="DB229" s="73"/>
      <c r="DC229" s="73"/>
      <c r="DD229" s="73"/>
      <c r="DE229" s="73"/>
      <c r="DF229" s="86"/>
      <c r="DH229" s="73"/>
      <c r="DI229" s="73"/>
      <c r="DJ229" s="73"/>
      <c r="DK229" s="73"/>
      <c r="DL229" s="73"/>
      <c r="DM229" s="73"/>
      <c r="DN229" s="73"/>
      <c r="DO229" s="86"/>
      <c r="DQ229" s="73"/>
      <c r="DR229" s="73"/>
      <c r="DS229" s="73"/>
      <c r="DT229" s="73"/>
      <c r="DU229" s="73"/>
      <c r="DV229" s="73"/>
      <c r="DW229" s="73"/>
      <c r="DX229" s="86"/>
      <c r="DZ229" s="73"/>
      <c r="EA229" s="73"/>
      <c r="EB229" s="73"/>
      <c r="EC229" s="73"/>
      <c r="ED229" s="73"/>
      <c r="EE229" s="73"/>
      <c r="EF229" s="73"/>
      <c r="EG229" s="86"/>
      <c r="EH229" s="73"/>
    </row>
    <row r="230" spans="1:145" x14ac:dyDescent="0.25">
      <c r="A230" s="136"/>
      <c r="B230" s="157"/>
      <c r="L230" s="118">
        <v>257.82</v>
      </c>
      <c r="M230" s="118">
        <v>496.33000000000004</v>
      </c>
      <c r="N230" s="118">
        <v>400.58000000000004</v>
      </c>
      <c r="T230" s="32">
        <f>SUM(L230:S230)</f>
        <v>1154.73</v>
      </c>
      <c r="U230" s="12">
        <v>490.63000000000005</v>
      </c>
      <c r="V230" s="118">
        <v>490.63000000000005</v>
      </c>
      <c r="AC230" s="32">
        <f>SUM(U230:AB230)</f>
        <v>981.2600000000001</v>
      </c>
      <c r="AD230" s="118">
        <v>490.63000000000005</v>
      </c>
      <c r="AE230" s="118">
        <v>362.51000000000005</v>
      </c>
      <c r="AF230" s="118">
        <v>226.34000000000003</v>
      </c>
      <c r="AL230" s="32">
        <f>SUM(AD230:AK230)</f>
        <v>1079.48</v>
      </c>
      <c r="EO230" s="43"/>
    </row>
    <row r="231" spans="1:145" x14ac:dyDescent="0.25">
      <c r="A231" s="136"/>
      <c r="B231" s="157"/>
      <c r="L231" s="118">
        <v>247.90966576332721</v>
      </c>
      <c r="M231" s="118">
        <v>594.36735274154285</v>
      </c>
      <c r="N231" s="118">
        <v>366.7741644083107</v>
      </c>
      <c r="T231" s="32">
        <f>SUM(L231:S231)</f>
        <v>1209.0511829131808</v>
      </c>
      <c r="U231" s="118">
        <v>607.33902922238724</v>
      </c>
      <c r="V231" s="118">
        <v>433.18180984351858</v>
      </c>
      <c r="AC231" s="32">
        <f>SUM(U231:AB231)</f>
        <v>1040.5208390659059</v>
      </c>
      <c r="AD231" s="118">
        <v>431.96502669088306</v>
      </c>
      <c r="AE231" s="118">
        <v>1050.1300631470276</v>
      </c>
      <c r="AF231" s="118">
        <v>331.66665903940691</v>
      </c>
      <c r="AL231" s="32">
        <f>SUM(AD231:AK231)</f>
        <v>1813.7617488773176</v>
      </c>
      <c r="EO231" s="43"/>
    </row>
    <row r="232" spans="1:145" x14ac:dyDescent="0.25">
      <c r="A232" s="136">
        <f>SUM(C229,L229,U229,AD229,AM229,AV229,BE229,BN229,BW229,CF229,CO229,CX229,DG229,DP229,DY229)</f>
        <v>8</v>
      </c>
      <c r="B232" s="157"/>
      <c r="L232">
        <v>0.70907199434417389</v>
      </c>
      <c r="M232" s="12">
        <v>0.56935451403764059</v>
      </c>
      <c r="N232" s="12">
        <v>0.74465946564313501</v>
      </c>
      <c r="T232" s="35">
        <f t="shared" ref="T232" si="186">T230/T231*0.0113636*60</f>
        <v>0.65118284552932371</v>
      </c>
      <c r="U232" s="12">
        <v>0.55079513745116193</v>
      </c>
      <c r="V232" s="12">
        <v>0.77223783750485953</v>
      </c>
      <c r="AC232" s="35">
        <f t="shared" ref="AC232" si="187">AC230/AC231*0.0113636*60</f>
        <v>0.64298449684160874</v>
      </c>
      <c r="AD232" s="12">
        <v>0.77441312006813046</v>
      </c>
      <c r="AE232" s="12">
        <v>0.23536619589700736</v>
      </c>
      <c r="AF232" s="12">
        <v>0.46529317685099075</v>
      </c>
      <c r="AL232" s="35">
        <f t="shared" ref="AL232" si="188">AL230/AL231*0.0113636*60</f>
        <v>0.40579019605831557</v>
      </c>
      <c r="EO232" s="43"/>
    </row>
    <row r="233" spans="1:145" s="43" customFormat="1" x14ac:dyDescent="0.25">
      <c r="A233" s="43">
        <v>58</v>
      </c>
      <c r="B233" s="160">
        <v>205</v>
      </c>
      <c r="C233" s="43">
        <v>1</v>
      </c>
      <c r="D233" s="73"/>
      <c r="E233" s="73"/>
      <c r="F233" s="73"/>
      <c r="G233" s="73"/>
      <c r="H233" s="73"/>
      <c r="I233" s="73"/>
      <c r="J233" s="73"/>
      <c r="K233" s="86"/>
      <c r="L233" s="43">
        <v>3</v>
      </c>
      <c r="M233" s="73"/>
      <c r="N233" s="73"/>
      <c r="O233" s="73"/>
      <c r="P233" s="73"/>
      <c r="Q233" s="73"/>
      <c r="R233" s="73"/>
      <c r="S233" s="73"/>
      <c r="T233" s="86"/>
      <c r="U233" s="43">
        <v>3</v>
      </c>
      <c r="V233" s="73"/>
      <c r="W233" s="73"/>
      <c r="X233" s="73"/>
      <c r="Y233" s="73"/>
      <c r="Z233" s="73"/>
      <c r="AA233" s="73"/>
      <c r="AB233" s="73"/>
      <c r="AC233" s="86"/>
      <c r="AD233" s="43">
        <v>3</v>
      </c>
      <c r="AE233" s="73"/>
      <c r="AF233" s="73"/>
      <c r="AG233" s="73"/>
      <c r="AH233" s="73"/>
      <c r="AI233" s="73"/>
      <c r="AJ233" s="73"/>
      <c r="AK233" s="73"/>
      <c r="AL233" s="86"/>
      <c r="AM233" s="73">
        <v>4</v>
      </c>
      <c r="AN233" s="73"/>
      <c r="AO233" s="73"/>
      <c r="AP233" s="73"/>
      <c r="AQ233" s="73"/>
      <c r="AR233" s="73"/>
      <c r="AS233" s="73"/>
      <c r="AT233" s="73"/>
      <c r="AU233" s="86"/>
      <c r="AV233" s="43">
        <v>0</v>
      </c>
      <c r="AW233" s="73"/>
      <c r="AX233" s="73"/>
      <c r="AY233" s="73"/>
      <c r="AZ233" s="73"/>
      <c r="BA233" s="73"/>
      <c r="BB233" s="73"/>
      <c r="BC233" s="73"/>
      <c r="BD233" s="86"/>
      <c r="BF233" s="73"/>
      <c r="BG233" s="73"/>
      <c r="BH233" s="73"/>
      <c r="BI233" s="73"/>
      <c r="BJ233" s="73"/>
      <c r="BK233" s="73"/>
      <c r="BL233" s="73"/>
      <c r="BM233" s="86"/>
      <c r="BO233" s="73"/>
      <c r="BP233" s="73"/>
      <c r="BQ233" s="73"/>
      <c r="BR233" s="73"/>
      <c r="BS233" s="73"/>
      <c r="BT233" s="73"/>
      <c r="BU233" s="73"/>
      <c r="BV233" s="86"/>
      <c r="BX233" s="73"/>
      <c r="BY233" s="73"/>
      <c r="BZ233" s="73"/>
      <c r="CA233" s="73"/>
      <c r="CB233" s="73"/>
      <c r="CC233" s="73"/>
      <c r="CD233" s="73"/>
      <c r="CE233" s="86"/>
      <c r="CG233" s="73"/>
      <c r="CH233" s="73"/>
      <c r="CI233" s="73"/>
      <c r="CJ233" s="73"/>
      <c r="CK233" s="73"/>
      <c r="CL233" s="73"/>
      <c r="CM233" s="73"/>
      <c r="CN233" s="86"/>
      <c r="CP233" s="73"/>
      <c r="CQ233" s="73"/>
      <c r="CR233" s="73"/>
      <c r="CS233" s="73"/>
      <c r="CT233" s="73"/>
      <c r="CU233" s="73"/>
      <c r="CV233" s="73"/>
      <c r="CW233" s="86"/>
      <c r="CY233" s="73"/>
      <c r="CZ233" s="73"/>
      <c r="DA233" s="73"/>
      <c r="DB233" s="73"/>
      <c r="DC233" s="73"/>
      <c r="DD233" s="73"/>
      <c r="DE233" s="73"/>
      <c r="DF233" s="86"/>
      <c r="DH233" s="73"/>
      <c r="DI233" s="73"/>
      <c r="DJ233" s="73"/>
      <c r="DK233" s="73"/>
      <c r="DL233" s="73"/>
      <c r="DM233" s="73"/>
      <c r="DN233" s="73"/>
      <c r="DO233" s="86"/>
      <c r="DQ233" s="73"/>
      <c r="DR233" s="73"/>
      <c r="DS233" s="73"/>
      <c r="DT233" s="73"/>
      <c r="DU233" s="73"/>
      <c r="DV233" s="73"/>
      <c r="DW233" s="73"/>
      <c r="DX233" s="86"/>
      <c r="DZ233" s="73"/>
      <c r="EA233" s="73"/>
      <c r="EB233" s="73"/>
      <c r="EC233" s="73"/>
      <c r="ED233" s="73"/>
      <c r="EE233" s="73"/>
      <c r="EF233" s="73"/>
      <c r="EG233" s="86"/>
      <c r="EH233" s="73"/>
    </row>
    <row r="234" spans="1:145" x14ac:dyDescent="0.25">
      <c r="A234" s="136"/>
      <c r="B234" s="157"/>
      <c r="C234" s="118">
        <v>257.82</v>
      </c>
      <c r="K234" s="32">
        <f>SUM(C234:J234)</f>
        <v>257.82</v>
      </c>
      <c r="L234" s="118">
        <v>220.03999999999996</v>
      </c>
      <c r="M234" s="118">
        <v>220.03999999999996</v>
      </c>
      <c r="N234" s="118">
        <v>220.04000000000002</v>
      </c>
      <c r="T234" s="32">
        <f>SUM(L234:S234)</f>
        <v>660.11999999999989</v>
      </c>
      <c r="U234" s="118">
        <v>466.07999999999993</v>
      </c>
      <c r="V234" s="118">
        <v>220.04000000000002</v>
      </c>
      <c r="W234" s="118">
        <v>466.07999999999993</v>
      </c>
      <c r="AC234" s="32">
        <f>SUM(U234:AB234)</f>
        <v>1152.1999999999998</v>
      </c>
      <c r="AD234" s="118">
        <v>460.96</v>
      </c>
      <c r="AE234" s="118">
        <v>460.96</v>
      </c>
      <c r="AF234" s="118">
        <v>460.96</v>
      </c>
      <c r="AL234" s="32">
        <f>SUM(AD234:AK234)</f>
        <v>1382.8799999999999</v>
      </c>
      <c r="AM234" s="118">
        <v>460.96</v>
      </c>
      <c r="AN234" s="118">
        <v>1070.2599999999998</v>
      </c>
      <c r="AO234" s="118">
        <v>947.92</v>
      </c>
      <c r="AP234" s="118">
        <v>947.92</v>
      </c>
      <c r="AU234" s="32">
        <f>SUM(AM234:AT234)</f>
        <v>3427.06</v>
      </c>
      <c r="AV234" s="104"/>
      <c r="BD234" s="32"/>
      <c r="EO234" s="43"/>
    </row>
    <row r="235" spans="1:145" x14ac:dyDescent="0.25">
      <c r="A235" s="136"/>
      <c r="B235" s="157"/>
      <c r="C235" s="118">
        <v>201.9931346543915</v>
      </c>
      <c r="K235" s="32">
        <f>SUM(C235:J235)</f>
        <v>201.9931346543915</v>
      </c>
      <c r="L235" s="118">
        <v>213.06268518518013</v>
      </c>
      <c r="M235" s="118">
        <v>228.48875981162007</v>
      </c>
      <c r="N235" s="118">
        <v>175.51389858818135</v>
      </c>
      <c r="T235" s="32">
        <f>SUM(L235:S235)</f>
        <v>617.06534358498152</v>
      </c>
      <c r="U235" s="118">
        <v>313.5814756671885</v>
      </c>
      <c r="V235" s="118">
        <v>132.8241130298365</v>
      </c>
      <c r="W235" s="118">
        <v>304.15778708063755</v>
      </c>
      <c r="AC235" s="32">
        <f>SUM(U235:AB235)</f>
        <v>750.56337577766249</v>
      </c>
      <c r="AD235" s="118">
        <v>261.12698994127805</v>
      </c>
      <c r="AE235" s="118">
        <v>373.04925402640657</v>
      </c>
      <c r="AF235" s="118">
        <v>423.79141926857704</v>
      </c>
      <c r="AL235" s="32">
        <f>SUM(AD235:AK235)</f>
        <v>1057.9676632362616</v>
      </c>
      <c r="AM235" s="118">
        <v>370.09334379906142</v>
      </c>
      <c r="AN235" s="118">
        <v>336.2257526600493</v>
      </c>
      <c r="AO235" s="118">
        <v>345.6069771498357</v>
      </c>
      <c r="AP235" s="118">
        <v>376.40585150298313</v>
      </c>
      <c r="AU235" s="32">
        <f>SUM(AM235:AT235)</f>
        <v>1428.3319251119294</v>
      </c>
      <c r="AV235" s="104"/>
      <c r="BD235" s="32"/>
      <c r="EO235" s="43"/>
    </row>
    <row r="236" spans="1:145" x14ac:dyDescent="0.25">
      <c r="A236" s="136">
        <f>SUM(C233,L233,U233,AD233,AM233,AV233,BE233,BN233,BW233,CF233,CO233,CX233,DG233,DP233,DY233)</f>
        <v>14</v>
      </c>
      <c r="B236" s="157"/>
      <c r="C236">
        <v>0.8702563154969003</v>
      </c>
      <c r="K236" s="35">
        <f t="shared" ref="K236" si="189">K234/K235*0.0113636*60</f>
        <v>0.8702563154969003</v>
      </c>
      <c r="L236" s="12">
        <v>0.70414391196471837</v>
      </c>
      <c r="M236" s="12">
        <v>0.65660469584451819</v>
      </c>
      <c r="N236" s="12">
        <v>0.85478582520702107</v>
      </c>
      <c r="T236" s="35">
        <f t="shared" ref="T236" si="190">T234/T235*0.0113636*60</f>
        <v>0.72938852035532509</v>
      </c>
      <c r="U236" s="12">
        <v>1.0133914977084562</v>
      </c>
      <c r="V236" s="12">
        <v>1.1295147335657287</v>
      </c>
      <c r="W236" s="12">
        <v>1.044789299429479</v>
      </c>
      <c r="AC236" s="35">
        <f t="shared" ref="AC236" si="191">AC234/AC235*0.0113636*60</f>
        <v>1.0466649726760884</v>
      </c>
      <c r="AD236">
        <v>1.2035902662941014</v>
      </c>
      <c r="AE236" s="12">
        <v>0.84248902783693203</v>
      </c>
      <c r="AF236" s="12">
        <v>0.74161459876283942</v>
      </c>
      <c r="AL236" s="35">
        <f t="shared" ref="AL236" si="192">AL234/AL235*0.0113636*60</f>
        <v>0.89120843939200967</v>
      </c>
      <c r="AM236" s="12">
        <v>0.84921793008695834</v>
      </c>
      <c r="AN236" s="12">
        <v>2.1703286746681911</v>
      </c>
      <c r="AO236" s="12">
        <v>1.8700635850872815</v>
      </c>
      <c r="AP236" s="12">
        <v>1.7170482874782775</v>
      </c>
      <c r="AU236" s="35">
        <f t="shared" ref="AU236" si="193">AU234/AU235*0.0113636*60</f>
        <v>1.6359113031635792</v>
      </c>
      <c r="AV236" s="104"/>
      <c r="BD236" s="35"/>
      <c r="EO236" s="43"/>
    </row>
    <row r="237" spans="1:145" s="43" customFormat="1" x14ac:dyDescent="0.25">
      <c r="A237" s="43">
        <v>59</v>
      </c>
      <c r="B237" s="160">
        <v>206</v>
      </c>
      <c r="C237" s="43">
        <v>1</v>
      </c>
      <c r="D237" s="73"/>
      <c r="E237" s="73"/>
      <c r="F237" s="73"/>
      <c r="G237" s="73"/>
      <c r="H237" s="73"/>
      <c r="I237" s="73"/>
      <c r="J237" s="73"/>
      <c r="K237" s="86"/>
      <c r="L237" s="43">
        <v>3</v>
      </c>
      <c r="M237" s="73"/>
      <c r="N237" s="73"/>
      <c r="O237" s="73"/>
      <c r="P237" s="73"/>
      <c r="Q237" s="73"/>
      <c r="R237" s="73"/>
      <c r="S237" s="73"/>
      <c r="T237" s="86"/>
      <c r="U237" s="43">
        <v>2</v>
      </c>
      <c r="V237" s="73"/>
      <c r="W237" s="73"/>
      <c r="X237" s="73"/>
      <c r="Y237" s="73"/>
      <c r="Z237" s="73"/>
      <c r="AA237" s="73"/>
      <c r="AB237" s="73"/>
      <c r="AC237" s="86"/>
      <c r="AD237" s="43">
        <v>3</v>
      </c>
      <c r="AE237" s="73"/>
      <c r="AF237" s="73"/>
      <c r="AG237" s="73"/>
      <c r="AH237" s="73"/>
      <c r="AI237" s="73"/>
      <c r="AJ237" s="73"/>
      <c r="AK237" s="73"/>
      <c r="AL237" s="86"/>
      <c r="AM237" s="43">
        <v>5</v>
      </c>
      <c r="AN237" s="73"/>
      <c r="AO237" s="73"/>
      <c r="AP237" s="73"/>
      <c r="AQ237" s="73"/>
      <c r="AR237" s="73"/>
      <c r="AS237" s="73"/>
      <c r="AT237" s="73"/>
      <c r="AU237" s="86"/>
      <c r="AV237" s="43">
        <v>5</v>
      </c>
      <c r="AW237" s="73"/>
      <c r="AX237" s="73"/>
      <c r="AY237" s="73"/>
      <c r="AZ237" s="73"/>
      <c r="BA237" s="73"/>
      <c r="BB237" s="73"/>
      <c r="BC237" s="73"/>
      <c r="BD237" s="86"/>
      <c r="BE237" s="43">
        <v>1</v>
      </c>
      <c r="BF237" s="73"/>
      <c r="BG237" s="73"/>
      <c r="BH237" s="73"/>
      <c r="BI237" s="73"/>
      <c r="BJ237" s="73"/>
      <c r="BK237" s="73"/>
      <c r="BL237" s="73"/>
      <c r="BM237" s="86"/>
      <c r="BO237" s="73"/>
      <c r="BP237" s="73"/>
      <c r="BQ237" s="73"/>
      <c r="BR237" s="73"/>
      <c r="BS237" s="73"/>
      <c r="BT237" s="73"/>
      <c r="BU237" s="73"/>
      <c r="BV237" s="86"/>
      <c r="BX237" s="73"/>
      <c r="BY237" s="73"/>
      <c r="BZ237" s="73"/>
      <c r="CA237" s="73"/>
      <c r="CB237" s="73"/>
      <c r="CC237" s="73"/>
      <c r="CD237" s="73"/>
      <c r="CE237" s="86"/>
      <c r="CG237" s="73"/>
      <c r="CH237" s="73"/>
      <c r="CI237" s="73"/>
      <c r="CJ237" s="73"/>
      <c r="CK237" s="73"/>
      <c r="CL237" s="73"/>
      <c r="CM237" s="73"/>
      <c r="CN237" s="86"/>
      <c r="CP237" s="73"/>
      <c r="CQ237" s="73"/>
      <c r="CR237" s="73"/>
      <c r="CS237" s="73"/>
      <c r="CT237" s="73"/>
      <c r="CU237" s="73"/>
      <c r="CV237" s="73"/>
      <c r="CW237" s="86"/>
      <c r="CY237" s="73"/>
      <c r="CZ237" s="73"/>
      <c r="DA237" s="73"/>
      <c r="DB237" s="73"/>
      <c r="DC237" s="73"/>
      <c r="DD237" s="73"/>
      <c r="DE237" s="73"/>
      <c r="DF237" s="86"/>
      <c r="DH237" s="73"/>
      <c r="DI237" s="73"/>
      <c r="DJ237" s="73"/>
      <c r="DK237" s="73"/>
      <c r="DL237" s="73"/>
      <c r="DM237" s="73"/>
      <c r="DN237" s="73"/>
      <c r="DO237" s="86"/>
      <c r="DQ237" s="73"/>
      <c r="DR237" s="73"/>
      <c r="DS237" s="73"/>
      <c r="DT237" s="73"/>
      <c r="DU237" s="73"/>
      <c r="DV237" s="73"/>
      <c r="DW237" s="73"/>
      <c r="DX237" s="86"/>
      <c r="DZ237" s="73"/>
      <c r="EA237" s="73"/>
      <c r="EB237" s="73"/>
      <c r="EC237" s="73"/>
      <c r="ED237" s="73"/>
      <c r="EE237" s="73"/>
      <c r="EF237" s="73"/>
      <c r="EG237" s="86"/>
      <c r="EH237" s="73"/>
    </row>
    <row r="238" spans="1:145" x14ac:dyDescent="0.25">
      <c r="A238" s="136"/>
      <c r="B238" s="157"/>
      <c r="C238" s="118">
        <v>168</v>
      </c>
      <c r="K238" s="32">
        <f>SUM(C238:J238)</f>
        <v>168</v>
      </c>
      <c r="L238" s="118">
        <v>167.32</v>
      </c>
      <c r="M238" s="12">
        <v>167.32</v>
      </c>
      <c r="N238" s="12">
        <v>258.07999999999993</v>
      </c>
      <c r="T238" s="32">
        <f>SUM(L238:S238)</f>
        <v>592.71999999999991</v>
      </c>
      <c r="U238" s="12">
        <v>167.32</v>
      </c>
      <c r="V238" s="12">
        <v>246.04</v>
      </c>
      <c r="AC238" s="32">
        <f>SUM(U238:AB238)</f>
        <v>413.36</v>
      </c>
      <c r="AD238">
        <v>246.04</v>
      </c>
      <c r="AE238" s="12">
        <v>446.46</v>
      </c>
      <c r="AF238" s="12">
        <v>476.46</v>
      </c>
      <c r="AL238" s="32">
        <f>SUM(AD238:AK238)</f>
        <v>1168.96</v>
      </c>
      <c r="AM238" s="118">
        <v>446.46</v>
      </c>
      <c r="AN238" s="118">
        <v>933.41999999999985</v>
      </c>
      <c r="AO238" s="118">
        <v>446.46</v>
      </c>
      <c r="AP238" s="118">
        <v>446.46</v>
      </c>
      <c r="AQ238" s="118">
        <v>446.46</v>
      </c>
      <c r="AU238" s="32">
        <f>SUM(AM238:AT238)</f>
        <v>2719.2599999999998</v>
      </c>
      <c r="AV238" s="118">
        <v>446.46</v>
      </c>
      <c r="AW238" s="118">
        <v>446.46</v>
      </c>
      <c r="AX238" s="118">
        <v>446.46</v>
      </c>
      <c r="AY238" s="118">
        <v>446.46</v>
      </c>
      <c r="AZ238" s="12">
        <v>933.41999999999985</v>
      </c>
      <c r="BD238" s="32">
        <f>SUM(AV238:BC238)</f>
        <v>2719.2599999999998</v>
      </c>
      <c r="BE238" s="12">
        <v>933.41999999999985</v>
      </c>
      <c r="BM238" s="32">
        <f>SUM(BE238:BL238)</f>
        <v>933.41999999999985</v>
      </c>
      <c r="EO238" s="43"/>
    </row>
    <row r="239" spans="1:145" x14ac:dyDescent="0.25">
      <c r="A239" s="136"/>
      <c r="B239" s="157"/>
      <c r="C239" s="118">
        <v>452.74827008049937</v>
      </c>
      <c r="K239" s="32">
        <f>SUM(C239:J239)</f>
        <v>452.74827008049937</v>
      </c>
      <c r="L239" s="118">
        <v>821.38345112864545</v>
      </c>
      <c r="M239" s="118">
        <v>227.87729639453596</v>
      </c>
      <c r="N239" s="118">
        <v>190.36860725796868</v>
      </c>
      <c r="T239" s="32">
        <f>SUM(L239:S239)</f>
        <v>1239.6293547811501</v>
      </c>
      <c r="U239" s="118">
        <v>380.27828343244011</v>
      </c>
      <c r="V239" s="118">
        <v>198.67746718975076</v>
      </c>
      <c r="AC239" s="32">
        <f>SUM(U239:AB239)</f>
        <v>578.95575062219086</v>
      </c>
      <c r="AD239" s="118">
        <v>164.1543482322171</v>
      </c>
      <c r="AE239" s="118">
        <v>231.97215273434696</v>
      </c>
      <c r="AF239" s="118">
        <v>438.3550309221107</v>
      </c>
      <c r="AL239" s="32">
        <f>SUM(AD239:AK239)</f>
        <v>834.48153188867479</v>
      </c>
      <c r="AM239" s="118">
        <v>416.9345597943082</v>
      </c>
      <c r="AN239" s="118">
        <v>441.18798207217071</v>
      </c>
      <c r="AO239" s="118">
        <v>316.35979084148357</v>
      </c>
      <c r="AP239" s="118">
        <v>275.54732124244424</v>
      </c>
      <c r="AQ239" s="118">
        <v>304.6831526648603</v>
      </c>
      <c r="AU239" s="32">
        <f>SUM(AM239:AT239)</f>
        <v>1754.712806615267</v>
      </c>
      <c r="AV239" s="118">
        <v>233.42927871586923</v>
      </c>
      <c r="AW239" s="118">
        <v>303.53964283233216</v>
      </c>
      <c r="AX239" s="118">
        <v>301.82581127091726</v>
      </c>
      <c r="AY239" s="118">
        <v>272.93779098047304</v>
      </c>
      <c r="AZ239" s="118">
        <v>728.59947189216507</v>
      </c>
      <c r="BD239" s="32">
        <f>SUM(AV239:BC239)</f>
        <v>1840.3319956917567</v>
      </c>
      <c r="BE239" s="118">
        <v>466.43372593982463</v>
      </c>
      <c r="BM239" s="32">
        <f>SUM(BE239:BL239)</f>
        <v>466.43372593982463</v>
      </c>
      <c r="EO239" s="43"/>
    </row>
    <row r="240" spans="1:145" x14ac:dyDescent="0.25">
      <c r="A240" s="136">
        <f>SUM(C237,L237,U237,AD237,AM237,AV237,BE237,BN237,BW237,CF237,CO237,CX237,DG237,DP237,DY237)</f>
        <v>20</v>
      </c>
      <c r="B240" s="157"/>
      <c r="C240">
        <v>0.25299950451413916</v>
      </c>
      <c r="K240" s="35">
        <f t="shared" ref="K240" si="194">K238/K239*0.0113636*60</f>
        <v>0.25299950451413916</v>
      </c>
      <c r="L240" s="12">
        <v>0.13888939807984091</v>
      </c>
      <c r="M240" s="12">
        <v>0.50062667464021848</v>
      </c>
      <c r="N240" s="12">
        <v>0.92432820628640855</v>
      </c>
      <c r="T240" s="35">
        <f t="shared" ref="T240" si="195">T238/T239*0.0113636*60</f>
        <v>0.32600549346570307</v>
      </c>
      <c r="U240" s="12">
        <v>0.29999465678209736</v>
      </c>
      <c r="V240" s="12">
        <v>0.84435346903120756</v>
      </c>
      <c r="AC240" s="35">
        <f t="shared" ref="AC240" si="196">AC238/AC239*0.0113636*60</f>
        <v>0.48679965862178193</v>
      </c>
      <c r="AD240">
        <v>1.0219285108591256</v>
      </c>
      <c r="AE240" s="12">
        <v>1.3122418694307716</v>
      </c>
      <c r="AF240" s="12">
        <v>0.74108434589341465</v>
      </c>
      <c r="AL240" s="35">
        <f t="shared" ref="AL240" si="197">AL238/AL239*0.0113636*60</f>
        <v>0.95510278047271036</v>
      </c>
      <c r="AM240" s="12">
        <v>0.73009915875089715</v>
      </c>
      <c r="AN240" s="12">
        <v>1.4425159265011269</v>
      </c>
      <c r="AO240" s="12">
        <v>0.96220689282389116</v>
      </c>
      <c r="AP240" s="12">
        <v>1.1047233919293526</v>
      </c>
      <c r="AQ240" s="12">
        <v>0.99908238672727712</v>
      </c>
      <c r="AU240" s="35">
        <f t="shared" ref="AU240" si="198">AU238/AU239*0.0113636*60</f>
        <v>1.0566030914975304</v>
      </c>
      <c r="AV240">
        <v>1.3040505160045535</v>
      </c>
      <c r="AW240" s="12">
        <v>1.0028461802208322</v>
      </c>
      <c r="AX240" s="12">
        <v>1.008540555488705</v>
      </c>
      <c r="AY240" s="12">
        <v>1.1152855391204441</v>
      </c>
      <c r="AZ240" s="12">
        <v>0.87348497394216074</v>
      </c>
      <c r="BD240" s="35">
        <f t="shared" ref="BD240" si="199">BD238/BD239*0.0113636*60</f>
        <v>1.0074459285065531</v>
      </c>
      <c r="BE240" s="12">
        <v>1.3644396949162838</v>
      </c>
      <c r="BM240" s="35">
        <f t="shared" ref="BM240" si="200">BM238/BM239*0.0113636*60</f>
        <v>1.3644396949162838</v>
      </c>
      <c r="EO240" s="43"/>
    </row>
    <row r="241" spans="1:145" s="43" customFormat="1" x14ac:dyDescent="0.25">
      <c r="A241" s="43">
        <v>60</v>
      </c>
      <c r="B241" s="160">
        <v>207</v>
      </c>
      <c r="C241" s="43">
        <v>0</v>
      </c>
      <c r="D241" s="73"/>
      <c r="E241" s="73"/>
      <c r="F241" s="73"/>
      <c r="G241" s="73"/>
      <c r="H241" s="73"/>
      <c r="I241" s="73"/>
      <c r="J241" s="73"/>
      <c r="K241" s="86"/>
      <c r="L241" s="43">
        <v>3</v>
      </c>
      <c r="M241" s="73"/>
      <c r="N241" s="73"/>
      <c r="O241" s="73"/>
      <c r="P241" s="73"/>
      <c r="Q241" s="73"/>
      <c r="R241" s="73"/>
      <c r="S241" s="73"/>
      <c r="T241" s="86"/>
      <c r="U241" s="43">
        <v>3</v>
      </c>
      <c r="V241" s="73"/>
      <c r="W241" s="73"/>
      <c r="X241" s="73"/>
      <c r="Y241" s="73"/>
      <c r="Z241" s="73"/>
      <c r="AA241" s="73"/>
      <c r="AB241" s="73"/>
      <c r="AC241" s="86"/>
      <c r="AD241" s="43">
        <v>2</v>
      </c>
      <c r="AE241" s="73"/>
      <c r="AF241" s="73"/>
      <c r="AG241" s="73"/>
      <c r="AH241" s="73"/>
      <c r="AI241" s="73"/>
      <c r="AJ241" s="73"/>
      <c r="AK241" s="73"/>
      <c r="AL241" s="86"/>
      <c r="AM241" s="43">
        <v>3</v>
      </c>
      <c r="AN241" s="73"/>
      <c r="AO241" s="73"/>
      <c r="AP241" s="73"/>
      <c r="AQ241" s="73"/>
      <c r="AR241" s="73"/>
      <c r="AS241" s="73"/>
      <c r="AT241" s="73"/>
      <c r="AU241" s="86"/>
      <c r="AV241" s="43">
        <v>2</v>
      </c>
      <c r="AW241" s="73"/>
      <c r="AX241" s="73"/>
      <c r="AY241" s="73"/>
      <c r="AZ241" s="73"/>
      <c r="BA241" s="73"/>
      <c r="BB241" s="73"/>
      <c r="BC241" s="73"/>
      <c r="BD241" s="86"/>
      <c r="BE241" s="161">
        <v>3</v>
      </c>
      <c r="BF241" s="73"/>
      <c r="BG241" s="73"/>
      <c r="BH241" s="73"/>
      <c r="BI241" s="73"/>
      <c r="BJ241" s="73"/>
      <c r="BK241" s="73"/>
      <c r="BL241" s="73"/>
      <c r="BM241" s="86"/>
      <c r="BN241" s="43">
        <v>0</v>
      </c>
      <c r="BO241" s="73"/>
      <c r="BP241" s="73"/>
      <c r="BQ241" s="73"/>
      <c r="BR241" s="73"/>
      <c r="BS241" s="73"/>
      <c r="BT241" s="73"/>
      <c r="BU241" s="73"/>
      <c r="BV241" s="86"/>
      <c r="BW241" s="43">
        <v>0</v>
      </c>
      <c r="BX241" s="73"/>
      <c r="BY241" s="73"/>
      <c r="BZ241" s="73"/>
      <c r="CA241" s="73"/>
      <c r="CB241" s="73"/>
      <c r="CC241" s="73"/>
      <c r="CD241" s="73"/>
      <c r="CE241" s="86"/>
      <c r="CG241" s="73"/>
      <c r="CH241" s="73"/>
      <c r="CI241" s="73"/>
      <c r="CJ241" s="73"/>
      <c r="CK241" s="73"/>
      <c r="CL241" s="73"/>
      <c r="CM241" s="73"/>
      <c r="CN241" s="86"/>
      <c r="CP241" s="73"/>
      <c r="CQ241" s="73"/>
      <c r="CR241" s="73"/>
      <c r="CS241" s="73"/>
      <c r="CT241" s="73"/>
      <c r="CU241" s="73"/>
      <c r="CV241" s="73"/>
      <c r="CW241" s="86"/>
      <c r="CY241" s="73"/>
      <c r="CZ241" s="73"/>
      <c r="DA241" s="73"/>
      <c r="DB241" s="73"/>
      <c r="DC241" s="73"/>
      <c r="DD241" s="73"/>
      <c r="DE241" s="73"/>
      <c r="DF241" s="86"/>
      <c r="DH241" s="73"/>
      <c r="DI241" s="73"/>
      <c r="DJ241" s="73"/>
      <c r="DK241" s="73"/>
      <c r="DL241" s="73"/>
      <c r="DM241" s="73"/>
      <c r="DN241" s="73"/>
      <c r="DO241" s="86"/>
      <c r="DQ241" s="73"/>
      <c r="DR241" s="73"/>
      <c r="DS241" s="73"/>
      <c r="DT241" s="73"/>
      <c r="DU241" s="73"/>
      <c r="DV241" s="73"/>
      <c r="DW241" s="73"/>
      <c r="DX241" s="86"/>
      <c r="DZ241" s="73"/>
      <c r="EA241" s="73"/>
      <c r="EB241" s="73"/>
      <c r="EC241" s="73"/>
      <c r="ED241" s="73"/>
      <c r="EE241" s="73"/>
      <c r="EF241" s="73"/>
      <c r="EG241" s="86"/>
      <c r="EH241" s="73"/>
    </row>
    <row r="242" spans="1:145" x14ac:dyDescent="0.25">
      <c r="A242" s="136"/>
      <c r="B242" s="157"/>
      <c r="L242">
        <v>249</v>
      </c>
      <c r="M242" s="12">
        <v>302.8</v>
      </c>
      <c r="N242" s="12">
        <v>302.8</v>
      </c>
      <c r="T242" s="32">
        <f>SUM(L242:S242)</f>
        <v>854.59999999999991</v>
      </c>
      <c r="U242" s="118">
        <v>635.59999999999991</v>
      </c>
      <c r="V242" s="12">
        <v>400.57999999999993</v>
      </c>
      <c r="W242" s="118">
        <v>605.6</v>
      </c>
      <c r="AC242" s="32">
        <f>SUM(U242:AB242)</f>
        <v>1641.7799999999997</v>
      </c>
      <c r="AD242" s="118">
        <v>657.95</v>
      </c>
      <c r="AE242" s="118">
        <v>486.96000000000004</v>
      </c>
      <c r="AL242" s="32">
        <f>SUM(AD242:AK242)</f>
        <v>1144.9100000000001</v>
      </c>
      <c r="AM242">
        <v>973.92</v>
      </c>
      <c r="AN242" s="12">
        <v>486.96000000000004</v>
      </c>
      <c r="AO242" s="12">
        <v>309.82</v>
      </c>
      <c r="AU242" s="32">
        <f>SUM(AM242:AT242)</f>
        <v>1770.7</v>
      </c>
      <c r="AV242" s="118">
        <v>486.96000000000004</v>
      </c>
      <c r="AW242" s="118">
        <v>486.96000000000004</v>
      </c>
      <c r="BD242" s="32">
        <f>SUM(AV242:BC242)</f>
        <v>973.92000000000007</v>
      </c>
      <c r="BE242" s="118">
        <v>486.96000000000004</v>
      </c>
      <c r="BF242" s="118">
        <v>508.96000000000004</v>
      </c>
      <c r="BG242" s="118">
        <v>486.96</v>
      </c>
      <c r="BM242" s="32">
        <f>SUM(BE242:BL242)</f>
        <v>1482.88</v>
      </c>
      <c r="BN242" s="104"/>
      <c r="BW242" s="104"/>
      <c r="EO242" s="43"/>
    </row>
    <row r="243" spans="1:145" x14ac:dyDescent="0.25">
      <c r="A243" s="136"/>
      <c r="B243" s="157"/>
      <c r="L243" s="118">
        <v>309.18079464598895</v>
      </c>
      <c r="M243" s="118">
        <v>275.32497976540753</v>
      </c>
      <c r="N243" s="118">
        <v>376.4579361915666</v>
      </c>
      <c r="T243" s="32">
        <f>SUM(L243:S243)</f>
        <v>960.96371060296315</v>
      </c>
      <c r="U243" s="118">
        <v>512.32426098406813</v>
      </c>
      <c r="V243" s="118">
        <v>510.62767238783181</v>
      </c>
      <c r="W243" s="118">
        <v>439.33095350270651</v>
      </c>
      <c r="AC243" s="32">
        <f>SUM(U243:AB243)</f>
        <v>1462.2828868746064</v>
      </c>
      <c r="AD243" s="118">
        <v>726.63224932247715</v>
      </c>
      <c r="AE243" s="118">
        <v>464.83546440479984</v>
      </c>
      <c r="AL243" s="32">
        <f>SUM(AD243:AK243)</f>
        <v>1191.467713727277</v>
      </c>
      <c r="AM243" s="118">
        <v>841.33301214874928</v>
      </c>
      <c r="AN243" s="118">
        <v>362.44238136097204</v>
      </c>
      <c r="AO243" s="118">
        <v>302.50782896718118</v>
      </c>
      <c r="AU243" s="32">
        <f>SUM(AM243:AT243)</f>
        <v>1506.2832224769024</v>
      </c>
      <c r="AV243" s="118">
        <v>424.4233892710381</v>
      </c>
      <c r="AW243" s="118">
        <v>283.29922212373867</v>
      </c>
      <c r="BD243" s="32">
        <f>SUM(AV243:BC243)</f>
        <v>707.72261139477678</v>
      </c>
      <c r="BE243" s="118">
        <v>380.35462496526725</v>
      </c>
      <c r="BF243" s="118">
        <v>525.22934220459535</v>
      </c>
      <c r="BG243" s="118">
        <v>363.84171106199614</v>
      </c>
      <c r="BM243" s="32">
        <f>SUM(BE243:BL243)</f>
        <v>1269.4256782318587</v>
      </c>
      <c r="BN243" s="104"/>
      <c r="BW243" s="104"/>
      <c r="EO243" s="43"/>
    </row>
    <row r="244" spans="1:145" x14ac:dyDescent="0.25">
      <c r="A244" s="136">
        <f>SUM(C241,L241,U241,AD241,AM241,AV241,BE241,BN241,BW241,CF241,CO241,CX241,DG241,DP241,DY241)</f>
        <v>16</v>
      </c>
      <c r="B244" s="157"/>
      <c r="L244">
        <v>0.54910326559703881</v>
      </c>
      <c r="M244" s="12">
        <v>0.7498552618651253</v>
      </c>
      <c r="N244" s="12">
        <v>0.54841156196251006</v>
      </c>
      <c r="T244" s="35">
        <f t="shared" ref="T244" si="201">T242/T243*0.0113636*60</f>
        <v>0.60634959173889458</v>
      </c>
      <c r="U244" s="12">
        <v>0.84587493234773103</v>
      </c>
      <c r="V244" s="12">
        <v>0.5348747591426235</v>
      </c>
      <c r="W244" s="12">
        <v>0.93985585651992154</v>
      </c>
      <c r="AC244" s="35">
        <f t="shared" ref="AC244" si="202">AC242/AC243*0.0113636*60</f>
        <v>0.76550979466942903</v>
      </c>
      <c r="AD244" s="12">
        <v>0.61736984233535219</v>
      </c>
      <c r="AE244" s="12">
        <v>0.71426804705000835</v>
      </c>
      <c r="AL244" s="35">
        <f t="shared" ref="AL244" si="203">AL242/AL243*0.0113636*60</f>
        <v>0.65517340299384808</v>
      </c>
      <c r="AM244">
        <v>0.78926445192500949</v>
      </c>
      <c r="AN244" s="12">
        <v>0.91605489985270194</v>
      </c>
      <c r="AO244" s="12">
        <v>0.69829674769480843</v>
      </c>
      <c r="AU244" s="35">
        <f t="shared" ref="AU244" si="204">AU242/AU243*0.0113636*60</f>
        <v>0.80150371004913235</v>
      </c>
      <c r="AV244" s="12">
        <v>0.78227809247329871</v>
      </c>
      <c r="AW244" s="12">
        <v>1.1719662231016734</v>
      </c>
      <c r="BD244" s="35">
        <f t="shared" ref="BD244" si="205">BD242/BD243*0.0113636*60</f>
        <v>0.93826907326208508</v>
      </c>
      <c r="BE244" s="12">
        <v>0.87291463693998406</v>
      </c>
      <c r="BF244" s="12">
        <v>0.66069627775065276</v>
      </c>
      <c r="BG244" s="12">
        <v>0.91253176660502944</v>
      </c>
      <c r="BM244" s="35">
        <f t="shared" ref="BM244" si="206">BM242/BM243*0.0113636*60</f>
        <v>0.79646357200546025</v>
      </c>
      <c r="BN244" s="104"/>
      <c r="BW244" s="104"/>
      <c r="EO244" s="43"/>
    </row>
    <row r="245" spans="1:145" s="43" customFormat="1" x14ac:dyDescent="0.25">
      <c r="A245" s="43">
        <v>61</v>
      </c>
      <c r="B245" s="160">
        <v>210</v>
      </c>
      <c r="C245" s="43">
        <v>0</v>
      </c>
      <c r="D245" s="73"/>
      <c r="E245" s="73"/>
      <c r="F245" s="73"/>
      <c r="G245" s="73"/>
      <c r="H245" s="73"/>
      <c r="I245" s="73"/>
      <c r="J245" s="73"/>
      <c r="K245" s="86"/>
      <c r="L245" s="43">
        <v>2</v>
      </c>
      <c r="M245" s="73"/>
      <c r="N245" s="73"/>
      <c r="O245" s="73"/>
      <c r="P245" s="73"/>
      <c r="Q245" s="73"/>
      <c r="R245" s="73"/>
      <c r="S245" s="73"/>
      <c r="T245" s="86"/>
      <c r="U245" s="43">
        <v>0</v>
      </c>
      <c r="V245" s="73"/>
      <c r="W245" s="73"/>
      <c r="X245" s="73"/>
      <c r="Y245" s="73"/>
      <c r="Z245" s="73"/>
      <c r="AA245" s="73"/>
      <c r="AB245" s="73"/>
      <c r="AC245" s="86"/>
      <c r="AD245" s="43">
        <v>0</v>
      </c>
      <c r="AE245" s="73"/>
      <c r="AF245" s="73"/>
      <c r="AG245" s="73"/>
      <c r="AH245" s="73"/>
      <c r="AI245" s="73"/>
      <c r="AJ245" s="73"/>
      <c r="AK245" s="73"/>
      <c r="AL245" s="86"/>
      <c r="AN245" s="73"/>
      <c r="AO245" s="73"/>
      <c r="AP245" s="73"/>
      <c r="AQ245" s="73"/>
      <c r="AR245" s="73"/>
      <c r="AS245" s="73"/>
      <c r="AT245" s="73"/>
      <c r="AU245" s="86"/>
      <c r="AW245" s="73"/>
      <c r="AX245" s="73"/>
      <c r="AY245" s="73"/>
      <c r="AZ245" s="73"/>
      <c r="BA245" s="73"/>
      <c r="BB245" s="73"/>
      <c r="BC245" s="73"/>
      <c r="BD245" s="86"/>
      <c r="BF245" s="73"/>
      <c r="BG245" s="73"/>
      <c r="BH245" s="73"/>
      <c r="BI245" s="73"/>
      <c r="BJ245" s="73"/>
      <c r="BK245" s="73"/>
      <c r="BL245" s="73"/>
      <c r="BM245" s="86"/>
      <c r="BO245" s="73"/>
      <c r="BP245" s="73"/>
      <c r="BQ245" s="73"/>
      <c r="BR245" s="73"/>
      <c r="BS245" s="73"/>
      <c r="BT245" s="73"/>
      <c r="BU245" s="73"/>
      <c r="BV245" s="86"/>
      <c r="BX245" s="73"/>
      <c r="BY245" s="73"/>
      <c r="BZ245" s="73"/>
      <c r="CA245" s="73"/>
      <c r="CB245" s="73"/>
      <c r="CC245" s="73"/>
      <c r="CD245" s="73"/>
      <c r="CE245" s="86"/>
      <c r="CG245" s="73"/>
      <c r="CH245" s="73"/>
      <c r="CI245" s="73"/>
      <c r="CJ245" s="73"/>
      <c r="CK245" s="73"/>
      <c r="CL245" s="73"/>
      <c r="CM245" s="73"/>
      <c r="CN245" s="86"/>
      <c r="CP245" s="73"/>
      <c r="CQ245" s="73"/>
      <c r="CR245" s="73"/>
      <c r="CS245" s="73"/>
      <c r="CT245" s="73"/>
      <c r="CU245" s="73"/>
      <c r="CV245" s="73"/>
      <c r="CW245" s="86"/>
      <c r="CY245" s="73"/>
      <c r="CZ245" s="73"/>
      <c r="DA245" s="73"/>
      <c r="DB245" s="73"/>
      <c r="DC245" s="73"/>
      <c r="DD245" s="73"/>
      <c r="DE245" s="73"/>
      <c r="DF245" s="86"/>
      <c r="DH245" s="73"/>
      <c r="DI245" s="73"/>
      <c r="DJ245" s="73"/>
      <c r="DK245" s="73"/>
      <c r="DL245" s="73"/>
      <c r="DM245" s="73"/>
      <c r="DN245" s="73"/>
      <c r="DO245" s="86"/>
      <c r="DQ245" s="73"/>
      <c r="DR245" s="73"/>
      <c r="DS245" s="73"/>
      <c r="DT245" s="73"/>
      <c r="DU245" s="73"/>
      <c r="DV245" s="73"/>
      <c r="DW245" s="73"/>
      <c r="DX245" s="86"/>
      <c r="DZ245" s="73"/>
      <c r="EA245" s="73"/>
      <c r="EB245" s="73"/>
      <c r="EC245" s="73"/>
      <c r="ED245" s="73"/>
      <c r="EE245" s="73"/>
      <c r="EF245" s="73"/>
      <c r="EG245" s="86"/>
      <c r="EH245" s="73"/>
    </row>
    <row r="246" spans="1:145" x14ac:dyDescent="0.25">
      <c r="A246" s="136"/>
      <c r="B246" s="157"/>
      <c r="L246">
        <v>246.04000000000002</v>
      </c>
      <c r="M246" s="12">
        <v>258.08</v>
      </c>
      <c r="O246" s="6"/>
      <c r="T246" s="32">
        <f>SUM(L246:S246)</f>
        <v>504.12</v>
      </c>
      <c r="EO246" s="43"/>
    </row>
    <row r="247" spans="1:145" x14ac:dyDescent="0.25">
      <c r="A247" s="136"/>
      <c r="B247" s="157"/>
      <c r="L247" s="118">
        <v>173.51411348625001</v>
      </c>
      <c r="M247" s="118">
        <v>205.1998325271756</v>
      </c>
      <c r="T247" s="32">
        <f>SUM(L247:S247)</f>
        <v>378.71394601342558</v>
      </c>
      <c r="EO247" s="43"/>
    </row>
    <row r="248" spans="1:145" x14ac:dyDescent="0.25">
      <c r="A248" s="136">
        <f>SUM(C245,L245,U245,AD245,AM245,AV245,BE245,BN245,BW245,CF245,CO245,CX245,DG245,DP245,DY245)</f>
        <v>2</v>
      </c>
      <c r="B248" s="157"/>
      <c r="L248">
        <v>0.96680324885095614</v>
      </c>
      <c r="M248" s="12">
        <v>0.85752055015296547</v>
      </c>
      <c r="T248" s="35">
        <f t="shared" ref="T248" si="207">T246/T247*0.0113636*60</f>
        <v>0.90759024202350091</v>
      </c>
      <c r="EO248" s="43"/>
    </row>
    <row r="249" spans="1:145" s="43" customFormat="1" x14ac:dyDescent="0.25">
      <c r="A249" s="43">
        <v>62</v>
      </c>
      <c r="B249" s="160">
        <v>211</v>
      </c>
      <c r="C249" s="43">
        <v>0</v>
      </c>
      <c r="D249" s="73"/>
      <c r="E249" s="73"/>
      <c r="F249" s="73"/>
      <c r="G249" s="73"/>
      <c r="H249" s="73"/>
      <c r="I249" s="73"/>
      <c r="J249" s="73"/>
      <c r="K249" s="86"/>
      <c r="L249" s="43">
        <v>3</v>
      </c>
      <c r="M249" s="73"/>
      <c r="N249" s="73"/>
      <c r="O249" s="73"/>
      <c r="P249" s="73"/>
      <c r="Q249" s="73"/>
      <c r="R249" s="73"/>
      <c r="S249" s="73"/>
      <c r="T249" s="86"/>
      <c r="U249" s="43">
        <v>2</v>
      </c>
      <c r="V249" s="73"/>
      <c r="W249" s="73"/>
      <c r="X249" s="73"/>
      <c r="Y249" s="73"/>
      <c r="Z249" s="73"/>
      <c r="AA249" s="73"/>
      <c r="AB249" s="73"/>
      <c r="AC249" s="86"/>
      <c r="AD249" s="43">
        <v>2</v>
      </c>
      <c r="AE249" s="73"/>
      <c r="AF249" s="73"/>
      <c r="AG249" s="73"/>
      <c r="AH249" s="73"/>
      <c r="AI249" s="73"/>
      <c r="AJ249" s="73"/>
      <c r="AK249" s="73"/>
      <c r="AL249" s="86"/>
      <c r="AM249" s="161">
        <v>7</v>
      </c>
      <c r="AN249" s="73"/>
      <c r="AO249" s="73"/>
      <c r="AP249" s="73"/>
      <c r="AQ249" s="73"/>
      <c r="AR249" s="73"/>
      <c r="AS249" s="73"/>
      <c r="AT249" s="73"/>
      <c r="AU249" s="86"/>
      <c r="AV249" s="161">
        <v>6</v>
      </c>
      <c r="AW249" s="73"/>
      <c r="AX249" s="73"/>
      <c r="AY249" s="73"/>
      <c r="AZ249" s="73"/>
      <c r="BA249" s="73"/>
      <c r="BB249" s="73"/>
      <c r="BC249" s="73"/>
      <c r="BD249" s="86"/>
      <c r="BF249" s="73"/>
      <c r="BG249" s="73"/>
      <c r="BH249" s="73"/>
      <c r="BI249" s="73"/>
      <c r="BJ249" s="73"/>
      <c r="BK249" s="73"/>
      <c r="BL249" s="73"/>
      <c r="BM249" s="86"/>
      <c r="BO249" s="73"/>
      <c r="BP249" s="73"/>
      <c r="BQ249" s="73"/>
      <c r="BR249" s="73"/>
      <c r="BS249" s="73"/>
      <c r="BT249" s="73"/>
      <c r="BU249" s="73"/>
      <c r="BV249" s="86"/>
      <c r="BX249" s="73"/>
      <c r="BY249" s="73"/>
      <c r="BZ249" s="73"/>
      <c r="CA249" s="73"/>
      <c r="CB249" s="73"/>
      <c r="CC249" s="73"/>
      <c r="CD249" s="73"/>
      <c r="CE249" s="86"/>
      <c r="CG249" s="73"/>
      <c r="CH249" s="73"/>
      <c r="CI249" s="73"/>
      <c r="CJ249" s="73"/>
      <c r="CK249" s="73"/>
      <c r="CL249" s="73"/>
      <c r="CM249" s="73"/>
      <c r="CN249" s="86"/>
      <c r="CP249" s="73"/>
      <c r="CQ249" s="73"/>
      <c r="CR249" s="73"/>
      <c r="CS249" s="73"/>
      <c r="CT249" s="73"/>
      <c r="CU249" s="73"/>
      <c r="CV249" s="73"/>
      <c r="CW249" s="86"/>
      <c r="CY249" s="73"/>
      <c r="CZ249" s="73"/>
      <c r="DA249" s="73"/>
      <c r="DB249" s="73"/>
      <c r="DC249" s="73"/>
      <c r="DD249" s="73"/>
      <c r="DE249" s="73"/>
      <c r="DF249" s="86"/>
      <c r="DH249" s="73"/>
      <c r="DI249" s="73"/>
      <c r="DJ249" s="73"/>
      <c r="DK249" s="73"/>
      <c r="DL249" s="73"/>
      <c r="DM249" s="73"/>
      <c r="DN249" s="73"/>
      <c r="DO249" s="86"/>
      <c r="DQ249" s="73"/>
      <c r="DR249" s="73"/>
      <c r="DS249" s="73"/>
      <c r="DT249" s="73"/>
      <c r="DU249" s="73"/>
      <c r="DV249" s="73"/>
      <c r="DW249" s="73"/>
      <c r="DX249" s="86"/>
      <c r="DZ249" s="73"/>
      <c r="EA249" s="73"/>
      <c r="EB249" s="73"/>
      <c r="EC249" s="73"/>
      <c r="ED249" s="73"/>
      <c r="EE249" s="73"/>
      <c r="EF249" s="73"/>
      <c r="EG249" s="86"/>
      <c r="EH249" s="73"/>
    </row>
    <row r="250" spans="1:145" x14ac:dyDescent="0.25">
      <c r="A250" s="136"/>
      <c r="B250" s="157"/>
      <c r="L250" s="118">
        <v>330.42</v>
      </c>
      <c r="M250" s="118">
        <v>304.38</v>
      </c>
      <c r="N250" s="118">
        <v>274.38</v>
      </c>
      <c r="T250" s="32">
        <f>SUM(L250:S250)</f>
        <v>909.18</v>
      </c>
      <c r="U250" s="118">
        <v>458.53999999999996</v>
      </c>
      <c r="V250" s="12">
        <v>458.53999999999996</v>
      </c>
      <c r="AC250" s="32">
        <f>SUM(U250:AB250)</f>
        <v>917.07999999999993</v>
      </c>
      <c r="AD250" s="118">
        <v>945.49999999999989</v>
      </c>
      <c r="AE250" s="118">
        <v>458.54</v>
      </c>
      <c r="AL250" s="32">
        <f>SUM(AD250:AK250)</f>
        <v>1404.04</v>
      </c>
      <c r="AM250" s="118">
        <v>458.54</v>
      </c>
      <c r="AN250" s="118">
        <v>488.54</v>
      </c>
      <c r="AO250" s="118">
        <v>458.54</v>
      </c>
      <c r="AP250" s="118">
        <v>458.54</v>
      </c>
      <c r="AQ250" s="118">
        <v>1432.6599999999999</v>
      </c>
      <c r="AR250" s="118">
        <v>1492.46</v>
      </c>
      <c r="AS250" s="118">
        <v>176.17000000000002</v>
      </c>
      <c r="AU250" s="32">
        <f>SUM(AM250:AT250)</f>
        <v>4965.45</v>
      </c>
      <c r="AV250" s="118">
        <v>2038.0600000000002</v>
      </c>
      <c r="AW250" s="12">
        <v>274.38</v>
      </c>
      <c r="AX250" s="118">
        <v>274.38</v>
      </c>
      <c r="AY250" s="118">
        <v>458.54</v>
      </c>
      <c r="AZ250" s="118">
        <v>2406.3799999999997</v>
      </c>
      <c r="BA250" s="118">
        <v>945.49999999999989</v>
      </c>
      <c r="BB250" s="104"/>
      <c r="BD250" s="32">
        <f>SUM(AV250:BC250)</f>
        <v>6397.24</v>
      </c>
      <c r="EO250" s="43"/>
    </row>
    <row r="251" spans="1:145" x14ac:dyDescent="0.25">
      <c r="A251" s="136"/>
      <c r="B251" s="157"/>
      <c r="L251" s="118">
        <v>313.11916721693171</v>
      </c>
      <c r="M251" s="118">
        <v>431.12058083648486</v>
      </c>
      <c r="N251" s="118">
        <v>235.14448512827497</v>
      </c>
      <c r="T251" s="32">
        <f>SUM(L251:S251)</f>
        <v>979.38423318169157</v>
      </c>
      <c r="U251" s="118">
        <v>402.97996244487041</v>
      </c>
      <c r="V251" s="118">
        <v>295.4403032204454</v>
      </c>
      <c r="AC251" s="32">
        <f>SUM(U251:AB251)</f>
        <v>698.42026566531581</v>
      </c>
      <c r="AD251" s="118">
        <v>567.12785873464645</v>
      </c>
      <c r="AE251" s="118">
        <v>231.62975429958237</v>
      </c>
      <c r="AL251" s="32">
        <f>SUM(AD251:AK251)</f>
        <v>798.75761303422883</v>
      </c>
      <c r="AM251" s="118">
        <v>293.98598071468052</v>
      </c>
      <c r="AN251" s="118">
        <v>615.37949560653249</v>
      </c>
      <c r="AO251" s="118">
        <v>350.73882406208776</v>
      </c>
      <c r="AP251" s="118">
        <v>205.31277316750877</v>
      </c>
      <c r="AQ251" s="118">
        <v>597.91731024187004</v>
      </c>
      <c r="AR251" s="118">
        <v>662.96127211374994</v>
      </c>
      <c r="AS251" s="118">
        <v>124.39415218513935</v>
      </c>
      <c r="AU251" s="32">
        <f>SUM(AM251:AT251)</f>
        <v>2850.6898080915689</v>
      </c>
      <c r="AV251" s="118">
        <v>1294.1376700553976</v>
      </c>
      <c r="AW251" s="118">
        <v>188.57353227073187</v>
      </c>
      <c r="AX251" s="118">
        <v>186.501166582433</v>
      </c>
      <c r="AY251" s="118">
        <v>222.64937694108724</v>
      </c>
      <c r="AZ251" s="118">
        <v>1057.2467398178974</v>
      </c>
      <c r="BA251" s="118">
        <v>413.092916200704</v>
      </c>
      <c r="BB251" s="104"/>
      <c r="BD251" s="32">
        <f>SUM(AV251:BC251)</f>
        <v>3362.2014018682512</v>
      </c>
      <c r="EO251" s="43"/>
    </row>
    <row r="252" spans="1:145" x14ac:dyDescent="0.25">
      <c r="A252" s="136">
        <f>SUM(C249,L249,U249,AD249,AM249,AV249,BE249,BN249,BW249,CF249,CO249,CX249,DG249,DP249,DY249)</f>
        <v>20</v>
      </c>
      <c r="B252" s="157"/>
      <c r="L252">
        <v>0.71948850887151261</v>
      </c>
      <c r="M252" s="12">
        <v>0.481376123768752</v>
      </c>
      <c r="N252" s="12">
        <v>0.79558180570531678</v>
      </c>
      <c r="T252" s="35">
        <f t="shared" ref="T252" si="208">T250/T251*0.0113636*60</f>
        <v>0.63294205673106818</v>
      </c>
      <c r="U252" s="12">
        <v>0.77581998554771969</v>
      </c>
      <c r="V252" s="12">
        <v>1.058216855425852</v>
      </c>
      <c r="AC252" s="35">
        <f t="shared" ref="AC252" si="209">AC250/AC251*0.0113636*60</f>
        <v>0.89527731083856477</v>
      </c>
      <c r="AD252" s="12">
        <v>1.136704921247095</v>
      </c>
      <c r="AE252" s="12">
        <v>1.3497398448890194</v>
      </c>
      <c r="AL252" s="35">
        <f t="shared" ref="AL252" si="210">AL250/AL251*0.0113636*60</f>
        <v>1.1984823944319356</v>
      </c>
      <c r="AM252">
        <v>1.0634517601144509</v>
      </c>
      <c r="AN252" s="12">
        <v>0.54128288481840681</v>
      </c>
      <c r="AO252" s="12">
        <v>0.89137525472417201</v>
      </c>
      <c r="AP252" s="12">
        <v>1.5227494315949164</v>
      </c>
      <c r="AQ252" s="12">
        <v>1.6336882940633708</v>
      </c>
      <c r="AR252" s="12">
        <v>1.5349058084729339</v>
      </c>
      <c r="AS252" s="12">
        <v>0.96560427166406237</v>
      </c>
      <c r="AU252" s="35">
        <f t="shared" ref="AU252" si="211">AU250/AU251*0.0113636*60</f>
        <v>1.1876154492818993</v>
      </c>
      <c r="AV252">
        <v>1.0737512315057769</v>
      </c>
      <c r="AW252" s="12">
        <v>0.99206220420910995</v>
      </c>
      <c r="AX252" s="12">
        <v>1.0030858117839849</v>
      </c>
      <c r="AY252" s="12">
        <v>1.4041804784512113</v>
      </c>
      <c r="AZ252" s="12">
        <v>1.5518689481724948</v>
      </c>
      <c r="BA252" s="12">
        <v>1.5605618075687093</v>
      </c>
      <c r="BB252" s="104"/>
      <c r="BD252" s="35">
        <f t="shared" ref="BD252" si="212">BD250/BD251*0.0113636*60</f>
        <v>1.2972871242681481</v>
      </c>
      <c r="EO252" s="43"/>
    </row>
    <row r="253" spans="1:145" s="43" customFormat="1" x14ac:dyDescent="0.25">
      <c r="A253" s="43">
        <v>63</v>
      </c>
      <c r="B253" s="160">
        <v>212</v>
      </c>
      <c r="C253" s="43">
        <v>1</v>
      </c>
      <c r="D253" s="73"/>
      <c r="E253" s="73"/>
      <c r="F253" s="73"/>
      <c r="G253" s="73"/>
      <c r="H253" s="73"/>
      <c r="I253" s="73"/>
      <c r="J253" s="73"/>
      <c r="K253" s="86"/>
      <c r="L253" s="43">
        <v>2</v>
      </c>
      <c r="M253" s="73"/>
      <c r="N253" s="73"/>
      <c r="O253" s="73"/>
      <c r="P253" s="73"/>
      <c r="Q253" s="73"/>
      <c r="R253" s="73"/>
      <c r="S253" s="73"/>
      <c r="T253" s="86"/>
      <c r="U253" s="43">
        <v>1</v>
      </c>
      <c r="V253" s="73"/>
      <c r="W253" s="73"/>
      <c r="X253" s="73"/>
      <c r="Y253" s="73"/>
      <c r="Z253" s="73"/>
      <c r="AA253" s="73"/>
      <c r="AB253" s="73"/>
      <c r="AC253" s="86"/>
      <c r="AD253" s="43">
        <v>0</v>
      </c>
      <c r="AE253" s="73"/>
      <c r="AF253" s="73"/>
      <c r="AG253" s="73"/>
      <c r="AH253" s="73"/>
      <c r="AI253" s="73"/>
      <c r="AJ253" s="73"/>
      <c r="AK253" s="73"/>
      <c r="AL253" s="86"/>
      <c r="AN253" s="73"/>
      <c r="AO253" s="73"/>
      <c r="AP253" s="73"/>
      <c r="AQ253" s="73"/>
      <c r="AR253" s="73"/>
      <c r="AS253" s="73"/>
      <c r="AT253" s="73"/>
      <c r="AU253" s="86"/>
      <c r="AW253" s="73"/>
      <c r="AX253" s="73"/>
      <c r="AY253" s="73"/>
      <c r="AZ253" s="73"/>
      <c r="BA253" s="73"/>
      <c r="BB253" s="73"/>
      <c r="BC253" s="73"/>
      <c r="BD253" s="86"/>
      <c r="BF253" s="73"/>
      <c r="BG253" s="73"/>
      <c r="BH253" s="73"/>
      <c r="BI253" s="73"/>
      <c r="BJ253" s="73"/>
      <c r="BK253" s="73"/>
      <c r="BL253" s="73"/>
      <c r="BM253" s="86"/>
      <c r="BO253" s="73"/>
      <c r="BP253" s="73"/>
      <c r="BQ253" s="73"/>
      <c r="BR253" s="73"/>
      <c r="BS253" s="73"/>
      <c r="BT253" s="73"/>
      <c r="BU253" s="73"/>
      <c r="BV253" s="86"/>
      <c r="BX253" s="73"/>
      <c r="BY253" s="73"/>
      <c r="BZ253" s="73"/>
      <c r="CA253" s="73"/>
      <c r="CB253" s="73"/>
      <c r="CC253" s="73"/>
      <c r="CD253" s="73"/>
      <c r="CE253" s="86"/>
      <c r="CG253" s="73"/>
      <c r="CH253" s="73"/>
      <c r="CI253" s="73"/>
      <c r="CJ253" s="73"/>
      <c r="CK253" s="73"/>
      <c r="CL253" s="73"/>
      <c r="CM253" s="73"/>
      <c r="CN253" s="86"/>
      <c r="CP253" s="73"/>
      <c r="CQ253" s="73"/>
      <c r="CR253" s="73"/>
      <c r="CS253" s="73"/>
      <c r="CT253" s="73"/>
      <c r="CU253" s="73"/>
      <c r="CV253" s="73"/>
      <c r="CW253" s="86"/>
      <c r="CY253" s="73"/>
      <c r="CZ253" s="73"/>
      <c r="DA253" s="73"/>
      <c r="DB253" s="73"/>
      <c r="DC253" s="73"/>
      <c r="DD253" s="73"/>
      <c r="DE253" s="73"/>
      <c r="DF253" s="86"/>
      <c r="DH253" s="73"/>
      <c r="DI253" s="73"/>
      <c r="DJ253" s="73"/>
      <c r="DK253" s="73"/>
      <c r="DL253" s="73"/>
      <c r="DM253" s="73"/>
      <c r="DN253" s="73"/>
      <c r="DO253" s="86"/>
      <c r="DQ253" s="73"/>
      <c r="DR253" s="73"/>
      <c r="DS253" s="73"/>
      <c r="DT253" s="73"/>
      <c r="DU253" s="73"/>
      <c r="DV253" s="73"/>
      <c r="DW253" s="73"/>
      <c r="DX253" s="86"/>
      <c r="DZ253" s="73"/>
      <c r="EA253" s="73"/>
      <c r="EB253" s="73"/>
      <c r="EC253" s="73"/>
      <c r="ED253" s="73"/>
      <c r="EE253" s="73"/>
      <c r="EF253" s="73"/>
      <c r="EG253" s="86"/>
      <c r="EH253" s="73"/>
    </row>
    <row r="254" spans="1:145" s="14" customFormat="1" x14ac:dyDescent="0.25">
      <c r="A254" s="136"/>
      <c r="B254" s="157"/>
      <c r="C254" s="118">
        <v>237.32</v>
      </c>
      <c r="D254" s="12"/>
      <c r="E254" s="12"/>
      <c r="F254" s="12"/>
      <c r="G254" s="12"/>
      <c r="H254" s="12"/>
      <c r="I254" s="12"/>
      <c r="J254" s="12"/>
      <c r="K254" s="32">
        <f>SUM(C254:J254)</f>
        <v>237.32</v>
      </c>
      <c r="L254" s="118">
        <v>339.08</v>
      </c>
      <c r="M254" s="118">
        <v>320.55</v>
      </c>
      <c r="N254" s="12"/>
      <c r="O254" s="12"/>
      <c r="P254" s="12"/>
      <c r="Q254" s="12"/>
      <c r="R254" s="12"/>
      <c r="S254" s="12"/>
      <c r="T254" s="32">
        <f>SUM(L254:S254)</f>
        <v>659.63</v>
      </c>
      <c r="U254" s="118">
        <v>291.05</v>
      </c>
      <c r="V254" s="12"/>
      <c r="W254" s="12"/>
      <c r="X254" s="12"/>
      <c r="Y254" s="12"/>
      <c r="Z254" s="12"/>
      <c r="AA254" s="12"/>
      <c r="AB254" s="12"/>
      <c r="AC254" s="32">
        <f>SUM(U254:AB254)</f>
        <v>291.05</v>
      </c>
      <c r="AE254" s="12"/>
      <c r="AF254" s="12"/>
      <c r="AG254" s="12"/>
      <c r="AH254" s="12"/>
      <c r="AI254" s="12"/>
      <c r="AJ254" s="12"/>
      <c r="AK254" s="12"/>
      <c r="AL254" s="34"/>
      <c r="AN254" s="12"/>
      <c r="AO254" s="12"/>
      <c r="AP254" s="12"/>
      <c r="AQ254" s="12"/>
      <c r="AR254" s="12"/>
      <c r="AS254" s="12"/>
      <c r="AT254" s="12"/>
      <c r="AU254" s="34"/>
      <c r="AW254" s="12"/>
      <c r="AX254" s="12"/>
      <c r="AY254" s="12"/>
      <c r="AZ254" s="12"/>
      <c r="BA254" s="12"/>
      <c r="BB254" s="12"/>
      <c r="BC254" s="12"/>
      <c r="BD254" s="34"/>
      <c r="BF254" s="12"/>
      <c r="BG254" s="12"/>
      <c r="BH254" s="12"/>
      <c r="BI254" s="12"/>
      <c r="BJ254" s="12"/>
      <c r="BK254" s="12"/>
      <c r="BL254" s="12"/>
      <c r="BM254" s="34"/>
      <c r="BO254" s="12"/>
      <c r="BP254" s="12"/>
      <c r="BQ254" s="12"/>
      <c r="BR254" s="12"/>
      <c r="BS254" s="12"/>
      <c r="BT254" s="12"/>
      <c r="BU254" s="12"/>
      <c r="BV254" s="34"/>
      <c r="BX254" s="12"/>
      <c r="BY254" s="12"/>
      <c r="BZ254" s="12"/>
      <c r="CA254" s="12"/>
      <c r="CB254" s="12"/>
      <c r="CC254" s="12"/>
      <c r="CD254" s="12"/>
      <c r="CE254" s="34"/>
      <c r="CG254" s="12"/>
      <c r="CH254" s="12"/>
      <c r="CI254" s="12"/>
      <c r="CJ254" s="12"/>
      <c r="CK254" s="12"/>
      <c r="CL254" s="12"/>
      <c r="CM254" s="12"/>
      <c r="CN254" s="34"/>
      <c r="CP254" s="12"/>
      <c r="CQ254" s="12"/>
      <c r="CR254" s="12"/>
      <c r="CS254" s="12"/>
      <c r="CT254" s="12"/>
      <c r="CU254" s="12"/>
      <c r="CV254" s="12"/>
      <c r="CW254" s="34"/>
      <c r="CY254" s="12"/>
      <c r="CZ254" s="12"/>
      <c r="DA254" s="12"/>
      <c r="DB254" s="12"/>
      <c r="DC254" s="12"/>
      <c r="DD254" s="12"/>
      <c r="DE254" s="12"/>
      <c r="DF254" s="34"/>
      <c r="DH254" s="12"/>
      <c r="DI254" s="12"/>
      <c r="DJ254" s="12"/>
      <c r="DK254" s="12"/>
      <c r="DL254" s="12"/>
      <c r="DM254" s="12"/>
      <c r="DN254" s="12"/>
      <c r="DO254" s="34"/>
      <c r="DQ254" s="12"/>
      <c r="DR254" s="12"/>
      <c r="DS254" s="12"/>
      <c r="DT254" s="12"/>
      <c r="DU254" s="12"/>
      <c r="DV254" s="12"/>
      <c r="DW254" s="12"/>
      <c r="DX254" s="34"/>
      <c r="DZ254" s="12"/>
      <c r="EA254" s="12"/>
      <c r="EB254" s="12"/>
      <c r="EC254" s="12"/>
      <c r="ED254" s="12"/>
      <c r="EE254" s="12"/>
      <c r="EF254" s="12"/>
      <c r="EG254" s="34"/>
      <c r="EH254" s="12"/>
      <c r="EO254" s="43"/>
    </row>
    <row r="255" spans="1:145" s="14" customFormat="1" x14ac:dyDescent="0.25">
      <c r="A255" s="136"/>
      <c r="B255" s="157"/>
      <c r="C255" s="118">
        <v>256.60583978164016</v>
      </c>
      <c r="D255" s="12"/>
      <c r="E255" s="12"/>
      <c r="F255" s="12"/>
      <c r="G255" s="12"/>
      <c r="H255" s="12"/>
      <c r="I255" s="12"/>
      <c r="J255" s="12"/>
      <c r="K255" s="32">
        <f>SUM(C255:J255)</f>
        <v>256.60583978164016</v>
      </c>
      <c r="L255" s="118">
        <v>607.36219448899578</v>
      </c>
      <c r="M255" s="118">
        <v>351.14003751968698</v>
      </c>
      <c r="N255" s="12"/>
      <c r="O255" s="12"/>
      <c r="P255" s="12"/>
      <c r="Q255" s="12"/>
      <c r="R255" s="12"/>
      <c r="S255" s="12"/>
      <c r="T255" s="32">
        <f>SUM(L255:S255)</f>
        <v>958.50223200868277</v>
      </c>
      <c r="U255" s="118">
        <v>302.78277215800904</v>
      </c>
      <c r="V255" s="12"/>
      <c r="W255" s="12"/>
      <c r="X255" s="12"/>
      <c r="Y255" s="12"/>
      <c r="Z255" s="12"/>
      <c r="AA255" s="12"/>
      <c r="AB255" s="12"/>
      <c r="AC255" s="32">
        <f>SUM(U255:AB255)</f>
        <v>302.78277215800904</v>
      </c>
      <c r="AE255" s="12"/>
      <c r="AF255" s="12"/>
      <c r="AG255" s="12"/>
      <c r="AH255" s="12"/>
      <c r="AI255" s="12"/>
      <c r="AJ255" s="12"/>
      <c r="AK255" s="12"/>
      <c r="AL255" s="34"/>
      <c r="AN255" s="12"/>
      <c r="AO255" s="12"/>
      <c r="AP255" s="12"/>
      <c r="AQ255" s="12"/>
      <c r="AR255" s="12"/>
      <c r="AS255" s="12"/>
      <c r="AT255" s="12"/>
      <c r="AU255" s="34"/>
      <c r="AW255" s="12"/>
      <c r="AX255" s="12"/>
      <c r="AY255" s="12"/>
      <c r="AZ255" s="12"/>
      <c r="BA255" s="12"/>
      <c r="BB255" s="12"/>
      <c r="BC255" s="12"/>
      <c r="BD255" s="34"/>
      <c r="BF255" s="12"/>
      <c r="BG255" s="12"/>
      <c r="BH255" s="12"/>
      <c r="BI255" s="12"/>
      <c r="BJ255" s="12"/>
      <c r="BK255" s="12"/>
      <c r="BL255" s="12"/>
      <c r="BM255" s="34"/>
      <c r="BO255" s="12"/>
      <c r="BP255" s="12"/>
      <c r="BQ255" s="12"/>
      <c r="BR255" s="12"/>
      <c r="BS255" s="12"/>
      <c r="BT255" s="12"/>
      <c r="BU255" s="12"/>
      <c r="BV255" s="34"/>
      <c r="BX255" s="12"/>
      <c r="BY255" s="12"/>
      <c r="BZ255" s="12"/>
      <c r="CA255" s="12"/>
      <c r="CB255" s="12"/>
      <c r="CC255" s="12"/>
      <c r="CD255" s="12"/>
      <c r="CE255" s="34"/>
      <c r="CG255" s="12"/>
      <c r="CH255" s="12"/>
      <c r="CI255" s="12"/>
      <c r="CJ255" s="12"/>
      <c r="CK255" s="12"/>
      <c r="CL255" s="12"/>
      <c r="CM255" s="12"/>
      <c r="CN255" s="34"/>
      <c r="CP255" s="12"/>
      <c r="CQ255" s="12"/>
      <c r="CR255" s="12"/>
      <c r="CS255" s="12"/>
      <c r="CT255" s="12"/>
      <c r="CU255" s="12"/>
      <c r="CV255" s="12"/>
      <c r="CW255" s="34"/>
      <c r="CY255" s="12"/>
      <c r="CZ255" s="12"/>
      <c r="DA255" s="12"/>
      <c r="DB255" s="12"/>
      <c r="DC255" s="12"/>
      <c r="DD255" s="12"/>
      <c r="DE255" s="12"/>
      <c r="DF255" s="34"/>
      <c r="DH255" s="12"/>
      <c r="DI255" s="12"/>
      <c r="DJ255" s="12"/>
      <c r="DK255" s="12"/>
      <c r="DL255" s="12"/>
      <c r="DM255" s="12"/>
      <c r="DN255" s="12"/>
      <c r="DO255" s="34"/>
      <c r="DQ255" s="12"/>
      <c r="DR255" s="12"/>
      <c r="DS255" s="12"/>
      <c r="DT255" s="12"/>
      <c r="DU255" s="12"/>
      <c r="DV255" s="12"/>
      <c r="DW255" s="12"/>
      <c r="DX255" s="34"/>
      <c r="DZ255" s="12"/>
      <c r="EA255" s="12"/>
      <c r="EB255" s="12"/>
      <c r="EC255" s="12"/>
      <c r="ED255" s="12"/>
      <c r="EE255" s="12"/>
      <c r="EF255" s="12"/>
      <c r="EG255" s="34"/>
      <c r="EH255" s="12"/>
      <c r="EO255" s="43"/>
    </row>
    <row r="256" spans="1:145" s="14" customFormat="1" x14ac:dyDescent="0.25">
      <c r="A256" s="136">
        <f>SUM(C253,L253,U253,AD253,AM253,AV253,BE253,BN253,BW253,CF253,CO253,CX253,DG253,DP253,DY253)</f>
        <v>4</v>
      </c>
      <c r="B256" s="157"/>
      <c r="C256" s="14">
        <v>0.63057245017374386</v>
      </c>
      <c r="D256" s="12"/>
      <c r="E256" s="12"/>
      <c r="F256" s="12"/>
      <c r="G256" s="12"/>
      <c r="H256" s="12"/>
      <c r="I256" s="12"/>
      <c r="J256" s="12"/>
      <c r="K256" s="35">
        <f t="shared" ref="K256" si="213">K254/K255*0.0113636*60</f>
        <v>0.63057245017374386</v>
      </c>
      <c r="L256" s="12">
        <v>0.38064629536995115</v>
      </c>
      <c r="M256" s="12">
        <v>0.62241868043243698</v>
      </c>
      <c r="N256" s="12"/>
      <c r="O256" s="12"/>
      <c r="P256" s="12"/>
      <c r="Q256" s="12"/>
      <c r="R256" s="12"/>
      <c r="S256" s="12"/>
      <c r="T256" s="35">
        <f t="shared" ref="T256" si="214">T254/T255*0.0113636*60</f>
        <v>0.46921777859347324</v>
      </c>
      <c r="U256" s="12">
        <v>0.65539576570242086</v>
      </c>
      <c r="V256" s="12"/>
      <c r="W256" s="12"/>
      <c r="X256" s="12"/>
      <c r="Y256" s="12"/>
      <c r="Z256" s="12"/>
      <c r="AA256" s="12"/>
      <c r="AB256" s="12"/>
      <c r="AC256" s="35">
        <f t="shared" ref="AC256" si="215">AC254/AC255*0.0113636*60</f>
        <v>0.65539576570242086</v>
      </c>
      <c r="AE256" s="12"/>
      <c r="AF256" s="12"/>
      <c r="AG256" s="12"/>
      <c r="AH256" s="12"/>
      <c r="AI256" s="12"/>
      <c r="AJ256" s="12"/>
      <c r="AK256" s="12"/>
      <c r="AL256" s="34"/>
      <c r="AN256" s="12"/>
      <c r="AO256" s="12"/>
      <c r="AP256" s="12"/>
      <c r="AQ256" s="12"/>
      <c r="AR256" s="12"/>
      <c r="AS256" s="12"/>
      <c r="AT256" s="12"/>
      <c r="AU256" s="34"/>
      <c r="AW256" s="12"/>
      <c r="AX256" s="12"/>
      <c r="AY256" s="12"/>
      <c r="AZ256" s="12"/>
      <c r="BA256" s="12"/>
      <c r="BB256" s="12"/>
      <c r="BC256" s="12"/>
      <c r="BD256" s="34"/>
      <c r="BF256" s="12"/>
      <c r="BG256" s="12"/>
      <c r="BH256" s="12"/>
      <c r="BI256" s="12"/>
      <c r="BJ256" s="12"/>
      <c r="BK256" s="12"/>
      <c r="BL256" s="12"/>
      <c r="BM256" s="34"/>
      <c r="BO256" s="12"/>
      <c r="BP256" s="12"/>
      <c r="BQ256" s="12"/>
      <c r="BR256" s="12"/>
      <c r="BS256" s="12"/>
      <c r="BT256" s="12"/>
      <c r="BU256" s="12"/>
      <c r="BV256" s="34"/>
      <c r="BX256" s="12"/>
      <c r="BY256" s="12"/>
      <c r="BZ256" s="12"/>
      <c r="CA256" s="12"/>
      <c r="CB256" s="12"/>
      <c r="CC256" s="12"/>
      <c r="CD256" s="12"/>
      <c r="CE256" s="34"/>
      <c r="CG256" s="12"/>
      <c r="CH256" s="12"/>
      <c r="CI256" s="12"/>
      <c r="CJ256" s="12"/>
      <c r="CK256" s="12"/>
      <c r="CL256" s="12"/>
      <c r="CM256" s="12"/>
      <c r="CN256" s="34"/>
      <c r="CP256" s="12"/>
      <c r="CQ256" s="12"/>
      <c r="CR256" s="12"/>
      <c r="CS256" s="12"/>
      <c r="CT256" s="12"/>
      <c r="CU256" s="12"/>
      <c r="CV256" s="12"/>
      <c r="CW256" s="34"/>
      <c r="CY256" s="12"/>
      <c r="CZ256" s="12"/>
      <c r="DA256" s="12"/>
      <c r="DB256" s="12"/>
      <c r="DC256" s="12"/>
      <c r="DD256" s="12"/>
      <c r="DE256" s="12"/>
      <c r="DF256" s="34"/>
      <c r="DH256" s="12"/>
      <c r="DI256" s="12"/>
      <c r="DJ256" s="12"/>
      <c r="DK256" s="12"/>
      <c r="DL256" s="12"/>
      <c r="DM256" s="12"/>
      <c r="DN256" s="12"/>
      <c r="DO256" s="34"/>
      <c r="DQ256" s="12"/>
      <c r="DR256" s="12"/>
      <c r="DS256" s="12"/>
      <c r="DT256" s="12"/>
      <c r="DU256" s="12"/>
      <c r="DV256" s="12"/>
      <c r="DW256" s="12"/>
      <c r="DX256" s="34"/>
      <c r="DZ256" s="12"/>
      <c r="EA256" s="12"/>
      <c r="EB256" s="12"/>
      <c r="EC256" s="12"/>
      <c r="ED256" s="12"/>
      <c r="EE256" s="12"/>
      <c r="EF256" s="12"/>
      <c r="EG256" s="34"/>
      <c r="EH256" s="12"/>
      <c r="EO256" s="43"/>
    </row>
    <row r="257" spans="1:145" s="43" customFormat="1" x14ac:dyDescent="0.25">
      <c r="A257" s="43">
        <v>64</v>
      </c>
      <c r="B257" s="160">
        <v>214</v>
      </c>
      <c r="C257" s="43">
        <v>0</v>
      </c>
      <c r="D257" s="73"/>
      <c r="E257" s="73"/>
      <c r="F257" s="73"/>
      <c r="G257" s="73"/>
      <c r="H257" s="73"/>
      <c r="I257" s="73"/>
      <c r="J257" s="73"/>
      <c r="K257" s="86"/>
      <c r="L257" s="43">
        <v>2</v>
      </c>
      <c r="M257" s="73"/>
      <c r="N257" s="73"/>
      <c r="O257" s="73"/>
      <c r="P257" s="73"/>
      <c r="Q257" s="73"/>
      <c r="R257" s="73"/>
      <c r="S257" s="73"/>
      <c r="T257" s="86"/>
      <c r="U257" s="161">
        <v>1</v>
      </c>
      <c r="V257" s="73"/>
      <c r="W257" s="73"/>
      <c r="X257" s="73"/>
      <c r="Y257" s="73"/>
      <c r="Z257" s="73"/>
      <c r="AA257" s="73"/>
      <c r="AB257" s="73"/>
      <c r="AC257" s="86"/>
      <c r="AD257" s="43">
        <v>0</v>
      </c>
      <c r="AE257" s="73"/>
      <c r="AF257" s="73"/>
      <c r="AG257" s="73"/>
      <c r="AH257" s="73"/>
      <c r="AI257" s="73"/>
      <c r="AJ257" s="73"/>
      <c r="AK257" s="73"/>
      <c r="AL257" s="86"/>
      <c r="AN257" s="73"/>
      <c r="AO257" s="73"/>
      <c r="AP257" s="73"/>
      <c r="AQ257" s="73"/>
      <c r="AR257" s="73"/>
      <c r="AS257" s="73"/>
      <c r="AT257" s="73"/>
      <c r="AU257" s="86"/>
      <c r="AW257" s="73"/>
      <c r="AX257" s="73"/>
      <c r="AY257" s="73"/>
      <c r="AZ257" s="73"/>
      <c r="BA257" s="73"/>
      <c r="BB257" s="73"/>
      <c r="BC257" s="73"/>
      <c r="BD257" s="86"/>
      <c r="BF257" s="73"/>
      <c r="BG257" s="73"/>
      <c r="BH257" s="73"/>
      <c r="BI257" s="73"/>
      <c r="BJ257" s="73"/>
      <c r="BK257" s="73"/>
      <c r="BL257" s="73"/>
      <c r="BM257" s="86"/>
      <c r="BO257" s="73"/>
      <c r="BP257" s="73"/>
      <c r="BQ257" s="73"/>
      <c r="BR257" s="73"/>
      <c r="BS257" s="73"/>
      <c r="BT257" s="73"/>
      <c r="BU257" s="73"/>
      <c r="BV257" s="86"/>
      <c r="BX257" s="73"/>
      <c r="BY257" s="73"/>
      <c r="BZ257" s="73"/>
      <c r="CA257" s="73"/>
      <c r="CB257" s="73"/>
      <c r="CC257" s="73"/>
      <c r="CD257" s="73"/>
      <c r="CE257" s="86"/>
      <c r="CG257" s="73"/>
      <c r="CH257" s="73"/>
      <c r="CI257" s="73"/>
      <c r="CJ257" s="73"/>
      <c r="CK257" s="73"/>
      <c r="CL257" s="73"/>
      <c r="CM257" s="73"/>
      <c r="CN257" s="86"/>
      <c r="CP257" s="73"/>
      <c r="CQ257" s="73"/>
      <c r="CR257" s="73"/>
      <c r="CS257" s="73"/>
      <c r="CT257" s="73"/>
      <c r="CU257" s="73"/>
      <c r="CV257" s="73"/>
      <c r="CW257" s="86"/>
      <c r="CY257" s="73"/>
      <c r="CZ257" s="73"/>
      <c r="DA257" s="73"/>
      <c r="DB257" s="73"/>
      <c r="DC257" s="73"/>
      <c r="DD257" s="73"/>
      <c r="DE257" s="73"/>
      <c r="DF257" s="86"/>
      <c r="DH257" s="73"/>
      <c r="DI257" s="73"/>
      <c r="DJ257" s="73"/>
      <c r="DK257" s="73"/>
      <c r="DL257" s="73"/>
      <c r="DM257" s="73"/>
      <c r="DN257" s="73"/>
      <c r="DO257" s="86"/>
      <c r="DQ257" s="73"/>
      <c r="DR257" s="73"/>
      <c r="DS257" s="73"/>
      <c r="DT257" s="73"/>
      <c r="DU257" s="73"/>
      <c r="DV257" s="73"/>
      <c r="DW257" s="73"/>
      <c r="DX257" s="86"/>
      <c r="DZ257" s="73"/>
      <c r="EA257" s="73"/>
      <c r="EB257" s="73"/>
      <c r="EC257" s="73"/>
      <c r="ED257" s="73"/>
      <c r="EE257" s="73"/>
      <c r="EF257" s="73"/>
      <c r="EG257" s="86"/>
      <c r="EH257" s="73"/>
    </row>
    <row r="258" spans="1:145" x14ac:dyDescent="0.25">
      <c r="A258" s="136"/>
      <c r="B258" s="157"/>
      <c r="C258" s="14"/>
      <c r="L258" s="14">
        <v>221.54000000000002</v>
      </c>
      <c r="M258" s="12">
        <v>221.54000000000002</v>
      </c>
      <c r="T258" s="32">
        <f>SUM(L258:S258)</f>
        <v>443.08000000000004</v>
      </c>
      <c r="U258" s="118">
        <v>221.54000000000002</v>
      </c>
      <c r="AC258" s="32">
        <f>SUM(U258:AB258)</f>
        <v>221.54000000000002</v>
      </c>
      <c r="AD258" s="14"/>
      <c r="EO258" s="43"/>
    </row>
    <row r="259" spans="1:145" x14ac:dyDescent="0.25">
      <c r="A259" s="136"/>
      <c r="B259" s="157"/>
      <c r="C259" s="14"/>
      <c r="L259" s="118">
        <v>378.92021367521397</v>
      </c>
      <c r="M259" s="118">
        <v>253.53132478631142</v>
      </c>
      <c r="T259" s="32">
        <f>SUM(L259:S259)</f>
        <v>632.45153846152539</v>
      </c>
      <c r="U259" s="118">
        <v>319.7832051282021</v>
      </c>
      <c r="AC259" s="32">
        <f>SUM(U259:AB259)</f>
        <v>319.7832051282021</v>
      </c>
      <c r="AD259" s="14"/>
      <c r="EO259" s="43"/>
    </row>
    <row r="260" spans="1:145" x14ac:dyDescent="0.25">
      <c r="A260" s="136">
        <f>SUM(C257,L257,U257,AD257,AM257,AV257,BE257,BN257,BW257,CF257,CO257,CX257,DG257,DP257,DY257)</f>
        <v>3</v>
      </c>
      <c r="B260" s="157"/>
      <c r="C260" s="14"/>
      <c r="L260" s="14">
        <v>0.39863145640857767</v>
      </c>
      <c r="M260" s="12">
        <v>0.59578246107186916</v>
      </c>
      <c r="T260" s="35">
        <f t="shared" ref="T260" si="216">T258/T259*0.0113636*60</f>
        <v>0.47766352820466401</v>
      </c>
      <c r="U260" s="134">
        <v>0.47234974888516668</v>
      </c>
      <c r="AC260" s="35">
        <f t="shared" ref="AC260" si="217">AC258/AC259*0.0113636*60</f>
        <v>0.47234974888516668</v>
      </c>
      <c r="AD260" s="14"/>
      <c r="EO260" s="43"/>
    </row>
    <row r="261" spans="1:145" s="43" customFormat="1" x14ac:dyDescent="0.25">
      <c r="A261" s="43">
        <v>65</v>
      </c>
      <c r="B261" s="160">
        <v>216</v>
      </c>
      <c r="C261" s="43">
        <v>0</v>
      </c>
      <c r="D261" s="73"/>
      <c r="E261" s="73"/>
      <c r="F261" s="73"/>
      <c r="G261" s="73"/>
      <c r="H261" s="73"/>
      <c r="I261" s="73"/>
      <c r="J261" s="73"/>
      <c r="K261" s="86"/>
      <c r="L261" s="43">
        <v>2</v>
      </c>
      <c r="M261" s="73"/>
      <c r="N261" s="73"/>
      <c r="O261" s="73"/>
      <c r="P261" s="73"/>
      <c r="Q261" s="73"/>
      <c r="R261" s="73"/>
      <c r="S261" s="73"/>
      <c r="T261" s="86"/>
      <c r="U261" s="43">
        <v>2</v>
      </c>
      <c r="V261" s="73"/>
      <c r="W261" s="73"/>
      <c r="X261" s="73"/>
      <c r="Y261" s="73"/>
      <c r="Z261" s="73"/>
      <c r="AA261" s="73"/>
      <c r="AB261" s="73"/>
      <c r="AC261" s="86"/>
      <c r="AD261" s="43">
        <v>0</v>
      </c>
      <c r="AE261" s="73"/>
      <c r="AF261" s="73"/>
      <c r="AG261" s="73"/>
      <c r="AH261" s="73"/>
      <c r="AI261" s="73"/>
      <c r="AJ261" s="73"/>
      <c r="AK261" s="73"/>
      <c r="AL261" s="86"/>
      <c r="AM261" s="43">
        <v>0</v>
      </c>
      <c r="AN261" s="73"/>
      <c r="AO261" s="73"/>
      <c r="AP261" s="73"/>
      <c r="AQ261" s="73"/>
      <c r="AR261" s="73"/>
      <c r="AS261" s="73"/>
      <c r="AT261" s="73"/>
      <c r="AU261" s="86"/>
      <c r="AW261" s="73"/>
      <c r="AX261" s="73"/>
      <c r="AY261" s="73"/>
      <c r="AZ261" s="73"/>
      <c r="BA261" s="73"/>
      <c r="BB261" s="73"/>
      <c r="BC261" s="73"/>
      <c r="BD261" s="86"/>
      <c r="BF261" s="73"/>
      <c r="BG261" s="73"/>
      <c r="BH261" s="73"/>
      <c r="BI261" s="73"/>
      <c r="BJ261" s="73"/>
      <c r="BK261" s="73"/>
      <c r="BL261" s="73"/>
      <c r="BM261" s="86"/>
      <c r="BO261" s="73"/>
      <c r="BP261" s="73"/>
      <c r="BQ261" s="73"/>
      <c r="BR261" s="73"/>
      <c r="BS261" s="73"/>
      <c r="BT261" s="73"/>
      <c r="BU261" s="73"/>
      <c r="BV261" s="86"/>
      <c r="BX261" s="73"/>
      <c r="BY261" s="73"/>
      <c r="BZ261" s="73"/>
      <c r="CA261" s="73"/>
      <c r="CB261" s="73"/>
      <c r="CC261" s="73"/>
      <c r="CD261" s="73"/>
      <c r="CE261" s="86"/>
      <c r="CG261" s="73"/>
      <c r="CH261" s="73"/>
      <c r="CI261" s="73"/>
      <c r="CJ261" s="73"/>
      <c r="CK261" s="73"/>
      <c r="CL261" s="73"/>
      <c r="CM261" s="73"/>
      <c r="CN261" s="86"/>
      <c r="CP261" s="73"/>
      <c r="CQ261" s="73"/>
      <c r="CR261" s="73"/>
      <c r="CS261" s="73"/>
      <c r="CT261" s="73"/>
      <c r="CU261" s="73"/>
      <c r="CV261" s="73"/>
      <c r="CW261" s="86"/>
      <c r="CY261" s="73"/>
      <c r="CZ261" s="73"/>
      <c r="DA261" s="73"/>
      <c r="DB261" s="73"/>
      <c r="DC261" s="73"/>
      <c r="DD261" s="73"/>
      <c r="DE261" s="73"/>
      <c r="DF261" s="86"/>
      <c r="DH261" s="73"/>
      <c r="DI261" s="73"/>
      <c r="DJ261" s="73"/>
      <c r="DK261" s="73"/>
      <c r="DL261" s="73"/>
      <c r="DM261" s="73"/>
      <c r="DN261" s="73"/>
      <c r="DO261" s="86"/>
      <c r="DQ261" s="73"/>
      <c r="DR261" s="73"/>
      <c r="DS261" s="73"/>
      <c r="DT261" s="73"/>
      <c r="DU261" s="73"/>
      <c r="DV261" s="73"/>
      <c r="DW261" s="73"/>
      <c r="DX261" s="86"/>
      <c r="DZ261" s="73"/>
      <c r="EA261" s="73"/>
      <c r="EB261" s="73"/>
      <c r="EC261" s="73"/>
      <c r="ED261" s="73"/>
      <c r="EE261" s="73"/>
      <c r="EF261" s="73"/>
      <c r="EG261" s="86"/>
      <c r="EH261" s="73"/>
    </row>
    <row r="262" spans="1:145" x14ac:dyDescent="0.25">
      <c r="A262" s="136"/>
      <c r="B262" s="157"/>
      <c r="K262" s="32"/>
      <c r="L262" s="118">
        <v>249</v>
      </c>
      <c r="M262" s="118">
        <v>167.32</v>
      </c>
      <c r="T262" s="32">
        <f>SUM(L262:S262)</f>
        <v>416.32</v>
      </c>
      <c r="U262" s="12">
        <v>167.32</v>
      </c>
      <c r="V262" s="134">
        <v>167.32</v>
      </c>
      <c r="AC262" s="32">
        <f>SUM(U262:AB262)</f>
        <v>334.64</v>
      </c>
      <c r="AD262" s="14"/>
      <c r="EO262" s="43"/>
    </row>
    <row r="263" spans="1:145" x14ac:dyDescent="0.25">
      <c r="A263" s="136"/>
      <c r="B263" s="157"/>
      <c r="K263" s="32"/>
      <c r="L263" s="118">
        <v>377.33092442035451</v>
      </c>
      <c r="M263" s="118">
        <v>205.21561548285965</v>
      </c>
      <c r="T263" s="32">
        <f>SUM(L263:S263)</f>
        <v>582.54653990321412</v>
      </c>
      <c r="U263" s="118">
        <v>222.15214715417494</v>
      </c>
      <c r="V263" s="118">
        <v>189.9193870887643</v>
      </c>
      <c r="AC263" s="32">
        <f>SUM(U263:AB263)</f>
        <v>412.07153424293926</v>
      </c>
      <c r="AD263" s="14"/>
      <c r="EO263" s="43"/>
    </row>
    <row r="264" spans="1:145" x14ac:dyDescent="0.25">
      <c r="A264" s="136">
        <f>SUM(C261,L261,U261,AD261,AM261,AV261,BE261,BN261,BW261,CF261,CO261,CX261,DG261,DP261,DY261)</f>
        <v>4</v>
      </c>
      <c r="B264" s="157"/>
      <c r="K264" s="35"/>
      <c r="L264">
        <v>0.44992915505348363</v>
      </c>
      <c r="M264" s="114">
        <v>0.55591019646128481</v>
      </c>
      <c r="N264" s="102"/>
      <c r="T264" s="115">
        <f t="shared" ref="T264" si="218">T262/T263*0.0113636*60</f>
        <v>0.4872634505170354</v>
      </c>
      <c r="U264" s="112">
        <v>0.5135284739824133</v>
      </c>
      <c r="V264" s="134">
        <v>0.60068355773853011</v>
      </c>
      <c r="AC264" s="35">
        <f t="shared" ref="AC264" si="219">AC262/AC263*0.0113636*60</f>
        <v>0.55369732505105573</v>
      </c>
      <c r="AD264" s="14"/>
      <c r="EO264" s="43"/>
    </row>
    <row r="265" spans="1:145" s="43" customFormat="1" x14ac:dyDescent="0.25">
      <c r="A265" s="43">
        <v>66</v>
      </c>
      <c r="B265" s="160">
        <v>217</v>
      </c>
      <c r="C265" s="43">
        <v>0</v>
      </c>
      <c r="D265" s="73"/>
      <c r="E265" s="73"/>
      <c r="F265" s="73"/>
      <c r="G265" s="73"/>
      <c r="H265" s="73"/>
      <c r="I265" s="73"/>
      <c r="J265" s="73"/>
      <c r="K265" s="86"/>
      <c r="L265" s="43">
        <v>1</v>
      </c>
      <c r="M265" s="73"/>
      <c r="N265" s="6"/>
      <c r="O265" s="73"/>
      <c r="P265" s="73"/>
      <c r="Q265" s="73"/>
      <c r="R265" s="73"/>
      <c r="S265" s="73"/>
      <c r="T265" s="86"/>
      <c r="U265" s="6">
        <v>2</v>
      </c>
      <c r="V265" s="73"/>
      <c r="W265" s="73"/>
      <c r="X265" s="73"/>
      <c r="Y265" s="73"/>
      <c r="Z265" s="73"/>
      <c r="AA265" s="73"/>
      <c r="AB265" s="73"/>
      <c r="AC265" s="86"/>
      <c r="AD265" s="43">
        <v>0</v>
      </c>
      <c r="AE265" s="73"/>
      <c r="AF265" s="73"/>
      <c r="AG265" s="73"/>
      <c r="AH265" s="73"/>
      <c r="AI265" s="73"/>
      <c r="AJ265" s="73"/>
      <c r="AK265" s="73"/>
      <c r="AL265" s="86"/>
      <c r="AM265" s="43">
        <v>0</v>
      </c>
      <c r="AN265" s="73"/>
      <c r="AO265" s="73"/>
      <c r="AP265" s="73"/>
      <c r="AQ265" s="73"/>
      <c r="AR265" s="73"/>
      <c r="AS265" s="73"/>
      <c r="AT265" s="73"/>
      <c r="AU265" s="86"/>
      <c r="AV265" s="43">
        <v>0</v>
      </c>
      <c r="AW265" s="73"/>
      <c r="AX265" s="73"/>
      <c r="AY265" s="73"/>
      <c r="AZ265" s="73"/>
      <c r="BA265" s="73"/>
      <c r="BB265" s="73"/>
      <c r="BC265" s="73"/>
      <c r="BD265" s="86"/>
      <c r="BF265" s="73"/>
      <c r="BG265" s="73"/>
      <c r="BH265" s="73"/>
      <c r="BI265" s="73"/>
      <c r="BJ265" s="73"/>
      <c r="BK265" s="73"/>
      <c r="BL265" s="73"/>
      <c r="BM265" s="86"/>
      <c r="BO265" s="73"/>
      <c r="BP265" s="73"/>
      <c r="BQ265" s="73"/>
      <c r="BR265" s="73"/>
      <c r="BS265" s="73"/>
      <c r="BT265" s="73"/>
      <c r="BU265" s="73"/>
      <c r="BV265" s="86"/>
      <c r="BX265" s="73"/>
      <c r="BY265" s="73"/>
      <c r="BZ265" s="73"/>
      <c r="CA265" s="73"/>
      <c r="CB265" s="73"/>
      <c r="CC265" s="73"/>
      <c r="CD265" s="73"/>
      <c r="CE265" s="86"/>
      <c r="CG265" s="73"/>
      <c r="CH265" s="73"/>
      <c r="CI265" s="73"/>
      <c r="CJ265" s="73"/>
      <c r="CK265" s="73"/>
      <c r="CL265" s="73"/>
      <c r="CM265" s="73"/>
      <c r="CN265" s="86"/>
      <c r="CP265" s="73"/>
      <c r="CQ265" s="73"/>
      <c r="CR265" s="73"/>
      <c r="CS265" s="73"/>
      <c r="CT265" s="73"/>
      <c r="CU265" s="73"/>
      <c r="CV265" s="73"/>
      <c r="CW265" s="86"/>
      <c r="CY265" s="73"/>
      <c r="CZ265" s="73"/>
      <c r="DA265" s="73"/>
      <c r="DB265" s="73"/>
      <c r="DC265" s="73"/>
      <c r="DD265" s="73"/>
      <c r="DE265" s="73"/>
      <c r="DF265" s="86"/>
      <c r="DH265" s="73"/>
      <c r="DI265" s="73"/>
      <c r="DJ265" s="73"/>
      <c r="DK265" s="73"/>
      <c r="DL265" s="73"/>
      <c r="DM265" s="73"/>
      <c r="DN265" s="73"/>
      <c r="DO265" s="86"/>
      <c r="DQ265" s="73"/>
      <c r="DR265" s="73"/>
      <c r="DS265" s="73"/>
      <c r="DT265" s="73"/>
      <c r="DU265" s="73"/>
      <c r="DV265" s="73"/>
      <c r="DW265" s="73"/>
      <c r="DX265" s="86"/>
      <c r="DZ265" s="73"/>
      <c r="EA265" s="73"/>
      <c r="EB265" s="73"/>
      <c r="EC265" s="73"/>
      <c r="ED265" s="73"/>
      <c r="EE265" s="73"/>
      <c r="EF265" s="73"/>
      <c r="EG265" s="86"/>
      <c r="EH265" s="73"/>
    </row>
    <row r="266" spans="1:145" x14ac:dyDescent="0.25">
      <c r="A266" s="136"/>
      <c r="B266" s="157"/>
      <c r="L266">
        <v>168</v>
      </c>
      <c r="T266" s="32">
        <f>SUM(L266:S266)</f>
        <v>168</v>
      </c>
      <c r="U266" s="118">
        <v>262.3</v>
      </c>
      <c r="V266" s="118">
        <v>348.03999999999996</v>
      </c>
      <c r="AC266" s="32">
        <f>SUM(U266:AB266)</f>
        <v>610.33999999999992</v>
      </c>
      <c r="EO266" s="43"/>
    </row>
    <row r="267" spans="1:145" x14ac:dyDescent="0.25">
      <c r="A267" s="136"/>
      <c r="B267" s="157"/>
      <c r="L267" s="118">
        <v>749.3847723854949</v>
      </c>
      <c r="T267" s="32">
        <f>SUM(L267:S267)</f>
        <v>749.3847723854949</v>
      </c>
      <c r="U267" s="118">
        <v>279.23110506146776</v>
      </c>
      <c r="V267" s="118">
        <v>412.07124244320892</v>
      </c>
      <c r="AC267" s="32">
        <f>SUM(U267:AB267)</f>
        <v>691.30234750467662</v>
      </c>
      <c r="EO267" s="43"/>
    </row>
    <row r="268" spans="1:145" x14ac:dyDescent="0.25">
      <c r="A268" s="136">
        <f>SUM(C265,L265,U265,AD265,AM265,AV265,BE265,BN265,BW265,CF265,CO265,CX265,DG265,DP265,DY265)</f>
        <v>3</v>
      </c>
      <c r="B268" s="157"/>
      <c r="L268">
        <v>0.15285216916721156</v>
      </c>
      <c r="T268" s="35">
        <f t="shared" ref="T268" si="220">T266/T267*0.0113636*60</f>
        <v>0.15285216916721156</v>
      </c>
      <c r="U268" s="12">
        <v>0.64047426507384086</v>
      </c>
      <c r="V268" s="12">
        <v>0.57586945216810237</v>
      </c>
      <c r="AC268" s="35">
        <f t="shared" ref="AC268" si="221">AC266/AC267*0.0113636*60</f>
        <v>0.60196465257509457</v>
      </c>
      <c r="EO268" s="43"/>
    </row>
    <row r="269" spans="1:145" s="43" customFormat="1" x14ac:dyDescent="0.25">
      <c r="A269" s="43">
        <v>67</v>
      </c>
      <c r="B269" s="160">
        <v>221</v>
      </c>
      <c r="C269" s="43">
        <v>0</v>
      </c>
      <c r="D269" s="73"/>
      <c r="E269" s="73"/>
      <c r="F269" s="73"/>
      <c r="G269" s="73"/>
      <c r="H269" s="73"/>
      <c r="I269" s="73"/>
      <c r="J269" s="73"/>
      <c r="K269" s="86"/>
      <c r="L269" s="43">
        <v>1</v>
      </c>
      <c r="M269" s="73"/>
      <c r="N269" s="73"/>
      <c r="O269" s="73"/>
      <c r="P269" s="73"/>
      <c r="Q269" s="73"/>
      <c r="R269" s="73"/>
      <c r="S269" s="73"/>
      <c r="T269" s="86"/>
      <c r="U269" s="161">
        <v>0</v>
      </c>
      <c r="V269" s="73"/>
      <c r="W269" s="73"/>
      <c r="X269" s="73"/>
      <c r="Y269" s="73"/>
      <c r="Z269" s="73"/>
      <c r="AA269" s="73"/>
      <c r="AB269" s="73"/>
      <c r="AC269" s="86"/>
      <c r="AD269" s="43">
        <v>1</v>
      </c>
      <c r="AE269" s="73"/>
      <c r="AF269" s="73"/>
      <c r="AG269" s="73"/>
      <c r="AH269" s="73"/>
      <c r="AI269" s="73"/>
      <c r="AJ269" s="73"/>
      <c r="AK269" s="73"/>
      <c r="AL269" s="86"/>
      <c r="AM269" s="43">
        <v>1</v>
      </c>
      <c r="AN269" s="73"/>
      <c r="AO269" s="73"/>
      <c r="AP269" s="73"/>
      <c r="AQ269" s="73"/>
      <c r="AR269" s="73"/>
      <c r="AS269" s="73"/>
      <c r="AT269" s="73"/>
      <c r="AU269" s="86"/>
      <c r="AV269" s="43">
        <v>0</v>
      </c>
      <c r="AW269" s="73"/>
      <c r="AX269" s="73"/>
      <c r="AY269" s="73"/>
      <c r="AZ269" s="73"/>
      <c r="BA269" s="73"/>
      <c r="BB269" s="73"/>
      <c r="BC269" s="73"/>
      <c r="BD269" s="86"/>
      <c r="BF269" s="73"/>
      <c r="BG269" s="73"/>
      <c r="BH269" s="73"/>
      <c r="BI269" s="73"/>
      <c r="BJ269" s="73"/>
      <c r="BK269" s="73"/>
      <c r="BL269" s="73"/>
      <c r="BM269" s="86"/>
      <c r="BO269" s="73"/>
      <c r="BP269" s="73"/>
      <c r="BQ269" s="73"/>
      <c r="BR269" s="73"/>
      <c r="BS269" s="73"/>
      <c r="BT269" s="73"/>
      <c r="BU269" s="73"/>
      <c r="BV269" s="86"/>
      <c r="BX269" s="73"/>
      <c r="BY269" s="73"/>
      <c r="BZ269" s="73"/>
      <c r="CA269" s="73"/>
      <c r="CB269" s="73"/>
      <c r="CC269" s="73"/>
      <c r="CD269" s="73"/>
      <c r="CE269" s="86"/>
      <c r="CG269" s="73"/>
      <c r="CH269" s="73"/>
      <c r="CI269" s="73"/>
      <c r="CJ269" s="73"/>
      <c r="CK269" s="73"/>
      <c r="CL269" s="73"/>
      <c r="CM269" s="73"/>
      <c r="CN269" s="86"/>
      <c r="CP269" s="73"/>
      <c r="CQ269" s="73"/>
      <c r="CR269" s="73"/>
      <c r="CS269" s="73"/>
      <c r="CT269" s="73"/>
      <c r="CU269" s="73"/>
      <c r="CV269" s="73"/>
      <c r="CW269" s="86"/>
      <c r="CY269" s="73"/>
      <c r="CZ269" s="73"/>
      <c r="DA269" s="73"/>
      <c r="DB269" s="73"/>
      <c r="DC269" s="73"/>
      <c r="DD269" s="73"/>
      <c r="DE269" s="73"/>
      <c r="DF269" s="86"/>
      <c r="DH269" s="73"/>
      <c r="DI269" s="73"/>
      <c r="DJ269" s="73"/>
      <c r="DK269" s="73"/>
      <c r="DL269" s="73"/>
      <c r="DM269" s="73"/>
      <c r="DN269" s="73"/>
      <c r="DO269" s="86"/>
      <c r="DQ269" s="73"/>
      <c r="DR269" s="73"/>
      <c r="DS269" s="73"/>
      <c r="DT269" s="73"/>
      <c r="DU269" s="73"/>
      <c r="DV269" s="73"/>
      <c r="DW269" s="73"/>
      <c r="DX269" s="86"/>
      <c r="DZ269" s="73"/>
      <c r="EA269" s="73"/>
      <c r="EB269" s="73"/>
      <c r="EC269" s="73"/>
      <c r="ED269" s="73"/>
      <c r="EE269" s="73"/>
      <c r="EF269" s="73"/>
      <c r="EG269" s="86"/>
      <c r="EH269" s="73"/>
    </row>
    <row r="270" spans="1:145" x14ac:dyDescent="0.25">
      <c r="A270" s="136"/>
      <c r="B270" s="157"/>
      <c r="L270" s="118">
        <v>388.42000000000007</v>
      </c>
      <c r="T270" s="32">
        <f>SUM(L270:S270)</f>
        <v>388.42000000000007</v>
      </c>
      <c r="U270" s="118"/>
      <c r="AC270" s="32"/>
      <c r="AD270" s="118">
        <v>457.38000000000005</v>
      </c>
      <c r="AL270" s="32">
        <f>SUM(AD270:AK270)</f>
        <v>457.38000000000005</v>
      </c>
      <c r="AM270" s="12">
        <v>332.38000000000005</v>
      </c>
      <c r="AU270" s="32">
        <f>SUM(AM270:AT270)</f>
        <v>332.38000000000005</v>
      </c>
      <c r="EO270" s="43"/>
    </row>
    <row r="271" spans="1:145" x14ac:dyDescent="0.25">
      <c r="A271" s="136"/>
      <c r="B271" s="157"/>
      <c r="L271" s="118">
        <v>535.22427810485317</v>
      </c>
      <c r="T271" s="32">
        <f>SUM(L271:S271)</f>
        <v>535.22427810485317</v>
      </c>
      <c r="U271" s="118"/>
      <c r="AC271" s="32"/>
      <c r="AD271" s="118">
        <v>402.64196372732937</v>
      </c>
      <c r="AL271" s="32">
        <f>SUM(AD271:AK271)</f>
        <v>402.64196372732937</v>
      </c>
      <c r="AM271" s="118">
        <v>299.03369118886673</v>
      </c>
      <c r="AU271" s="32">
        <f>SUM(AM271:AT271)</f>
        <v>299.03369118886673</v>
      </c>
      <c r="EO271" s="43"/>
    </row>
    <row r="272" spans="1:145" x14ac:dyDescent="0.25">
      <c r="A272" s="136">
        <f>SUM(C269,L269,U269,AD269,AM269,AV269,BE269,BN269,BW269,CF269,CO269,CX269,DG269,DP269,DY269)</f>
        <v>3</v>
      </c>
      <c r="B272" s="157"/>
      <c r="L272">
        <v>0.49480373285331108</v>
      </c>
      <c r="T272" s="35">
        <f t="shared" ref="T272" si="222">T270/T271*0.0113636*60</f>
        <v>0.49480373285331108</v>
      </c>
      <c r="U272" s="118"/>
      <c r="AC272" s="35"/>
      <c r="AD272" s="12">
        <v>0.77450695698271865</v>
      </c>
      <c r="AL272" s="35">
        <f t="shared" ref="AL272" si="223">AL270/AL271*0.0113636*60</f>
        <v>0.77450695698271865</v>
      </c>
      <c r="AM272" s="12">
        <v>0.75784772337531625</v>
      </c>
      <c r="AU272" s="35">
        <f t="shared" ref="AU272" si="224">AU270/AU271*0.0113636*60</f>
        <v>0.75784772337531625</v>
      </c>
      <c r="EO272" s="43"/>
    </row>
    <row r="273" spans="1:145" s="43" customFormat="1" x14ac:dyDescent="0.25">
      <c r="A273" s="43">
        <v>68</v>
      </c>
      <c r="B273" s="160">
        <v>222</v>
      </c>
      <c r="C273" s="43">
        <v>1</v>
      </c>
      <c r="D273" s="73"/>
      <c r="E273" s="73"/>
      <c r="F273" s="73"/>
      <c r="G273" s="73"/>
      <c r="H273" s="73"/>
      <c r="I273" s="73"/>
      <c r="J273" s="73"/>
      <c r="K273" s="86"/>
      <c r="L273" s="43">
        <v>3</v>
      </c>
      <c r="M273" s="73"/>
      <c r="N273" s="73"/>
      <c r="O273" s="73"/>
      <c r="P273" s="73"/>
      <c r="Q273" s="73"/>
      <c r="R273" s="73"/>
      <c r="S273" s="73"/>
      <c r="T273" s="86"/>
      <c r="U273" s="43">
        <v>3</v>
      </c>
      <c r="V273" s="73"/>
      <c r="W273" s="73"/>
      <c r="X273" s="73"/>
      <c r="Y273" s="73"/>
      <c r="Z273" s="73"/>
      <c r="AA273" s="73"/>
      <c r="AB273" s="73"/>
      <c r="AC273" s="86"/>
      <c r="AD273" s="43">
        <v>2</v>
      </c>
      <c r="AE273" s="73"/>
      <c r="AF273" s="73"/>
      <c r="AG273" s="73"/>
      <c r="AH273" s="73"/>
      <c r="AI273" s="73"/>
      <c r="AJ273" s="73"/>
      <c r="AK273" s="73"/>
      <c r="AL273" s="86"/>
      <c r="AM273" s="43">
        <v>4</v>
      </c>
      <c r="AN273" s="73"/>
      <c r="AO273" s="73"/>
      <c r="AP273" s="73"/>
      <c r="AQ273" s="73"/>
      <c r="AR273" s="73"/>
      <c r="AS273" s="73"/>
      <c r="AT273" s="73"/>
      <c r="AU273" s="86"/>
      <c r="AV273" s="43">
        <v>0</v>
      </c>
      <c r="AW273" s="73"/>
      <c r="AX273" s="73"/>
      <c r="AY273" s="73"/>
      <c r="AZ273" s="73"/>
      <c r="BA273" s="73"/>
      <c r="BB273" s="73"/>
      <c r="BC273" s="73"/>
      <c r="BD273" s="86"/>
      <c r="BF273" s="73"/>
      <c r="BG273" s="73"/>
      <c r="BH273" s="73"/>
      <c r="BI273" s="73"/>
      <c r="BJ273" s="73"/>
      <c r="BK273" s="73"/>
      <c r="BL273" s="73"/>
      <c r="BM273" s="86"/>
      <c r="BO273" s="73"/>
      <c r="BP273" s="73"/>
      <c r="BQ273" s="73"/>
      <c r="BR273" s="73"/>
      <c r="BS273" s="73"/>
      <c r="BT273" s="73"/>
      <c r="BU273" s="73"/>
      <c r="BV273" s="86"/>
      <c r="BX273" s="73"/>
      <c r="BY273" s="73"/>
      <c r="BZ273" s="73"/>
      <c r="CA273" s="73"/>
      <c r="CB273" s="73"/>
      <c r="CC273" s="73"/>
      <c r="CD273" s="73"/>
      <c r="CE273" s="86"/>
      <c r="CG273" s="73"/>
      <c r="CH273" s="73"/>
      <c r="CI273" s="73"/>
      <c r="CJ273" s="73"/>
      <c r="CK273" s="73"/>
      <c r="CL273" s="73"/>
      <c r="CM273" s="73"/>
      <c r="CN273" s="86"/>
      <c r="CP273" s="73"/>
      <c r="CQ273" s="73"/>
      <c r="CR273" s="73"/>
      <c r="CS273" s="73"/>
      <c r="CT273" s="73"/>
      <c r="CU273" s="73"/>
      <c r="CV273" s="73"/>
      <c r="CW273" s="86"/>
      <c r="CY273" s="73"/>
      <c r="CZ273" s="73"/>
      <c r="DA273" s="73"/>
      <c r="DB273" s="73"/>
      <c r="DC273" s="73"/>
      <c r="DD273" s="73"/>
      <c r="DE273" s="73"/>
      <c r="DF273" s="86"/>
      <c r="DH273" s="73"/>
      <c r="DI273" s="73"/>
      <c r="DJ273" s="73"/>
      <c r="DK273" s="73"/>
      <c r="DL273" s="73"/>
      <c r="DM273" s="73"/>
      <c r="DN273" s="73"/>
      <c r="DO273" s="86"/>
      <c r="DQ273" s="73"/>
      <c r="DR273" s="73"/>
      <c r="DS273" s="73"/>
      <c r="DT273" s="73"/>
      <c r="DU273" s="73"/>
      <c r="DV273" s="73"/>
      <c r="DW273" s="73"/>
      <c r="DX273" s="86"/>
      <c r="DZ273" s="73"/>
      <c r="EA273" s="73"/>
      <c r="EB273" s="73"/>
      <c r="EC273" s="73"/>
      <c r="ED273" s="73"/>
      <c r="EE273" s="73"/>
      <c r="EF273" s="73"/>
      <c r="EG273" s="86"/>
      <c r="EH273" s="73"/>
    </row>
    <row r="274" spans="1:145" x14ac:dyDescent="0.25">
      <c r="A274" s="136"/>
      <c r="B274" s="157"/>
      <c r="C274" s="118">
        <v>198.65999999999997</v>
      </c>
      <c r="K274" s="32">
        <f>SUM(C274:J274)</f>
        <v>198.65999999999997</v>
      </c>
      <c r="L274" s="118">
        <v>246.04</v>
      </c>
      <c r="M274" s="118">
        <v>246.04</v>
      </c>
      <c r="N274" s="12">
        <v>246.04</v>
      </c>
      <c r="T274" s="32">
        <f>SUM(L274:S274)</f>
        <v>738.12</v>
      </c>
      <c r="U274" s="118">
        <v>246.04</v>
      </c>
      <c r="V274" s="12">
        <v>246.04</v>
      </c>
      <c r="W274" s="12">
        <v>246.04</v>
      </c>
      <c r="AC274" s="32">
        <f>SUM(U274:AB274)</f>
        <v>738.12</v>
      </c>
      <c r="AD274">
        <v>262.3</v>
      </c>
      <c r="AE274" s="118">
        <v>246.04</v>
      </c>
      <c r="AL274" s="32">
        <f>SUM(AD274:AK274)</f>
        <v>508.34000000000003</v>
      </c>
      <c r="AM274" s="118">
        <v>246.04</v>
      </c>
      <c r="AN274" s="12">
        <v>262.3</v>
      </c>
      <c r="AO274" s="12">
        <v>246.03999999999996</v>
      </c>
      <c r="AP274" s="12">
        <v>446.46</v>
      </c>
      <c r="AU274" s="32">
        <f>SUM(AM274:AT274)</f>
        <v>1200.8399999999999</v>
      </c>
      <c r="EO274" s="43"/>
    </row>
    <row r="275" spans="1:145" x14ac:dyDescent="0.25">
      <c r="A275" s="136"/>
      <c r="B275" s="157"/>
      <c r="C275" s="118">
        <v>211.91534763035443</v>
      </c>
      <c r="K275" s="32">
        <f>SUM(C275:J275)</f>
        <v>211.91534763035443</v>
      </c>
      <c r="L275" s="118">
        <v>266.12729299364804</v>
      </c>
      <c r="M275" s="118">
        <v>220.18869506422422</v>
      </c>
      <c r="N275" s="118">
        <v>270.34164681705039</v>
      </c>
      <c r="T275" s="32">
        <f>SUM(L275:S275)</f>
        <v>756.65763487492268</v>
      </c>
      <c r="U275" s="118">
        <v>218.54539732532405</v>
      </c>
      <c r="V275" s="118">
        <v>231.48120125170723</v>
      </c>
      <c r="W275" s="118">
        <v>210.57534678436733</v>
      </c>
      <c r="AC275" s="32">
        <f>SUM(U275:AB275)</f>
        <v>660.60194536139863</v>
      </c>
      <c r="AD275" s="118">
        <v>263.4525806989389</v>
      </c>
      <c r="AE275" s="118">
        <v>250.37252271628881</v>
      </c>
      <c r="AL275" s="32">
        <f>SUM(AD275:AK275)</f>
        <v>513.82510341522766</v>
      </c>
      <c r="AM275" s="118">
        <v>220.84196067262258</v>
      </c>
      <c r="AN275" s="12">
        <v>191.14968054282812</v>
      </c>
      <c r="AO275" s="12">
        <v>258.59469844431061</v>
      </c>
      <c r="AP275" s="12">
        <v>257.27611006879141</v>
      </c>
      <c r="AU275" s="32">
        <f>SUM(AM275:AT275)</f>
        <v>927.86244972855275</v>
      </c>
      <c r="EO275" s="43"/>
    </row>
    <row r="276" spans="1:145" x14ac:dyDescent="0.25">
      <c r="A276" s="136">
        <f>SUM(C273,L273,U273,AD273,AM273,AV273,BE273,BN273,BW273,CF273,CO273,CX273,DG273,DP273,DY273)</f>
        <v>13</v>
      </c>
      <c r="B276" s="157"/>
      <c r="C276">
        <v>0.63916827202277815</v>
      </c>
      <c r="K276" s="35">
        <f t="shared" ref="K276" si="225">K274/K275*0.0113636*60</f>
        <v>0.63916827202277815</v>
      </c>
      <c r="L276" s="12">
        <v>0.6303525157188743</v>
      </c>
      <c r="M276" s="12">
        <v>0.76186476599568309</v>
      </c>
      <c r="N276" s="12">
        <v>0.62052595526846432</v>
      </c>
      <c r="T276" s="35">
        <f t="shared" ref="T276" si="226">T274/T275*0.0113636*60</f>
        <v>0.66511193798129109</v>
      </c>
      <c r="U276" s="12">
        <v>0.76759341854398977</v>
      </c>
      <c r="V276" s="12">
        <v>0.72469819463908958</v>
      </c>
      <c r="W276" s="12">
        <v>0.79664600439567557</v>
      </c>
      <c r="AC276" s="35">
        <f t="shared" ref="AC276" si="227">AC274/AC275*0.0113636*60</f>
        <v>0.76182340886791966</v>
      </c>
      <c r="AD276">
        <v>0.67883311799617652</v>
      </c>
      <c r="AE276" s="12">
        <v>0.67001764738414005</v>
      </c>
      <c r="AL276" s="35">
        <f t="shared" ref="AL276" si="228">AL274/AL275*0.0113636*60</f>
        <v>0.6745375870822593</v>
      </c>
      <c r="AM276" s="12">
        <v>0.75961111796448644</v>
      </c>
      <c r="AN276" s="12">
        <v>0.93560363947315017</v>
      </c>
      <c r="AO276" s="12">
        <v>0.64871402874535911</v>
      </c>
      <c r="AP276" s="12">
        <v>1.1831785363927008</v>
      </c>
      <c r="AU276" s="35">
        <f t="shared" ref="AU276" si="229">AU274/AU275*0.0113636*60</f>
        <v>0.88240657403425127</v>
      </c>
      <c r="EO276" s="43"/>
    </row>
    <row r="277" spans="1:145" s="43" customFormat="1" x14ac:dyDescent="0.25">
      <c r="A277" s="43">
        <v>69</v>
      </c>
      <c r="B277" s="160">
        <v>224</v>
      </c>
      <c r="C277" s="43">
        <v>6</v>
      </c>
      <c r="D277" s="73"/>
      <c r="E277" s="73"/>
      <c r="F277" s="73"/>
      <c r="G277" s="73"/>
      <c r="H277" s="73"/>
      <c r="I277" s="73"/>
      <c r="J277" s="73"/>
      <c r="K277" s="86"/>
      <c r="L277" s="43">
        <v>2</v>
      </c>
      <c r="M277" s="73"/>
      <c r="N277" s="73"/>
      <c r="O277" s="73"/>
      <c r="P277" s="73"/>
      <c r="Q277" s="73"/>
      <c r="R277" s="73"/>
      <c r="S277" s="73"/>
      <c r="T277" s="86"/>
      <c r="U277" s="161">
        <v>4</v>
      </c>
      <c r="V277" s="73"/>
      <c r="W277" s="73"/>
      <c r="X277" s="73"/>
      <c r="Y277" s="73"/>
      <c r="Z277" s="73"/>
      <c r="AA277" s="73"/>
      <c r="AB277" s="73"/>
      <c r="AC277" s="86"/>
      <c r="AD277" s="161">
        <v>4</v>
      </c>
      <c r="AE277" s="73"/>
      <c r="AF277" s="73"/>
      <c r="AG277" s="73"/>
      <c r="AH277" s="73"/>
      <c r="AI277" s="73"/>
      <c r="AJ277" s="73"/>
      <c r="AK277" s="73"/>
      <c r="AL277" s="86"/>
      <c r="AM277" s="161">
        <v>3</v>
      </c>
      <c r="AN277" s="73"/>
      <c r="AO277" s="73"/>
      <c r="AP277" s="73"/>
      <c r="AQ277" s="73"/>
      <c r="AR277" s="73"/>
      <c r="AS277" s="73"/>
      <c r="AT277" s="73"/>
      <c r="AU277" s="86"/>
      <c r="AV277" s="43">
        <v>2</v>
      </c>
      <c r="AW277" s="73"/>
      <c r="AX277" s="73"/>
      <c r="AY277" s="73"/>
      <c r="AZ277" s="73"/>
      <c r="BA277" s="73"/>
      <c r="BB277" s="73"/>
      <c r="BC277" s="73"/>
      <c r="BD277" s="86"/>
      <c r="BF277" s="73"/>
      <c r="BG277" s="73"/>
      <c r="BH277" s="73"/>
      <c r="BI277" s="73"/>
      <c r="BJ277" s="73"/>
      <c r="BK277" s="73"/>
      <c r="BL277" s="73"/>
      <c r="BM277" s="86"/>
      <c r="BO277" s="73"/>
      <c r="BP277" s="73"/>
      <c r="BQ277" s="73"/>
      <c r="BR277" s="73"/>
      <c r="BS277" s="73"/>
      <c r="BT277" s="73"/>
      <c r="BU277" s="73"/>
      <c r="BV277" s="86"/>
      <c r="BX277" s="73"/>
      <c r="BY277" s="73"/>
      <c r="BZ277" s="73"/>
      <c r="CA277" s="73"/>
      <c r="CB277" s="73"/>
      <c r="CC277" s="73"/>
      <c r="CD277" s="73"/>
      <c r="CE277" s="86"/>
      <c r="CG277" s="73"/>
      <c r="CH277" s="73"/>
      <c r="CI277" s="73"/>
      <c r="CJ277" s="73"/>
      <c r="CK277" s="73"/>
      <c r="CL277" s="73"/>
      <c r="CM277" s="73"/>
      <c r="CN277" s="86"/>
      <c r="CP277" s="73"/>
      <c r="CQ277" s="73"/>
      <c r="CR277" s="73"/>
      <c r="CS277" s="73"/>
      <c r="CT277" s="73"/>
      <c r="CU277" s="73"/>
      <c r="CV277" s="73"/>
      <c r="CW277" s="86"/>
      <c r="CY277" s="73"/>
      <c r="CZ277" s="73"/>
      <c r="DA277" s="73"/>
      <c r="DB277" s="73"/>
      <c r="DC277" s="73"/>
      <c r="DD277" s="73"/>
      <c r="DE277" s="73"/>
      <c r="DF277" s="86"/>
      <c r="DH277" s="73"/>
      <c r="DI277" s="73"/>
      <c r="DJ277" s="73"/>
      <c r="DK277" s="73"/>
      <c r="DL277" s="73"/>
      <c r="DM277" s="73"/>
      <c r="DN277" s="73"/>
      <c r="DO277" s="86"/>
      <c r="DQ277" s="73"/>
      <c r="DR277" s="73"/>
      <c r="DS277" s="73"/>
      <c r="DT277" s="73"/>
      <c r="DU277" s="73"/>
      <c r="DV277" s="73"/>
      <c r="DW277" s="73"/>
      <c r="DX277" s="86"/>
      <c r="DZ277" s="73"/>
      <c r="EA277" s="73"/>
      <c r="EB277" s="73"/>
      <c r="EC277" s="73"/>
      <c r="ED277" s="73"/>
      <c r="EE277" s="73"/>
      <c r="EF277" s="73"/>
      <c r="EG277" s="86"/>
      <c r="EH277" s="73"/>
    </row>
    <row r="278" spans="1:145" x14ac:dyDescent="0.25">
      <c r="A278" s="136"/>
      <c r="B278" s="157"/>
      <c r="C278" s="118">
        <v>221.54000000000002</v>
      </c>
      <c r="D278" s="12">
        <v>467.58000000000004</v>
      </c>
      <c r="E278" s="118">
        <v>221.54000000000002</v>
      </c>
      <c r="F278" s="12">
        <v>221.54000000000002</v>
      </c>
      <c r="G278" s="12">
        <v>221.54000000000002</v>
      </c>
      <c r="H278" s="12">
        <v>221.54000000000002</v>
      </c>
      <c r="K278" s="32">
        <f>SUM(C278:J278)</f>
        <v>1575.28</v>
      </c>
      <c r="L278" s="118">
        <v>462.46000000000004</v>
      </c>
      <c r="M278" s="12">
        <v>221.54000000000002</v>
      </c>
      <c r="T278" s="32">
        <f>SUM(L278:S278)</f>
        <v>684</v>
      </c>
      <c r="U278" s="118">
        <v>221.54000000000002</v>
      </c>
      <c r="V278" s="118">
        <v>221.54000000000002</v>
      </c>
      <c r="W278" s="118">
        <v>1923.3400000000001</v>
      </c>
      <c r="X278" s="118">
        <v>492.46000000000004</v>
      </c>
      <c r="Y278" s="118"/>
      <c r="Z278" s="118"/>
      <c r="AA278" s="118"/>
      <c r="AB278" s="118"/>
      <c r="AC278" s="32">
        <f>SUM(U278:AB278)</f>
        <v>2858.88</v>
      </c>
      <c r="AD278" s="118">
        <v>462.46000000000004</v>
      </c>
      <c r="AE278" s="118">
        <v>462.46000000000004</v>
      </c>
      <c r="AF278" s="118">
        <v>2500.3000000000002</v>
      </c>
      <c r="AG278" s="118">
        <v>4013.84</v>
      </c>
      <c r="AM278" s="118">
        <v>13095.910000000011</v>
      </c>
      <c r="AN278" s="118">
        <v>1436.38</v>
      </c>
      <c r="AO278" s="118">
        <v>1436.38</v>
      </c>
      <c r="AU278" s="32">
        <f>SUM(AM278:AT278)</f>
        <v>15968.670000000013</v>
      </c>
      <c r="AV278" s="118">
        <v>949.42000000000007</v>
      </c>
      <c r="AW278" s="118">
        <v>462.46000000000004</v>
      </c>
      <c r="BD278" s="32">
        <f>SUM(AV278:BC278)</f>
        <v>1411.88</v>
      </c>
      <c r="EO278" s="43"/>
    </row>
    <row r="279" spans="1:145" x14ac:dyDescent="0.25">
      <c r="A279" s="136"/>
      <c r="B279" s="157"/>
      <c r="C279" s="118">
        <v>499.41393162393388</v>
      </c>
      <c r="D279" s="118">
        <v>652.63679487181025</v>
      </c>
      <c r="E279" s="118">
        <v>384.01085470084649</v>
      </c>
      <c r="F279" s="118">
        <v>247.28863247863328</v>
      </c>
      <c r="G279" s="118">
        <v>247.08478632478673</v>
      </c>
      <c r="H279" s="118">
        <v>205.40705128205647</v>
      </c>
      <c r="K279" s="32">
        <f>SUM(C279:J279)</f>
        <v>2235.8420512820671</v>
      </c>
      <c r="L279" s="118">
        <v>573.95153846154017</v>
      </c>
      <c r="M279" s="118">
        <v>275.95905982905913</v>
      </c>
      <c r="T279" s="32">
        <f>SUM(L279:S279)</f>
        <v>849.9105982905993</v>
      </c>
      <c r="U279" s="118">
        <v>268.80888888888109</v>
      </c>
      <c r="V279" s="118">
        <v>189.13115384615227</v>
      </c>
      <c r="W279" s="118">
        <v>1449.9035042734613</v>
      </c>
      <c r="X279" s="118">
        <v>399.34603387439057</v>
      </c>
      <c r="Y279" s="118"/>
      <c r="Z279" s="118"/>
      <c r="AA279" s="118"/>
      <c r="AB279" s="118"/>
      <c r="AC279" s="32">
        <f>SUM(U279:AB279)</f>
        <v>2307.1895808828854</v>
      </c>
      <c r="AD279" s="118">
        <v>351.02944444443517</v>
      </c>
      <c r="AE279" s="118">
        <v>249.21282051282279</v>
      </c>
      <c r="AF279" s="118">
        <v>988.75730769234667</v>
      </c>
      <c r="AG279" s="118">
        <v>1831.1405555555561</v>
      </c>
      <c r="AM279" s="118">
        <v>4335.6610256410113</v>
      </c>
      <c r="AN279" s="118">
        <v>572.48141025639086</v>
      </c>
      <c r="AO279" s="118">
        <v>892.82905982905754</v>
      </c>
      <c r="AU279" s="32">
        <f>SUM(AM279:AT279)</f>
        <v>5800.9714957264596</v>
      </c>
      <c r="AV279" s="118">
        <v>539.84252136752139</v>
      </c>
      <c r="AW279" s="118">
        <v>297.87948717948592</v>
      </c>
      <c r="BD279" s="32">
        <f>SUM(AV279:BC279)</f>
        <v>837.72200854700736</v>
      </c>
      <c r="EO279" s="43"/>
    </row>
    <row r="280" spans="1:145" x14ac:dyDescent="0.25">
      <c r="A280" s="136">
        <f>SUM(C277,L277,U277,AD277,AM277,AV277,BE277,BN277,BW277,CF277,CO277,CX277,DG277,DP277,DY277)</f>
        <v>21</v>
      </c>
      <c r="B280" s="157"/>
      <c r="C280">
        <v>0.30245355020200465</v>
      </c>
      <c r="D280" s="12">
        <v>0.48848536856187957</v>
      </c>
      <c r="E280" s="12">
        <v>0.39334699733337264</v>
      </c>
      <c r="F280" s="12">
        <v>0.61082272616413646</v>
      </c>
      <c r="G280" s="12">
        <v>0.61132665789244189</v>
      </c>
      <c r="H280" s="12">
        <v>0.73536675443816701</v>
      </c>
      <c r="K280" s="35">
        <f t="shared" ref="K280" si="230">K278/K279*0.0113636*60</f>
        <v>0.48037879413893392</v>
      </c>
      <c r="L280">
        <v>0.54937151698414477</v>
      </c>
      <c r="M280" s="12">
        <v>0.54736204976769587</v>
      </c>
      <c r="T280" s="35">
        <f t="shared" ref="T280" si="231">T278/T279*0.0113636*60</f>
        <v>0.54871905931986342</v>
      </c>
      <c r="U280">
        <v>0.56192158400848169</v>
      </c>
      <c r="V280" s="12">
        <v>0.79864958029532462</v>
      </c>
      <c r="W280" s="12">
        <v>0.90444914546028188</v>
      </c>
      <c r="X280" s="12">
        <v>0.84079239275883599</v>
      </c>
      <c r="AC280" s="35">
        <f t="shared" ref="AC280" si="232">AC278/AC279*0.0113636*60</f>
        <v>0.84485043718604769</v>
      </c>
      <c r="AD280">
        <v>0.89825122180003103</v>
      </c>
      <c r="AE280" s="12">
        <v>1.265234375627863</v>
      </c>
      <c r="AF280" s="12">
        <v>1.7241283897852453</v>
      </c>
      <c r="AG280" s="12">
        <v>1.4945331886932638</v>
      </c>
      <c r="AM280" s="104">
        <v>2.0594324417324317</v>
      </c>
      <c r="AN280" s="12">
        <v>1.7107050963303609</v>
      </c>
      <c r="AO280" s="12">
        <v>1.0969029908900001</v>
      </c>
      <c r="AU280" s="35">
        <f t="shared" ref="AU280" si="233">AU278/AU279*0.0113636*60</f>
        <v>1.8768743671195258</v>
      </c>
      <c r="AV280" s="12">
        <v>1.1991084827482532</v>
      </c>
      <c r="AW280" s="12">
        <v>1.0585241378840224</v>
      </c>
      <c r="BD280" s="35">
        <f t="shared" ref="BD280" si="234">BD278/BD279*0.0113636*60</f>
        <v>1.1491191161966268</v>
      </c>
      <c r="EO280" s="43"/>
    </row>
    <row r="281" spans="1:145" s="43" customFormat="1" x14ac:dyDescent="0.25">
      <c r="A281" s="43">
        <v>70</v>
      </c>
      <c r="B281" s="160">
        <v>225</v>
      </c>
      <c r="C281" s="43">
        <v>0</v>
      </c>
      <c r="D281" s="73"/>
      <c r="E281" s="73"/>
      <c r="F281" s="73"/>
      <c r="G281" s="73"/>
      <c r="H281" s="73"/>
      <c r="I281" s="73"/>
      <c r="J281" s="73"/>
      <c r="K281" s="86"/>
      <c r="L281" s="43">
        <v>0</v>
      </c>
      <c r="M281" s="73"/>
      <c r="N281" s="73"/>
      <c r="O281" s="73"/>
      <c r="P281" s="73"/>
      <c r="Q281" s="73"/>
      <c r="R281" s="73"/>
      <c r="S281" s="73"/>
      <c r="T281" s="86"/>
      <c r="U281" s="43">
        <v>1</v>
      </c>
      <c r="V281" s="73"/>
      <c r="W281" s="73"/>
      <c r="X281" s="73"/>
      <c r="Y281" s="73"/>
      <c r="Z281" s="73"/>
      <c r="AA281" s="73"/>
      <c r="AB281" s="73"/>
      <c r="AC281" s="86"/>
      <c r="AD281" s="161">
        <v>5</v>
      </c>
      <c r="AE281" s="73"/>
      <c r="AF281" s="73"/>
      <c r="AG281" s="73"/>
      <c r="AH281" s="73"/>
      <c r="AI281" s="73"/>
      <c r="AJ281" s="73"/>
      <c r="AK281" s="73"/>
      <c r="AL281" s="86"/>
      <c r="AM281" s="43">
        <v>4</v>
      </c>
      <c r="AN281" s="73"/>
      <c r="AO281" s="73"/>
      <c r="AP281" s="73"/>
      <c r="AQ281" s="73"/>
      <c r="AR281" s="73"/>
      <c r="AS281" s="73"/>
      <c r="AT281" s="73"/>
      <c r="AU281" s="86"/>
      <c r="AV281" s="43">
        <v>2</v>
      </c>
      <c r="AW281" s="73"/>
      <c r="AX281" s="73"/>
      <c r="AY281" s="73"/>
      <c r="AZ281" s="73"/>
      <c r="BA281" s="73"/>
      <c r="BB281" s="73"/>
      <c r="BC281" s="73"/>
      <c r="BD281" s="86"/>
      <c r="BE281" s="43">
        <v>2</v>
      </c>
      <c r="BF281" s="73"/>
      <c r="BG281" s="73"/>
      <c r="BH281" s="73"/>
      <c r="BI281" s="73"/>
      <c r="BJ281" s="73"/>
      <c r="BK281" s="73"/>
      <c r="BL281" s="73"/>
      <c r="BM281" s="86"/>
      <c r="BO281" s="73"/>
      <c r="BP281" s="73"/>
      <c r="BQ281" s="73"/>
      <c r="BR281" s="73"/>
      <c r="BS281" s="73"/>
      <c r="BT281" s="73"/>
      <c r="BU281" s="73"/>
      <c r="BV281" s="86"/>
      <c r="BX281" s="73"/>
      <c r="BY281" s="73"/>
      <c r="BZ281" s="73"/>
      <c r="CA281" s="73"/>
      <c r="CB281" s="73"/>
      <c r="CC281" s="73"/>
      <c r="CD281" s="73"/>
      <c r="CE281" s="86"/>
      <c r="CG281" s="73"/>
      <c r="CH281" s="73"/>
      <c r="CI281" s="73"/>
      <c r="CJ281" s="73"/>
      <c r="CK281" s="73"/>
      <c r="CL281" s="73"/>
      <c r="CM281" s="73"/>
      <c r="CN281" s="86"/>
      <c r="CP281" s="73"/>
      <c r="CQ281" s="73"/>
      <c r="CR281" s="73"/>
      <c r="CS281" s="73"/>
      <c r="CT281" s="73"/>
      <c r="CU281" s="73"/>
      <c r="CV281" s="73"/>
      <c r="CW281" s="86"/>
      <c r="CY281" s="73"/>
      <c r="CZ281" s="73"/>
      <c r="DA281" s="73"/>
      <c r="DB281" s="73"/>
      <c r="DC281" s="73"/>
      <c r="DD281" s="73"/>
      <c r="DE281" s="73"/>
      <c r="DF281" s="86"/>
      <c r="DH281" s="73"/>
      <c r="DI281" s="73"/>
      <c r="DJ281" s="73"/>
      <c r="DK281" s="73"/>
      <c r="DL281" s="73"/>
      <c r="DM281" s="73"/>
      <c r="DN281" s="73"/>
      <c r="DO281" s="86"/>
      <c r="DQ281" s="73"/>
      <c r="DR281" s="73"/>
      <c r="DS281" s="73"/>
      <c r="DT281" s="73"/>
      <c r="DU281" s="73"/>
      <c r="DV281" s="73"/>
      <c r="DW281" s="73"/>
      <c r="DX281" s="86"/>
      <c r="DZ281" s="73"/>
      <c r="EA281" s="73"/>
      <c r="EB281" s="73"/>
      <c r="EC281" s="73"/>
      <c r="ED281" s="73"/>
      <c r="EE281" s="73"/>
      <c r="EF281" s="73"/>
      <c r="EG281" s="86"/>
      <c r="EH281" s="73"/>
    </row>
    <row r="282" spans="1:145" x14ac:dyDescent="0.25">
      <c r="A282" s="136"/>
      <c r="B282" s="157"/>
      <c r="U282">
        <v>271.63</v>
      </c>
      <c r="AC282" s="32">
        <f>SUM(U282:AB282)</f>
        <v>271.63</v>
      </c>
      <c r="AD282" s="118">
        <v>271.63</v>
      </c>
      <c r="AE282" s="118">
        <v>271.63</v>
      </c>
      <c r="AF282" s="118">
        <v>360.78999999999996</v>
      </c>
      <c r="AG282" s="118">
        <v>502.88</v>
      </c>
      <c r="AH282" s="118">
        <v>271.63</v>
      </c>
      <c r="AL282" s="32">
        <f>SUM(AD282:AK282)</f>
        <v>1678.56</v>
      </c>
      <c r="AM282" s="118">
        <v>455.78999999999996</v>
      </c>
      <c r="AN282" s="12">
        <v>485.78999999999996</v>
      </c>
      <c r="AO282" s="12">
        <v>455.78999999999996</v>
      </c>
      <c r="AP282" s="118">
        <v>455.78999999999996</v>
      </c>
      <c r="AU282" s="32">
        <f>SUM(AM282:AT282)</f>
        <v>1853.1599999999999</v>
      </c>
      <c r="AV282" s="118">
        <v>485.78999999999996</v>
      </c>
      <c r="AW282" s="118">
        <v>485.78999999999996</v>
      </c>
      <c r="BD282" s="32">
        <f>SUM(AV282:BC282)</f>
        <v>971.57999999999993</v>
      </c>
      <c r="BE282" s="118">
        <v>485.78999999999996</v>
      </c>
      <c r="BF282" s="118">
        <v>485.78999999999996</v>
      </c>
      <c r="BM282" s="32">
        <f>SUM(BE282:BL282)</f>
        <v>971.57999999999993</v>
      </c>
      <c r="EO282" s="43"/>
    </row>
    <row r="283" spans="1:145" x14ac:dyDescent="0.25">
      <c r="A283" s="136"/>
      <c r="B283" s="157"/>
      <c r="U283" s="118">
        <v>241.85942572142608</v>
      </c>
      <c r="AC283" s="32">
        <f>SUM(U283:AB283)</f>
        <v>241.85942572142608</v>
      </c>
      <c r="AD283" s="118">
        <v>300.45894990290583</v>
      </c>
      <c r="AE283" s="118">
        <v>203.7352422802025</v>
      </c>
      <c r="AF283" s="118">
        <v>262.1158374477825</v>
      </c>
      <c r="AG283" s="118">
        <v>480.57154040891839</v>
      </c>
      <c r="AH283" s="118">
        <v>253.91860923402919</v>
      </c>
      <c r="AL283" s="32">
        <f>SUM(AD283:AK283)</f>
        <v>1500.8001792738382</v>
      </c>
      <c r="AM283" s="118">
        <v>465.93575733254727</v>
      </c>
      <c r="AN283" s="118">
        <v>384.74363843524566</v>
      </c>
      <c r="AO283" s="118">
        <v>337.95973457351874</v>
      </c>
      <c r="AP283" s="118">
        <v>339.91087001701152</v>
      </c>
      <c r="AU283" s="32">
        <f>SUM(AM283:AT283)</f>
        <v>1528.5500003583231</v>
      </c>
      <c r="AV283" s="118">
        <v>349.11583744777568</v>
      </c>
      <c r="AW283" s="118">
        <v>379.51120394985941</v>
      </c>
      <c r="BD283" s="32">
        <f>SUM(AV283:BC283)</f>
        <v>728.62704139763514</v>
      </c>
      <c r="BE283" s="118">
        <v>550.13900493734025</v>
      </c>
      <c r="BF283" s="118">
        <v>443.74363843525305</v>
      </c>
      <c r="BM283" s="32">
        <f>SUM(BE283:BL283)</f>
        <v>993.88264337259329</v>
      </c>
      <c r="EO283" s="43"/>
    </row>
    <row r="284" spans="1:145" x14ac:dyDescent="0.25">
      <c r="A284" s="94">
        <f>SUM(C281,L281,U281,AD281,AM281,AV281,BE281,BN281,BW281,CF281,CO281,CX281,DG281,DP281,DY281)</f>
        <v>14</v>
      </c>
      <c r="B284" s="157"/>
      <c r="U284">
        <v>0.76574100648579002</v>
      </c>
      <c r="AC284" s="35">
        <f t="shared" ref="AC284" si="235">AC282/AC283*0.0113636*60</f>
        <v>0.76574100648579002</v>
      </c>
      <c r="AD284" s="12">
        <v>0.61639595072754005</v>
      </c>
      <c r="AE284" s="12">
        <v>0.90903114261050222</v>
      </c>
      <c r="AF284" s="12">
        <v>0.93848733840436271</v>
      </c>
      <c r="AG284" s="12">
        <v>0.71346636504577532</v>
      </c>
      <c r="AH284" s="12">
        <v>0.72937419056712438</v>
      </c>
      <c r="AL284" s="35">
        <f t="shared" ref="AL284" si="236">AL282/AL283*0.0113636*60</f>
        <v>0.76257258012439133</v>
      </c>
      <c r="AM284">
        <v>0.66696944750304088</v>
      </c>
      <c r="AN284" s="12">
        <v>0.86088335595897292</v>
      </c>
      <c r="AO284" s="12">
        <v>0.91953236687253082</v>
      </c>
      <c r="AP284" s="12">
        <v>0.91425412380735893</v>
      </c>
      <c r="AU284" s="35">
        <f t="shared" ref="AU284" si="237">AU282/AU283*0.0113636*60</f>
        <v>0.82660962236355129</v>
      </c>
      <c r="AV284" s="12">
        <v>0.9487378088069327</v>
      </c>
      <c r="AW284" s="12">
        <v>0.87275261228851697</v>
      </c>
      <c r="BD284" s="35">
        <f t="shared" ref="BD284" si="238">BD282/BD283*0.0113636*60</f>
        <v>0.90916031336048897</v>
      </c>
      <c r="BE284" s="12">
        <v>0.60206491753429703</v>
      </c>
      <c r="BF284" s="12">
        <v>0.74642060404056576</v>
      </c>
      <c r="BM284" s="35">
        <f t="shared" ref="BM284" si="239">BM282/BM283*0.0113636*60</f>
        <v>0.66651610599830202</v>
      </c>
      <c r="EO284" s="43"/>
    </row>
    <row r="285" spans="1:145" s="43" customFormat="1" x14ac:dyDescent="0.25">
      <c r="A285" s="43">
        <v>71</v>
      </c>
      <c r="B285" s="160">
        <v>232</v>
      </c>
      <c r="C285" s="43">
        <v>0</v>
      </c>
      <c r="D285" s="73"/>
      <c r="E285" s="73"/>
      <c r="F285" s="73"/>
      <c r="G285" s="73"/>
      <c r="H285" s="73"/>
      <c r="I285" s="73"/>
      <c r="J285" s="73"/>
      <c r="K285" s="86"/>
      <c r="L285" s="43">
        <v>0</v>
      </c>
      <c r="M285" s="73"/>
      <c r="N285" s="73"/>
      <c r="O285" s="73"/>
      <c r="P285" s="73"/>
      <c r="Q285" s="73"/>
      <c r="R285" s="73"/>
      <c r="S285" s="73"/>
      <c r="T285" s="86"/>
      <c r="U285" s="43">
        <v>2</v>
      </c>
      <c r="V285" s="73"/>
      <c r="W285" s="73"/>
      <c r="X285" s="73"/>
      <c r="Y285" s="73"/>
      <c r="Z285" s="73"/>
      <c r="AA285" s="73"/>
      <c r="AB285" s="73"/>
      <c r="AC285" s="86"/>
      <c r="AD285" s="43">
        <v>2</v>
      </c>
      <c r="AE285" s="73"/>
      <c r="AF285" s="73"/>
      <c r="AG285" s="73"/>
      <c r="AH285" s="73"/>
      <c r="AI285" s="73"/>
      <c r="AJ285" s="73"/>
      <c r="AK285" s="73"/>
      <c r="AL285" s="86"/>
      <c r="AM285" s="161">
        <v>4</v>
      </c>
      <c r="AN285" s="73"/>
      <c r="AO285" s="73"/>
      <c r="AP285" s="73"/>
      <c r="AQ285" s="73"/>
      <c r="AR285" s="73"/>
      <c r="AS285" s="73"/>
      <c r="AT285" s="73"/>
      <c r="AU285" s="86"/>
      <c r="AV285" s="43">
        <v>0</v>
      </c>
      <c r="AW285" s="73"/>
      <c r="AX285" s="73"/>
      <c r="AY285" s="73"/>
      <c r="AZ285" s="73"/>
      <c r="BA285" s="73"/>
      <c r="BB285" s="73"/>
      <c r="BC285" s="73"/>
      <c r="BD285" s="86"/>
      <c r="BF285" s="73"/>
      <c r="BG285" s="73"/>
      <c r="BH285" s="73"/>
      <c r="BI285" s="73"/>
      <c r="BJ285" s="73"/>
      <c r="BK285" s="73"/>
      <c r="BL285" s="73"/>
      <c r="BM285" s="86"/>
      <c r="BO285" s="73"/>
      <c r="BP285" s="73"/>
      <c r="BQ285" s="73"/>
      <c r="BR285" s="73"/>
      <c r="BS285" s="73"/>
      <c r="BT285" s="73"/>
      <c r="BU285" s="73"/>
      <c r="BV285" s="86"/>
      <c r="BX285" s="73"/>
      <c r="BY285" s="73"/>
      <c r="BZ285" s="73"/>
      <c r="CA285" s="73"/>
      <c r="CB285" s="73"/>
      <c r="CC285" s="73"/>
      <c r="CD285" s="73"/>
      <c r="CE285" s="86"/>
      <c r="CG285" s="73"/>
      <c r="CH285" s="73"/>
      <c r="CI285" s="73"/>
      <c r="CJ285" s="73"/>
      <c r="CK285" s="73"/>
      <c r="CL285" s="73"/>
      <c r="CM285" s="73"/>
      <c r="CN285" s="86"/>
      <c r="CP285" s="73"/>
      <c r="CQ285" s="73"/>
      <c r="CR285" s="73"/>
      <c r="CS285" s="73"/>
      <c r="CT285" s="73"/>
      <c r="CU285" s="73"/>
      <c r="CV285" s="73"/>
      <c r="CW285" s="86"/>
      <c r="CY285" s="73"/>
      <c r="CZ285" s="73"/>
      <c r="DA285" s="73"/>
      <c r="DB285" s="73"/>
      <c r="DC285" s="73"/>
      <c r="DD285" s="73"/>
      <c r="DE285" s="73"/>
      <c r="DF285" s="86"/>
      <c r="DH285" s="73"/>
      <c r="DI285" s="73"/>
      <c r="DJ285" s="73"/>
      <c r="DK285" s="73"/>
      <c r="DL285" s="73"/>
      <c r="DM285" s="73"/>
      <c r="DN285" s="73"/>
      <c r="DO285" s="86"/>
      <c r="DQ285" s="73"/>
      <c r="DR285" s="73"/>
      <c r="DS285" s="73"/>
      <c r="DT285" s="73"/>
      <c r="DU285" s="73"/>
      <c r="DV285" s="73"/>
      <c r="DW285" s="73"/>
      <c r="DX285" s="86"/>
      <c r="DZ285" s="73"/>
      <c r="EA285" s="73"/>
      <c r="EB285" s="73"/>
      <c r="EC285" s="73"/>
      <c r="ED285" s="73"/>
      <c r="EE285" s="73"/>
      <c r="EF285" s="73"/>
      <c r="EG285" s="86"/>
      <c r="EH285" s="73"/>
    </row>
    <row r="286" spans="1:145" x14ac:dyDescent="0.25">
      <c r="A286" s="136"/>
      <c r="B286" s="157"/>
      <c r="U286">
        <v>201.84</v>
      </c>
      <c r="V286" s="12">
        <v>276.3</v>
      </c>
      <c r="AC286" s="32">
        <f>SUM(U286:AB286)</f>
        <v>478.14</v>
      </c>
      <c r="AD286" s="118">
        <v>276.3</v>
      </c>
      <c r="AE286" s="118">
        <v>460.46</v>
      </c>
      <c r="AL286" s="32">
        <f>SUM(AD286:AK286)</f>
        <v>736.76</v>
      </c>
      <c r="AM286" s="118">
        <v>276.3</v>
      </c>
      <c r="AN286" s="118">
        <v>460.46000000000004</v>
      </c>
      <c r="AO286" s="118">
        <v>474.76</v>
      </c>
      <c r="AP286" s="12">
        <v>276.3</v>
      </c>
      <c r="AU286" s="32">
        <f>SUM(AM286:AT286)</f>
        <v>1487.82</v>
      </c>
      <c r="EO286" s="43"/>
    </row>
    <row r="287" spans="1:145" x14ac:dyDescent="0.25">
      <c r="A287" s="136"/>
      <c r="B287" s="157"/>
      <c r="U287" s="118">
        <v>251.52243266121678</v>
      </c>
      <c r="V287" s="118">
        <v>453.72653765631611</v>
      </c>
      <c r="AC287" s="32">
        <f>SUM(U287:AB287)</f>
        <v>705.24897031753289</v>
      </c>
      <c r="AD287" s="118">
        <v>284.68389724081641</v>
      </c>
      <c r="AE287" s="118">
        <v>712.14895625973168</v>
      </c>
      <c r="AL287" s="32">
        <f>SUM(AD287:AK287)</f>
        <v>996.83285350054803</v>
      </c>
      <c r="AM287" s="118">
        <v>440.48346596279276</v>
      </c>
      <c r="AN287" s="118">
        <v>814.1309262830963</v>
      </c>
      <c r="AO287" s="118">
        <v>748.90370100449275</v>
      </c>
      <c r="AP287" s="118">
        <v>370.64265744794409</v>
      </c>
      <c r="AU287" s="32">
        <f>SUM(AM287:AT287)</f>
        <v>2374.160750698326</v>
      </c>
      <c r="EO287" s="43"/>
    </row>
    <row r="288" spans="1:145" x14ac:dyDescent="0.25">
      <c r="A288" s="136">
        <f>SUM(C285,L285,U285,AD285,AM285,AV285,BE285,BN285,BW285,CF285,CO285,CX285,DG285,DP285,DY285)</f>
        <v>8</v>
      </c>
      <c r="B288" s="157"/>
      <c r="U288">
        <v>0.54713903640301342</v>
      </c>
      <c r="V288" s="12">
        <v>0.41519669925653857</v>
      </c>
      <c r="AC288" s="35">
        <f t="shared" ref="AC288" si="240">AC286/AC287*0.0113636*60</f>
        <v>0.46225307084563261</v>
      </c>
      <c r="AD288" s="12">
        <v>0.66173662306106118</v>
      </c>
      <c r="AE288" s="12">
        <v>0.44084737132648127</v>
      </c>
      <c r="AL288" s="35">
        <f t="shared" ref="AL288" si="241">AL286/AL287*0.0113636*60</f>
        <v>0.50393077876192194</v>
      </c>
      <c r="AM288" s="12">
        <v>0.4276795279664658</v>
      </c>
      <c r="AN288" s="12">
        <v>0.3856247014142184</v>
      </c>
      <c r="AO288" s="12">
        <v>0.4322304239194274</v>
      </c>
      <c r="AP288" s="12">
        <v>0.50826788825961933</v>
      </c>
      <c r="AU288" s="35">
        <f t="shared" ref="AU288" si="242">AU286/AU287*0.0113636*60</f>
        <v>0.4272749774090161</v>
      </c>
      <c r="EO288" s="43"/>
    </row>
    <row r="289" spans="1:145" s="43" customFormat="1" x14ac:dyDescent="0.25">
      <c r="A289" s="43">
        <v>72</v>
      </c>
      <c r="B289" s="160">
        <v>234</v>
      </c>
      <c r="C289" s="43">
        <v>1</v>
      </c>
      <c r="D289" s="73"/>
      <c r="E289" s="73"/>
      <c r="F289" s="73"/>
      <c r="G289" s="73"/>
      <c r="H289" s="73"/>
      <c r="I289" s="73"/>
      <c r="J289" s="73"/>
      <c r="K289" s="86"/>
      <c r="L289" s="43">
        <v>3</v>
      </c>
      <c r="M289" s="73"/>
      <c r="N289" s="73"/>
      <c r="O289" s="73"/>
      <c r="P289" s="73"/>
      <c r="Q289" s="73"/>
      <c r="R289" s="73"/>
      <c r="S289" s="73"/>
      <c r="T289" s="86"/>
      <c r="U289" s="43">
        <v>3</v>
      </c>
      <c r="V289" s="73"/>
      <c r="W289" s="73"/>
      <c r="X289" s="73"/>
      <c r="Y289" s="73"/>
      <c r="Z289" s="73"/>
      <c r="AA289" s="73"/>
      <c r="AB289" s="73"/>
      <c r="AC289" s="86"/>
      <c r="AD289" s="43">
        <v>2</v>
      </c>
      <c r="AE289" s="73"/>
      <c r="AF289" s="73"/>
      <c r="AG289" s="73"/>
      <c r="AH289" s="73"/>
      <c r="AI289" s="73"/>
      <c r="AJ289" s="73"/>
      <c r="AK289" s="73"/>
      <c r="AL289" s="86"/>
      <c r="AM289" s="43">
        <v>1</v>
      </c>
      <c r="AN289" s="73"/>
      <c r="AO289" s="73"/>
      <c r="AP289" s="73"/>
      <c r="AQ289" s="73"/>
      <c r="AR289" s="73"/>
      <c r="AS289" s="73"/>
      <c r="AT289" s="73"/>
      <c r="AU289" s="86"/>
      <c r="AV289" s="43">
        <v>2</v>
      </c>
      <c r="AW289" s="73"/>
      <c r="AX289" s="73"/>
      <c r="AY289" s="73"/>
      <c r="AZ289" s="73"/>
      <c r="BA289" s="73"/>
      <c r="BB289" s="73"/>
      <c r="BC289" s="73"/>
      <c r="BD289" s="86"/>
      <c r="BE289" s="43">
        <v>3</v>
      </c>
      <c r="BF289" s="73"/>
      <c r="BG289" s="73"/>
      <c r="BH289" s="73"/>
      <c r="BI289" s="73"/>
      <c r="BJ289" s="73"/>
      <c r="BK289" s="73"/>
      <c r="BL289" s="73"/>
      <c r="BM289" s="86"/>
      <c r="BN289" s="43">
        <v>3</v>
      </c>
      <c r="BO289" s="73"/>
      <c r="BP289" s="73"/>
      <c r="BQ289" s="73"/>
      <c r="BR289" s="73"/>
      <c r="BS289" s="73"/>
      <c r="BT289" s="73"/>
      <c r="BU289" s="73"/>
      <c r="BV289" s="86"/>
      <c r="BW289" s="43">
        <v>1</v>
      </c>
      <c r="BX289" s="73"/>
      <c r="BY289" s="73"/>
      <c r="BZ289" s="73"/>
      <c r="CA289" s="73"/>
      <c r="CB289" s="73"/>
      <c r="CC289" s="73"/>
      <c r="CD289" s="73"/>
      <c r="CE289" s="86"/>
      <c r="CF289" s="43">
        <v>0</v>
      </c>
      <c r="CG289" s="73"/>
      <c r="CH289" s="73"/>
      <c r="CI289" s="73"/>
      <c r="CJ289" s="73"/>
      <c r="CK289" s="73"/>
      <c r="CL289" s="73"/>
      <c r="CM289" s="73"/>
      <c r="CN289" s="86"/>
      <c r="CO289" s="43">
        <v>0</v>
      </c>
      <c r="CP289" s="73"/>
      <c r="CQ289" s="73"/>
      <c r="CR289" s="73"/>
      <c r="CS289" s="73"/>
      <c r="CT289" s="73"/>
      <c r="CU289" s="73"/>
      <c r="CV289" s="73"/>
      <c r="CW289" s="86"/>
      <c r="CX289" s="43">
        <v>0</v>
      </c>
      <c r="CY289" s="73"/>
      <c r="CZ289" s="73"/>
      <c r="DA289" s="73"/>
      <c r="DB289" s="73"/>
      <c r="DC289" s="73"/>
      <c r="DD289" s="73"/>
      <c r="DE289" s="73"/>
      <c r="DF289" s="86"/>
      <c r="DH289" s="73"/>
      <c r="DI289" s="73"/>
      <c r="DJ289" s="73"/>
      <c r="DK289" s="73"/>
      <c r="DL289" s="73"/>
      <c r="DM289" s="73"/>
      <c r="DN289" s="73"/>
      <c r="DO289" s="86"/>
      <c r="DQ289" s="73"/>
      <c r="DR289" s="73"/>
      <c r="DS289" s="73"/>
      <c r="DT289" s="73"/>
      <c r="DU289" s="73"/>
      <c r="DV289" s="73"/>
      <c r="DW289" s="73"/>
      <c r="DX289" s="86"/>
      <c r="DZ289" s="73"/>
      <c r="EA289" s="73"/>
      <c r="EB289" s="73"/>
      <c r="EC289" s="73"/>
      <c r="ED289" s="73"/>
      <c r="EE289" s="73"/>
      <c r="EF289" s="73"/>
      <c r="EG289" s="86"/>
      <c r="EH289" s="73"/>
    </row>
    <row r="290" spans="1:145" x14ac:dyDescent="0.25">
      <c r="A290" s="136"/>
      <c r="B290" s="157"/>
      <c r="C290">
        <v>249</v>
      </c>
      <c r="K290" s="32">
        <f>SUM(C290:J290)</f>
        <v>249</v>
      </c>
      <c r="L290" s="118">
        <v>249</v>
      </c>
      <c r="M290" s="12">
        <v>416.31999999999994</v>
      </c>
      <c r="N290" s="118">
        <v>416.32</v>
      </c>
      <c r="T290" s="32">
        <f>SUM(L290:S290)</f>
        <v>1081.6399999999999</v>
      </c>
      <c r="U290" s="12">
        <v>416.31999999999994</v>
      </c>
      <c r="V290" s="12">
        <v>168</v>
      </c>
      <c r="W290" s="118">
        <v>486.96</v>
      </c>
      <c r="AC290" s="32">
        <f>SUM(U290:AB290)</f>
        <v>1071.28</v>
      </c>
      <c r="AD290">
        <v>416.31999999999994</v>
      </c>
      <c r="AE290" s="12">
        <v>416.31999999999994</v>
      </c>
      <c r="AL290" s="32">
        <f>SUM(AD290:AK290)</f>
        <v>832.63999999999987</v>
      </c>
      <c r="AM290" s="12">
        <v>486.96</v>
      </c>
      <c r="AU290" s="32">
        <f>SUM(AM290:AT290)</f>
        <v>486.96</v>
      </c>
      <c r="AV290" s="12">
        <v>486.96</v>
      </c>
      <c r="AW290" s="12">
        <v>168</v>
      </c>
      <c r="BD290" s="32">
        <f>SUM(AV290:BC290)</f>
        <v>654.96</v>
      </c>
      <c r="BE290" s="12">
        <v>486.96</v>
      </c>
      <c r="BF290" s="12">
        <v>516.96</v>
      </c>
      <c r="BG290" s="12">
        <v>486.96</v>
      </c>
      <c r="BM290" s="32">
        <f>SUM(BE290:BL290)</f>
        <v>1490.88</v>
      </c>
      <c r="BN290">
        <v>486.96</v>
      </c>
      <c r="BO290" s="12">
        <v>486.96</v>
      </c>
      <c r="BP290" s="12">
        <v>486.96</v>
      </c>
      <c r="BV290" s="32">
        <f>SUM(BN290:BU290)</f>
        <v>1460.8799999999999</v>
      </c>
      <c r="BW290" s="12">
        <v>486.96</v>
      </c>
      <c r="CE290" s="32">
        <f>SUM(BW290:CD290)</f>
        <v>486.96</v>
      </c>
      <c r="EO290" s="43"/>
    </row>
    <row r="291" spans="1:145" x14ac:dyDescent="0.25">
      <c r="A291" s="136"/>
      <c r="B291" s="157"/>
      <c r="C291" s="118">
        <v>274.81008468331152</v>
      </c>
      <c r="K291" s="32">
        <f>SUM(C291:J291)</f>
        <v>274.81008468331152</v>
      </c>
      <c r="L291" s="118">
        <v>298.99875508533103</v>
      </c>
      <c r="M291" s="118">
        <v>1529.2516894665869</v>
      </c>
      <c r="N291" s="118">
        <v>557.93039827670975</v>
      </c>
      <c r="T291" s="32">
        <f>SUM(L291:S291)</f>
        <v>2386.1808428286276</v>
      </c>
      <c r="U291" s="118">
        <v>816.64638780051951</v>
      </c>
      <c r="V291" s="118">
        <v>328.70273006514219</v>
      </c>
      <c r="W291" s="118">
        <v>788.02563816692373</v>
      </c>
      <c r="AC291" s="32">
        <f>SUM(U291:AB291)</f>
        <v>1933.3747560325855</v>
      </c>
      <c r="AD291" s="118">
        <v>985.48002860030056</v>
      </c>
      <c r="AE291" s="118">
        <v>1156.4933716476601</v>
      </c>
      <c r="AL291" s="32">
        <f>SUM(AD291:AK291)</f>
        <v>2141.9734002479609</v>
      </c>
      <c r="AM291" s="118">
        <v>394.04798209736475</v>
      </c>
      <c r="AU291" s="32">
        <f>SUM(AM291:AT291)</f>
        <v>394.04798209736475</v>
      </c>
      <c r="AV291" s="118">
        <v>592.64874368546953</v>
      </c>
      <c r="AW291" s="118">
        <v>145.48087961177916</v>
      </c>
      <c r="BD291" s="32">
        <f>SUM(AV291:BC291)</f>
        <v>738.12962329724871</v>
      </c>
      <c r="BE291" s="118">
        <v>411.30821557192922</v>
      </c>
      <c r="BF291" s="118">
        <v>564.55302537656883</v>
      </c>
      <c r="BG291" s="118">
        <v>414.80475544169991</v>
      </c>
      <c r="BM291" s="32">
        <f>SUM(BE291:BL291)</f>
        <v>1390.665996390198</v>
      </c>
      <c r="BN291" s="118">
        <v>355.32446280099947</v>
      </c>
      <c r="BO291" s="118">
        <v>402.48193975894463</v>
      </c>
      <c r="BP291" s="118">
        <v>302.53677814750705</v>
      </c>
      <c r="BV291" s="32">
        <f>SUM(BN291:BU291)</f>
        <v>1060.3431807074512</v>
      </c>
      <c r="BW291" s="118">
        <v>333</v>
      </c>
      <c r="CE291" s="32">
        <f>SUM(BW291:CD291)</f>
        <v>333</v>
      </c>
      <c r="EO291" s="43"/>
    </row>
    <row r="292" spans="1:145" x14ac:dyDescent="0.25">
      <c r="A292" s="136">
        <f>SUM(C289,L289,U289,AD289,AM289,AV289,BE289,BN289,BW289,CF289,CO289,CX289,DG289,DP289,DY289)</f>
        <v>19</v>
      </c>
      <c r="B292" s="157"/>
      <c r="C292">
        <v>0.61778003596790787</v>
      </c>
      <c r="K292" s="35">
        <f t="shared" ref="K292" si="243">K290/K291*0.0113636*60</f>
        <v>0.61778003596790787</v>
      </c>
      <c r="L292" s="12">
        <v>0.56780231058670738</v>
      </c>
      <c r="M292" s="12">
        <v>0.18561603631055001</v>
      </c>
      <c r="N292" s="116">
        <v>0.50876173443272521</v>
      </c>
      <c r="T292" s="35">
        <f t="shared" ref="T292" si="244">T290/T291*0.0113636*60</f>
        <v>0.30906268502506984</v>
      </c>
      <c r="U292" s="12">
        <v>0.3475845131507963</v>
      </c>
      <c r="V292" s="12">
        <v>0.34847622950165186</v>
      </c>
      <c r="W292" s="12">
        <v>0.42132781381621792</v>
      </c>
      <c r="AC292" s="35">
        <f t="shared" ref="AC292" si="245">AC290/AC291*0.0113636*60</f>
        <v>0.37779320444778236</v>
      </c>
      <c r="AD292">
        <v>0.28803591029963704</v>
      </c>
      <c r="AE292" s="12">
        <v>0.24544337570702429</v>
      </c>
      <c r="AL292" s="35">
        <f t="shared" ref="AL292" si="246">AL290/AL291*0.0113636*60</f>
        <v>0.26503936705016062</v>
      </c>
      <c r="AM292" s="12">
        <v>0.84258043295337148</v>
      </c>
      <c r="AU292" s="35">
        <f t="shared" ref="AU292" si="247">AU290/AU291*0.0113636*60</f>
        <v>0.84258043295337148</v>
      </c>
      <c r="AV292" s="12">
        <v>0.56022580474110995</v>
      </c>
      <c r="AW292" s="12">
        <v>0.78735493149111824</v>
      </c>
      <c r="BD292" s="35">
        <f t="shared" ref="BD292" si="248">BD290/BD291*0.0113636*60</f>
        <v>0.6049915804289121</v>
      </c>
      <c r="BE292" s="12">
        <v>0.80722219199615552</v>
      </c>
      <c r="BF292" s="12">
        <v>0.62433745550277409</v>
      </c>
      <c r="BG292" s="12">
        <v>0.80041782309476039</v>
      </c>
      <c r="BM292" s="35">
        <f t="shared" ref="BM292" si="249">BM290/BM291*0.0113636*60</f>
        <v>0.73094894152771483</v>
      </c>
      <c r="BN292">
        <v>0.93440546350997278</v>
      </c>
      <c r="BO292" s="12">
        <v>0.82492426755558879</v>
      </c>
      <c r="BP292" s="12">
        <v>1.0974438261457233</v>
      </c>
      <c r="BV292" s="35">
        <f t="shared" ref="BV292" si="250">BV290/BV291*0.0113636*60</f>
        <v>0.93936696741468517</v>
      </c>
      <c r="BW292" s="12">
        <v>0.9970484064864864</v>
      </c>
      <c r="CE292" s="35">
        <f t="shared" ref="CE292" si="251">CE290/CE291*0.0113636*60</f>
        <v>0.9970484064864864</v>
      </c>
      <c r="EO292" s="43"/>
    </row>
    <row r="293" spans="1:145" s="43" customFormat="1" x14ac:dyDescent="0.25">
      <c r="A293" s="43">
        <v>73</v>
      </c>
      <c r="B293" s="160">
        <v>235</v>
      </c>
      <c r="C293" s="43">
        <v>0</v>
      </c>
      <c r="D293" s="73"/>
      <c r="E293" s="73"/>
      <c r="F293" s="73"/>
      <c r="G293" s="73"/>
      <c r="H293" s="73"/>
      <c r="I293" s="73"/>
      <c r="J293" s="73"/>
      <c r="K293" s="86"/>
      <c r="L293" s="43">
        <v>3</v>
      </c>
      <c r="M293" s="73"/>
      <c r="N293" s="73"/>
      <c r="O293" s="73"/>
      <c r="P293" s="73"/>
      <c r="Q293" s="73"/>
      <c r="R293" s="73"/>
      <c r="S293" s="73"/>
      <c r="T293" s="86"/>
      <c r="U293" s="43">
        <v>2</v>
      </c>
      <c r="V293" s="73"/>
      <c r="W293" s="73"/>
      <c r="X293" s="73"/>
      <c r="Y293" s="73"/>
      <c r="Z293" s="73"/>
      <c r="AA293" s="73"/>
      <c r="AB293" s="73"/>
      <c r="AC293" s="86"/>
      <c r="AD293" s="43">
        <v>1</v>
      </c>
      <c r="AE293" s="73"/>
      <c r="AF293" s="73"/>
      <c r="AG293" s="73"/>
      <c r="AH293" s="73"/>
      <c r="AI293" s="73"/>
      <c r="AJ293" s="73"/>
      <c r="AK293" s="73"/>
      <c r="AL293" s="86"/>
      <c r="AM293" s="43">
        <v>3</v>
      </c>
      <c r="AN293" s="73"/>
      <c r="AO293" s="73"/>
      <c r="AP293" s="73"/>
      <c r="AQ293" s="73"/>
      <c r="AR293" s="73"/>
      <c r="AS293" s="73"/>
      <c r="AT293" s="73"/>
      <c r="AU293" s="86"/>
      <c r="AV293" s="43">
        <v>3</v>
      </c>
      <c r="AW293" s="73"/>
      <c r="AX293" s="73"/>
      <c r="AY293" s="73"/>
      <c r="AZ293" s="73"/>
      <c r="BA293" s="73"/>
      <c r="BB293" s="73"/>
      <c r="BC293" s="73"/>
      <c r="BD293" s="86"/>
      <c r="BE293" s="43">
        <v>1</v>
      </c>
      <c r="BF293" s="73"/>
      <c r="BG293" s="73"/>
      <c r="BH293" s="73"/>
      <c r="BI293" s="73"/>
      <c r="BJ293" s="73"/>
      <c r="BK293" s="73"/>
      <c r="BL293" s="73"/>
      <c r="BM293" s="86"/>
      <c r="BO293" s="73"/>
      <c r="BP293" s="73"/>
      <c r="BQ293" s="73"/>
      <c r="BR293" s="73"/>
      <c r="BS293" s="73"/>
      <c r="BT293" s="73"/>
      <c r="BU293" s="73"/>
      <c r="BV293" s="86"/>
      <c r="BX293" s="73"/>
      <c r="BY293" s="73"/>
      <c r="BZ293" s="73"/>
      <c r="CA293" s="73"/>
      <c r="CB293" s="73"/>
      <c r="CC293" s="73"/>
      <c r="CD293" s="73"/>
      <c r="CE293" s="86"/>
      <c r="CG293" s="73"/>
      <c r="CH293" s="73"/>
      <c r="CI293" s="73"/>
      <c r="CJ293" s="73"/>
      <c r="CK293" s="73"/>
      <c r="CL293" s="73"/>
      <c r="CM293" s="73"/>
      <c r="CN293" s="86"/>
      <c r="CP293" s="73"/>
      <c r="CQ293" s="73"/>
      <c r="CR293" s="73"/>
      <c r="CS293" s="73"/>
      <c r="CT293" s="73"/>
      <c r="CU293" s="73"/>
      <c r="CV293" s="73"/>
      <c r="CW293" s="86"/>
      <c r="CY293" s="73"/>
      <c r="CZ293" s="73"/>
      <c r="DA293" s="73"/>
      <c r="DB293" s="73"/>
      <c r="DC293" s="73"/>
      <c r="DD293" s="73"/>
      <c r="DE293" s="73"/>
      <c r="DF293" s="86"/>
      <c r="DH293" s="73"/>
      <c r="DI293" s="73"/>
      <c r="DJ293" s="73"/>
      <c r="DK293" s="73"/>
      <c r="DL293" s="73"/>
      <c r="DM293" s="73"/>
      <c r="DN293" s="73"/>
      <c r="DO293" s="86"/>
      <c r="DQ293" s="73"/>
      <c r="DR293" s="73"/>
      <c r="DS293" s="73"/>
      <c r="DT293" s="73"/>
      <c r="DU293" s="73"/>
      <c r="DV293" s="73"/>
      <c r="DW293" s="73"/>
      <c r="DX293" s="86"/>
      <c r="DZ293" s="73"/>
      <c r="EA293" s="73"/>
      <c r="EB293" s="73"/>
      <c r="EC293" s="73"/>
      <c r="ED293" s="73"/>
      <c r="EE293" s="73"/>
      <c r="EF293" s="73"/>
      <c r="EG293" s="86"/>
      <c r="EH293" s="73"/>
    </row>
    <row r="294" spans="1:145" x14ac:dyDescent="0.25">
      <c r="A294" s="136"/>
      <c r="B294" s="157"/>
      <c r="C294" s="13"/>
      <c r="D294" s="13"/>
      <c r="E294" s="13"/>
      <c r="F294" s="13"/>
      <c r="G294" s="13"/>
      <c r="H294" s="13"/>
      <c r="I294" s="13"/>
      <c r="J294" s="13"/>
      <c r="K294" s="32"/>
      <c r="L294">
        <v>168.83999999999997</v>
      </c>
      <c r="M294" s="118">
        <v>274.21999999999997</v>
      </c>
      <c r="N294" s="12">
        <v>168.83999999999997</v>
      </c>
      <c r="T294" s="32">
        <f>SUM(L294:S294)</f>
        <v>611.89999999999986</v>
      </c>
      <c r="U294" s="118">
        <v>486.96</v>
      </c>
      <c r="V294" s="118">
        <v>382.59</v>
      </c>
      <c r="AC294" s="32">
        <f>SUM(U294:AB294)</f>
        <v>869.55</v>
      </c>
      <c r="AD294" s="12">
        <v>486.96000000000004</v>
      </c>
      <c r="AL294" s="32">
        <f>SUM(AD294:AK294)</f>
        <v>486.96000000000004</v>
      </c>
      <c r="AM294">
        <v>257.82</v>
      </c>
      <c r="AN294" s="118">
        <v>486.96000000000004</v>
      </c>
      <c r="AO294" s="118">
        <v>486.96000000000004</v>
      </c>
      <c r="AU294" s="32">
        <f>SUM(AM294:AT294)</f>
        <v>1231.74</v>
      </c>
      <c r="AV294" s="12">
        <v>486.96000000000004</v>
      </c>
      <c r="AW294" s="118">
        <v>404.16999999999996</v>
      </c>
      <c r="AX294" s="12">
        <v>486.96000000000004</v>
      </c>
      <c r="BD294" s="32">
        <f>SUM(AV294:BC294)</f>
        <v>1378.0900000000001</v>
      </c>
      <c r="BE294" s="12">
        <v>486.96000000000004</v>
      </c>
      <c r="EO294" s="43"/>
    </row>
    <row r="295" spans="1:145" x14ac:dyDescent="0.25">
      <c r="A295" s="136"/>
      <c r="B295" s="157"/>
      <c r="C295" s="13"/>
      <c r="D295" s="13"/>
      <c r="E295" s="13"/>
      <c r="F295" s="13"/>
      <c r="G295" s="13"/>
      <c r="H295" s="13"/>
      <c r="I295" s="13"/>
      <c r="J295" s="13"/>
      <c r="K295" s="32"/>
      <c r="L295">
        <v>174.17479228378392</v>
      </c>
      <c r="M295" s="12">
        <v>219.60953261092931</v>
      </c>
      <c r="N295" s="12">
        <v>187.07324045756877</v>
      </c>
      <c r="T295" s="32">
        <f>SUM(L295:S295)</f>
        <v>580.85756535228199</v>
      </c>
      <c r="U295" s="118">
        <v>470.98841191607733</v>
      </c>
      <c r="V295" s="118">
        <v>472.85530974264333</v>
      </c>
      <c r="AC295" s="32">
        <f>SUM(U295:AB295)</f>
        <v>943.8437216587206</v>
      </c>
      <c r="AD295" s="12">
        <v>494.83767987508611</v>
      </c>
      <c r="AL295" s="32">
        <f>SUM(AD295:AK295)</f>
        <v>494.83767987508611</v>
      </c>
      <c r="AM295">
        <v>255.49954832881855</v>
      </c>
      <c r="AN295" s="12">
        <v>362.51796054821551</v>
      </c>
      <c r="AO295" s="118">
        <v>368.65953847888034</v>
      </c>
      <c r="AU295" s="32">
        <f>SUM(AM295:AT295)</f>
        <v>986.6770473559144</v>
      </c>
      <c r="AV295" s="12">
        <v>337.18862931777949</v>
      </c>
      <c r="AW295" s="12">
        <v>635.35770350678615</v>
      </c>
      <c r="AX295" s="12">
        <v>360.70140383451667</v>
      </c>
      <c r="BD295" s="32">
        <f>SUM(AV295:BC295)</f>
        <v>1333.2477366590824</v>
      </c>
      <c r="BE295" s="12">
        <v>387.42338927102617</v>
      </c>
      <c r="EO295" s="43"/>
    </row>
    <row r="296" spans="1:145" x14ac:dyDescent="0.25">
      <c r="A296" s="136">
        <f>SUM(C293,L293,U293,AD293,AM293,AV293,BE293,BN293,BW293,CF293,CO293,CX293,DG293,DP293,DY293)</f>
        <v>13</v>
      </c>
      <c r="B296" s="157"/>
      <c r="K296" s="35"/>
      <c r="L296">
        <v>0.66093268681749262</v>
      </c>
      <c r="M296" s="12">
        <v>0.85136369672641055</v>
      </c>
      <c r="N296" s="12">
        <v>0.61536226751848322</v>
      </c>
      <c r="T296" s="35">
        <f t="shared" ref="T296" si="252">T294/T295*0.0113636*60</f>
        <v>0.7182538978328914</v>
      </c>
      <c r="U296" s="12">
        <v>0.70493691768187328</v>
      </c>
      <c r="V296" s="12">
        <v>0.55166131809321051</v>
      </c>
      <c r="AC296" s="35">
        <f t="shared" ref="AC296" si="253">AC294/AC295*0.0113636*60</f>
        <v>0.62814753035394322</v>
      </c>
      <c r="AD296" s="12">
        <v>0.6709616766528621</v>
      </c>
      <c r="AL296" s="35">
        <f t="shared" ref="AL296" si="254">AL294/AL295*0.0113636*60</f>
        <v>0.6709616766528621</v>
      </c>
      <c r="AM296">
        <v>0.68800826564973072</v>
      </c>
      <c r="AN296" s="12">
        <v>0.91586391708126458</v>
      </c>
      <c r="AO296" s="12">
        <v>0.90060634462336175</v>
      </c>
      <c r="AU296" s="35">
        <f t="shared" ref="AU296" si="255">AU294/AU295*0.0113636*60</f>
        <v>0.85116000426942118</v>
      </c>
      <c r="AV296" s="12">
        <v>0.98466285779492979</v>
      </c>
      <c r="AW296" s="12">
        <v>0.43372350913355479</v>
      </c>
      <c r="AX296" s="12">
        <v>0.9204763713986639</v>
      </c>
      <c r="BD296" s="35">
        <f t="shared" ref="BD296" si="256">BD294/BD295*0.0113636*60</f>
        <v>0.70474810165026458</v>
      </c>
      <c r="BE296" s="12">
        <v>0.85698780340733083</v>
      </c>
      <c r="EO296" s="43"/>
    </row>
    <row r="297" spans="1:145" s="43" customFormat="1" x14ac:dyDescent="0.25">
      <c r="A297" s="43">
        <v>74</v>
      </c>
      <c r="B297" s="160">
        <v>241</v>
      </c>
      <c r="C297" s="43">
        <v>1</v>
      </c>
      <c r="D297" s="73"/>
      <c r="E297" s="73"/>
      <c r="F297" s="73"/>
      <c r="G297" s="73"/>
      <c r="H297" s="73"/>
      <c r="I297" s="73"/>
      <c r="J297" s="73"/>
      <c r="K297" s="86"/>
      <c r="L297" s="43">
        <v>3</v>
      </c>
      <c r="M297" s="73"/>
      <c r="N297" s="73"/>
      <c r="O297" s="73"/>
      <c r="P297" s="73"/>
      <c r="Q297" s="73"/>
      <c r="R297" s="73"/>
      <c r="S297" s="73"/>
      <c r="T297" s="86"/>
      <c r="U297" s="43">
        <v>2</v>
      </c>
      <c r="V297" s="73"/>
      <c r="W297" s="73"/>
      <c r="X297" s="73"/>
      <c r="Y297" s="73"/>
      <c r="Z297" s="73"/>
      <c r="AA297" s="73"/>
      <c r="AB297" s="73"/>
      <c r="AC297" s="86"/>
      <c r="AD297" s="43">
        <v>0</v>
      </c>
      <c r="AE297" s="73"/>
      <c r="AF297" s="73"/>
      <c r="AG297" s="73"/>
      <c r="AH297" s="73"/>
      <c r="AI297" s="73"/>
      <c r="AJ297" s="73"/>
      <c r="AK297" s="73"/>
      <c r="AL297" s="86"/>
      <c r="AN297" s="73"/>
      <c r="AO297" s="73"/>
      <c r="AP297" s="73"/>
      <c r="AQ297" s="73"/>
      <c r="AR297" s="73"/>
      <c r="AS297" s="73"/>
      <c r="AT297" s="73"/>
      <c r="AU297" s="86"/>
      <c r="AW297" s="73"/>
      <c r="AX297" s="73"/>
      <c r="AY297" s="73"/>
      <c r="AZ297" s="73"/>
      <c r="BA297" s="73"/>
      <c r="BB297" s="73"/>
      <c r="BC297" s="73"/>
      <c r="BD297" s="86"/>
      <c r="BF297" s="73"/>
      <c r="BG297" s="73"/>
      <c r="BH297" s="73"/>
      <c r="BI297" s="73"/>
      <c r="BJ297" s="73"/>
      <c r="BK297" s="73"/>
      <c r="BL297" s="73"/>
      <c r="BM297" s="86"/>
      <c r="BO297" s="73"/>
      <c r="BP297" s="73"/>
      <c r="BQ297" s="73"/>
      <c r="BR297" s="73"/>
      <c r="BS297" s="73"/>
      <c r="BT297" s="73"/>
      <c r="BU297" s="73"/>
      <c r="BV297" s="86"/>
      <c r="BX297" s="73"/>
      <c r="BY297" s="73"/>
      <c r="BZ297" s="73"/>
      <c r="CA297" s="73"/>
      <c r="CB297" s="73"/>
      <c r="CC297" s="73"/>
      <c r="CD297" s="73"/>
      <c r="CE297" s="86"/>
      <c r="CG297" s="73"/>
      <c r="CH297" s="73"/>
      <c r="CI297" s="73"/>
      <c r="CJ297" s="73"/>
      <c r="CK297" s="73"/>
      <c r="CL297" s="73"/>
      <c r="CM297" s="73"/>
      <c r="CN297" s="86"/>
      <c r="CP297" s="73"/>
      <c r="CQ297" s="73"/>
      <c r="CR297" s="73"/>
      <c r="CS297" s="73"/>
      <c r="CT297" s="73"/>
      <c r="CU297" s="73"/>
      <c r="CV297" s="73"/>
      <c r="CW297" s="86"/>
      <c r="CY297" s="73"/>
      <c r="CZ297" s="73"/>
      <c r="DA297" s="73"/>
      <c r="DB297" s="73"/>
      <c r="DC297" s="73"/>
      <c r="DD297" s="73"/>
      <c r="DE297" s="73"/>
      <c r="DF297" s="86"/>
      <c r="DH297" s="73"/>
      <c r="DI297" s="73"/>
      <c r="DJ297" s="73"/>
      <c r="DK297" s="73"/>
      <c r="DL297" s="73"/>
      <c r="DM297" s="73"/>
      <c r="DN297" s="73"/>
      <c r="DO297" s="86"/>
      <c r="DQ297" s="73"/>
      <c r="DR297" s="73"/>
      <c r="DS297" s="73"/>
      <c r="DT297" s="73"/>
      <c r="DU297" s="73"/>
      <c r="DV297" s="73"/>
      <c r="DW297" s="73"/>
      <c r="DX297" s="86"/>
      <c r="DZ297" s="73"/>
      <c r="EA297" s="73"/>
      <c r="EB297" s="73"/>
      <c r="EC297" s="73"/>
      <c r="ED297" s="73"/>
      <c r="EE297" s="73"/>
      <c r="EF297" s="73"/>
      <c r="EG297" s="86"/>
      <c r="EH297" s="73"/>
    </row>
    <row r="298" spans="1:145" x14ac:dyDescent="0.25">
      <c r="A298" s="136"/>
      <c r="B298" s="157"/>
      <c r="C298">
        <v>276.3</v>
      </c>
      <c r="K298" s="32">
        <f>SUM(C298:J298)</f>
        <v>276.3</v>
      </c>
      <c r="L298" s="12">
        <v>579.1</v>
      </c>
      <c r="M298" s="12">
        <v>460.46</v>
      </c>
      <c r="N298" s="12">
        <v>460.46</v>
      </c>
      <c r="T298" s="32">
        <f>SUM(L298:S298)</f>
        <v>1500.02</v>
      </c>
      <c r="U298" s="12">
        <v>460.46</v>
      </c>
      <c r="V298" s="12">
        <v>460.46</v>
      </c>
      <c r="AC298" s="32">
        <f>SUM(U298:AB298)</f>
        <v>920.92</v>
      </c>
      <c r="EO298" s="43"/>
    </row>
    <row r="299" spans="1:145" x14ac:dyDescent="0.25">
      <c r="A299" s="136"/>
      <c r="B299" s="157"/>
      <c r="C299" s="118">
        <v>307.05491282173267</v>
      </c>
      <c r="K299" s="32">
        <f>SUM(C299:J299)</f>
        <v>307.05491282173267</v>
      </c>
      <c r="L299" s="118">
        <v>475.10293690341246</v>
      </c>
      <c r="M299" s="118">
        <v>285.95699820535071</v>
      </c>
      <c r="N299" s="118">
        <v>293.89828790697266</v>
      </c>
      <c r="T299" s="32">
        <f>SUM(L299:S299)</f>
        <v>1054.9582230157357</v>
      </c>
      <c r="U299" s="118">
        <v>261.6651208092054</v>
      </c>
      <c r="V299" s="118">
        <v>263.37092767478617</v>
      </c>
      <c r="AC299" s="32">
        <f>SUM(U299:AB299)</f>
        <v>525.03604848399164</v>
      </c>
      <c r="EO299" s="43"/>
    </row>
    <row r="300" spans="1:145" x14ac:dyDescent="0.25">
      <c r="A300" s="136">
        <f>SUM(C297,L297,U297,AD297,AM297,AV297,BE297,BN297,BW297,CF297,CO297,CX297,DG297,DP297,DY297)</f>
        <v>6</v>
      </c>
      <c r="B300" s="157"/>
      <c r="C300">
        <v>0.61352465938029588</v>
      </c>
      <c r="K300" s="35">
        <f t="shared" ref="K300" si="257">K298/K299*0.0113636*60</f>
        <v>0.61352465938029588</v>
      </c>
      <c r="L300" s="12">
        <v>0.83106126047852691</v>
      </c>
      <c r="M300" s="12">
        <v>1.097888834091578</v>
      </c>
      <c r="N300" s="12">
        <v>1.0682232877088891</v>
      </c>
      <c r="T300" s="35">
        <f t="shared" ref="T300" si="258">T298/T299*0.0113636*60</f>
        <v>0.96945795009433733</v>
      </c>
      <c r="U300" s="12">
        <v>1.1998121659818684</v>
      </c>
      <c r="V300" s="12">
        <v>1.1920411950238798</v>
      </c>
      <c r="AC300" s="35">
        <f t="shared" ref="AC300" si="259">AC298/AC299*0.0113636*60</f>
        <v>1.1959140568214615</v>
      </c>
      <c r="EO300" s="43"/>
    </row>
    <row r="301" spans="1:145" s="43" customFormat="1" x14ac:dyDescent="0.25">
      <c r="A301" s="43">
        <v>75</v>
      </c>
      <c r="B301" s="160">
        <v>243</v>
      </c>
      <c r="C301" s="43">
        <v>0</v>
      </c>
      <c r="D301" s="73"/>
      <c r="E301" s="73"/>
      <c r="F301" s="73"/>
      <c r="G301" s="73"/>
      <c r="H301" s="73"/>
      <c r="I301" s="73"/>
      <c r="J301" s="73"/>
      <c r="K301" s="86"/>
      <c r="L301" s="43">
        <v>1</v>
      </c>
      <c r="M301" s="73"/>
      <c r="N301" s="73"/>
      <c r="O301" s="73"/>
      <c r="P301" s="73"/>
      <c r="Q301" s="73"/>
      <c r="R301" s="73"/>
      <c r="S301" s="73"/>
      <c r="T301" s="86"/>
      <c r="U301" s="43">
        <v>0</v>
      </c>
      <c r="V301" s="73"/>
      <c r="W301" s="73"/>
      <c r="X301" s="73"/>
      <c r="Y301" s="73"/>
      <c r="Z301" s="73"/>
      <c r="AA301" s="73"/>
      <c r="AB301" s="73"/>
      <c r="AC301" s="86"/>
      <c r="AD301" s="43">
        <v>2</v>
      </c>
      <c r="AE301" s="73"/>
      <c r="AF301" s="73"/>
      <c r="AG301" s="73"/>
      <c r="AH301" s="73"/>
      <c r="AI301" s="73"/>
      <c r="AJ301" s="73"/>
      <c r="AK301" s="73"/>
      <c r="AL301" s="86"/>
      <c r="AM301" s="43">
        <v>1</v>
      </c>
      <c r="AN301" s="73"/>
      <c r="AO301" s="73"/>
      <c r="AP301" s="73"/>
      <c r="AQ301" s="73"/>
      <c r="AR301" s="73"/>
      <c r="AS301" s="73"/>
      <c r="AT301" s="73"/>
      <c r="AU301" s="86"/>
      <c r="AV301" s="43">
        <v>1</v>
      </c>
      <c r="AW301" s="73"/>
      <c r="AX301" s="73"/>
      <c r="AY301" s="73"/>
      <c r="AZ301" s="73"/>
      <c r="BA301" s="73"/>
      <c r="BB301" s="73"/>
      <c r="BC301" s="73"/>
      <c r="BD301" s="86"/>
      <c r="BE301" s="161">
        <v>3</v>
      </c>
      <c r="BF301" s="73"/>
      <c r="BG301" s="73"/>
      <c r="BH301" s="73"/>
      <c r="BI301" s="73"/>
      <c r="BJ301" s="73"/>
      <c r="BK301" s="73"/>
      <c r="BL301" s="73"/>
      <c r="BM301" s="86"/>
      <c r="BN301" s="161">
        <v>1</v>
      </c>
      <c r="BO301" s="73"/>
      <c r="BP301" s="73"/>
      <c r="BQ301" s="73"/>
      <c r="BR301" s="73"/>
      <c r="BS301" s="73"/>
      <c r="BT301" s="73"/>
      <c r="BU301" s="73"/>
      <c r="BV301" s="86"/>
      <c r="BW301" s="43">
        <v>1</v>
      </c>
      <c r="BX301" s="73"/>
      <c r="BY301" s="73"/>
      <c r="BZ301" s="73"/>
      <c r="CA301" s="73"/>
      <c r="CB301" s="73"/>
      <c r="CC301" s="73"/>
      <c r="CD301" s="73"/>
      <c r="CE301" s="86"/>
      <c r="CG301" s="73"/>
      <c r="CH301" s="73"/>
      <c r="CI301" s="73"/>
      <c r="CJ301" s="73"/>
      <c r="CK301" s="73"/>
      <c r="CL301" s="73"/>
      <c r="CM301" s="73"/>
      <c r="CN301" s="86"/>
      <c r="CP301" s="73"/>
      <c r="CQ301" s="73"/>
      <c r="CR301" s="73"/>
      <c r="CS301" s="73"/>
      <c r="CT301" s="73"/>
      <c r="CU301" s="73"/>
      <c r="CV301" s="73"/>
      <c r="CW301" s="86"/>
      <c r="CY301" s="73"/>
      <c r="CZ301" s="73"/>
      <c r="DA301" s="73"/>
      <c r="DB301" s="73"/>
      <c r="DC301" s="73"/>
      <c r="DD301" s="73"/>
      <c r="DE301" s="73"/>
      <c r="DF301" s="86"/>
      <c r="DH301" s="73"/>
      <c r="DI301" s="73"/>
      <c r="DJ301" s="73"/>
      <c r="DK301" s="73"/>
      <c r="DL301" s="73"/>
      <c r="DM301" s="73"/>
      <c r="DN301" s="73"/>
      <c r="DO301" s="86"/>
      <c r="DQ301" s="73"/>
      <c r="DR301" s="73"/>
      <c r="DS301" s="73"/>
      <c r="DT301" s="73"/>
      <c r="DU301" s="73"/>
      <c r="DV301" s="73"/>
      <c r="DW301" s="73"/>
      <c r="DX301" s="86"/>
      <c r="DZ301" s="73"/>
      <c r="EA301" s="73"/>
      <c r="EB301" s="73"/>
      <c r="EC301" s="73"/>
      <c r="ED301" s="73"/>
      <c r="EE301" s="73"/>
      <c r="EF301" s="73"/>
      <c r="EG301" s="86"/>
      <c r="EH301" s="73"/>
    </row>
    <row r="302" spans="1:145" x14ac:dyDescent="0.25">
      <c r="A302" s="136"/>
      <c r="B302" s="157"/>
      <c r="L302" s="118">
        <v>494.41999999999996</v>
      </c>
      <c r="T302" s="32">
        <f>SUM(L302:S302)</f>
        <v>494.41999999999996</v>
      </c>
      <c r="AD302" s="118">
        <v>236.34</v>
      </c>
      <c r="AE302" s="118">
        <v>332.8</v>
      </c>
      <c r="AL302" s="32">
        <f>SUM(AD302:AK302)</f>
        <v>569.14</v>
      </c>
      <c r="AM302" s="12">
        <v>516.96</v>
      </c>
      <c r="AU302" s="32">
        <f>SUM(AM302:AT302)</f>
        <v>516.96</v>
      </c>
      <c r="AV302" s="12">
        <v>516.96</v>
      </c>
      <c r="BD302" s="32">
        <f>SUM(AV302:BC302)</f>
        <v>516.96</v>
      </c>
      <c r="BE302" s="118">
        <v>819.69999999999993</v>
      </c>
      <c r="BF302" s="118">
        <v>516.95999999999992</v>
      </c>
      <c r="BG302" s="118">
        <v>516.95999999999992</v>
      </c>
      <c r="BM302" s="32">
        <f>SUM(BE302:BL302)</f>
        <v>1853.62</v>
      </c>
      <c r="BN302" s="118">
        <v>849.75999999999988</v>
      </c>
      <c r="BV302" s="32">
        <f>SUM(BN302:BU302)</f>
        <v>849.75999999999988</v>
      </c>
      <c r="BW302" s="12">
        <v>516.96</v>
      </c>
      <c r="CE302" s="32">
        <f>SUM(BW302:CD302)</f>
        <v>516.96</v>
      </c>
      <c r="EO302" s="43"/>
    </row>
    <row r="303" spans="1:145" x14ac:dyDescent="0.25">
      <c r="A303" s="136"/>
      <c r="B303" s="157"/>
      <c r="L303" s="118">
        <v>423.71024485004102</v>
      </c>
      <c r="T303" s="32">
        <f>SUM(L303:S303)</f>
        <v>423.71024485004102</v>
      </c>
      <c r="AD303" s="118">
        <v>1818.3347865979979</v>
      </c>
      <c r="AE303" s="118">
        <v>469.45812807883038</v>
      </c>
      <c r="AL303" s="32">
        <f>SUM(AD303:AK303)</f>
        <v>2287.7929146768283</v>
      </c>
      <c r="AM303" s="118">
        <v>416.65486610813201</v>
      </c>
      <c r="AU303" s="32">
        <f>SUM(AM303:AT303)</f>
        <v>416.65486610813201</v>
      </c>
      <c r="AV303" s="118">
        <v>279.48768472905181</v>
      </c>
      <c r="BD303" s="32">
        <f>SUM(AV303:BC303)</f>
        <v>279.48768472905181</v>
      </c>
      <c r="BE303" s="118">
        <v>671.26425019067904</v>
      </c>
      <c r="BF303" s="118">
        <v>272.18318588874621</v>
      </c>
      <c r="BG303" s="118">
        <v>466.01154653603487</v>
      </c>
      <c r="BM303" s="32">
        <f>SUM(BE303:BL303)</f>
        <v>1409.4589826154602</v>
      </c>
      <c r="BN303" s="118">
        <v>1047.1892932120545</v>
      </c>
      <c r="BV303" s="32">
        <f>SUM(BN303:BU303)</f>
        <v>1047.1892932120545</v>
      </c>
      <c r="BW303" s="118">
        <v>299.90027991602653</v>
      </c>
      <c r="CE303" s="32">
        <f>SUM(BW303:CD303)</f>
        <v>299.90027991602653</v>
      </c>
      <c r="EO303" s="43"/>
    </row>
    <row r="304" spans="1:145" x14ac:dyDescent="0.25">
      <c r="A304" s="136">
        <f>SUM(C301,L301,U301,AD301,AM301,AV301,BE301,BN301,BW301,CF301,CO301,CX301,DG301,DP301,DY301)</f>
        <v>10</v>
      </c>
      <c r="B304" s="157"/>
      <c r="L304">
        <v>0.79559904632305312</v>
      </c>
      <c r="T304" s="35">
        <f t="shared" ref="T304" si="260">T302/T303*0.0113636*60</f>
        <v>0.79559904632305312</v>
      </c>
      <c r="AD304" s="12">
        <v>8.8619760578570142E-2</v>
      </c>
      <c r="AE304" s="12">
        <v>0.48334100791604151</v>
      </c>
      <c r="AL304" s="35">
        <f t="shared" ref="AL304" si="261">AL302/AL303*0.0113636*60</f>
        <v>0.1696170819266723</v>
      </c>
      <c r="AM304" s="12">
        <v>0.84595579706616253</v>
      </c>
      <c r="AU304" s="35">
        <f t="shared" ref="AU304" si="262">AU302/AU303*0.0113636*60</f>
        <v>0.84595579706616253</v>
      </c>
      <c r="AV304" s="12">
        <v>1.2611346353300044</v>
      </c>
      <c r="BD304" s="35">
        <f t="shared" ref="BD304" si="263">BD302/BD303*0.0113636*60</f>
        <v>1.2611346353300044</v>
      </c>
      <c r="BE304" s="12">
        <v>0.83258504387987797</v>
      </c>
      <c r="BF304" s="12">
        <v>1.2949793287527736</v>
      </c>
      <c r="BG304" s="12">
        <v>0.75635808163981755</v>
      </c>
      <c r="BM304" s="35">
        <f t="shared" ref="BM304" si="264">BM302/BM303*0.0113636*60</f>
        <v>0.89667580930576651</v>
      </c>
      <c r="BN304">
        <v>0.55327147433188684</v>
      </c>
      <c r="BV304" s="35">
        <f t="shared" ref="BV304" si="265">BV302/BV303*0.0113636*60</f>
        <v>0.55327147433188684</v>
      </c>
      <c r="BW304" s="12">
        <v>1.1752959999193522</v>
      </c>
      <c r="CE304" s="35">
        <f t="shared" ref="CE304" si="266">CE302/CE303*0.0113636*60</f>
        <v>1.1752959999193522</v>
      </c>
      <c r="EO304" s="43"/>
    </row>
    <row r="305" spans="1:145" s="43" customFormat="1" x14ac:dyDescent="0.25">
      <c r="A305" s="43">
        <v>76</v>
      </c>
      <c r="B305" s="160">
        <v>244</v>
      </c>
      <c r="C305" s="43">
        <v>1</v>
      </c>
      <c r="D305" s="73"/>
      <c r="E305" s="73"/>
      <c r="F305" s="73"/>
      <c r="G305" s="73"/>
      <c r="H305" s="73"/>
      <c r="I305" s="73"/>
      <c r="J305" s="73"/>
      <c r="K305" s="86"/>
      <c r="L305" s="43">
        <v>3</v>
      </c>
      <c r="M305" s="73"/>
      <c r="N305" s="73"/>
      <c r="O305" s="73"/>
      <c r="P305" s="73"/>
      <c r="Q305" s="73"/>
      <c r="R305" s="73"/>
      <c r="S305" s="73"/>
      <c r="T305" s="86"/>
      <c r="U305" s="161">
        <v>3</v>
      </c>
      <c r="V305" s="73"/>
      <c r="W305" s="73"/>
      <c r="X305" s="73"/>
      <c r="Y305" s="73"/>
      <c r="Z305" s="73"/>
      <c r="AA305" s="73"/>
      <c r="AB305" s="73"/>
      <c r="AC305" s="86"/>
      <c r="AD305" s="161">
        <v>3</v>
      </c>
      <c r="AE305" s="73"/>
      <c r="AF305" s="73"/>
      <c r="AG305" s="73"/>
      <c r="AH305" s="73"/>
      <c r="AI305" s="73"/>
      <c r="AJ305" s="73"/>
      <c r="AK305" s="73"/>
      <c r="AL305" s="86"/>
      <c r="AN305" s="73"/>
      <c r="AO305" s="73"/>
      <c r="AP305" s="73"/>
      <c r="AQ305" s="73"/>
      <c r="AR305" s="73"/>
      <c r="AS305" s="73"/>
      <c r="AT305" s="73"/>
      <c r="AU305" s="86"/>
      <c r="AW305" s="73"/>
      <c r="AX305" s="73"/>
      <c r="AY305" s="73"/>
      <c r="AZ305" s="73"/>
      <c r="BA305" s="73"/>
      <c r="BB305" s="73"/>
      <c r="BC305" s="73"/>
      <c r="BD305" s="86"/>
      <c r="BF305" s="73"/>
      <c r="BG305" s="73"/>
      <c r="BH305" s="73"/>
      <c r="BI305" s="73"/>
      <c r="BJ305" s="73"/>
      <c r="BK305" s="73"/>
      <c r="BL305" s="73"/>
      <c r="BM305" s="86"/>
      <c r="BO305" s="73"/>
      <c r="BP305" s="73"/>
      <c r="BQ305" s="73"/>
      <c r="BR305" s="73"/>
      <c r="BS305" s="73"/>
      <c r="BT305" s="73"/>
      <c r="BU305" s="73"/>
      <c r="BV305" s="86"/>
      <c r="BX305" s="73"/>
      <c r="BY305" s="73"/>
      <c r="BZ305" s="73"/>
      <c r="CA305" s="73"/>
      <c r="CB305" s="73"/>
      <c r="CC305" s="73"/>
      <c r="CD305" s="73"/>
      <c r="CE305" s="86"/>
      <c r="CG305" s="73"/>
      <c r="CH305" s="73"/>
      <c r="CI305" s="73"/>
      <c r="CJ305" s="73"/>
      <c r="CK305" s="73"/>
      <c r="CL305" s="73"/>
      <c r="CM305" s="73"/>
      <c r="CN305" s="86"/>
      <c r="CP305" s="73"/>
      <c r="CQ305" s="73"/>
      <c r="CR305" s="73"/>
      <c r="CS305" s="73"/>
      <c r="CT305" s="73"/>
      <c r="CU305" s="73"/>
      <c r="CV305" s="73"/>
      <c r="CW305" s="86"/>
      <c r="CY305" s="73"/>
      <c r="CZ305" s="73"/>
      <c r="DA305" s="73"/>
      <c r="DB305" s="73"/>
      <c r="DC305" s="73"/>
      <c r="DD305" s="73"/>
      <c r="DE305" s="73"/>
      <c r="DF305" s="86"/>
      <c r="DH305" s="73"/>
      <c r="DI305" s="73"/>
      <c r="DJ305" s="73"/>
      <c r="DK305" s="73"/>
      <c r="DL305" s="73"/>
      <c r="DM305" s="73"/>
      <c r="DN305" s="73"/>
      <c r="DO305" s="86"/>
      <c r="DQ305" s="73"/>
      <c r="DR305" s="73"/>
      <c r="DS305" s="73"/>
      <c r="DT305" s="73"/>
      <c r="DU305" s="73"/>
      <c r="DV305" s="73"/>
      <c r="DW305" s="73"/>
      <c r="DX305" s="86"/>
      <c r="DZ305" s="73"/>
      <c r="EA305" s="73"/>
      <c r="EB305" s="73"/>
      <c r="EC305" s="73"/>
      <c r="ED305" s="73"/>
      <c r="EE305" s="73"/>
      <c r="EF305" s="73"/>
      <c r="EG305" s="86"/>
      <c r="EH305" s="73"/>
    </row>
    <row r="306" spans="1:145" x14ac:dyDescent="0.25">
      <c r="A306" s="136"/>
      <c r="B306" s="157"/>
      <c r="C306">
        <v>246.04000000000002</v>
      </c>
      <c r="K306" s="32">
        <f>SUM(C306:J306)</f>
        <v>246.04000000000002</v>
      </c>
      <c r="L306" s="12">
        <v>246.04000000000002</v>
      </c>
      <c r="M306" s="12">
        <v>486.96000000000004</v>
      </c>
      <c r="N306" s="12">
        <v>486.96</v>
      </c>
      <c r="T306" s="32">
        <f>SUM(L306:S306)</f>
        <v>1219.96</v>
      </c>
      <c r="U306" s="118">
        <v>486.96000000000004</v>
      </c>
      <c r="V306" s="118">
        <v>733</v>
      </c>
      <c r="W306" s="118">
        <v>973.92</v>
      </c>
      <c r="X306" s="118"/>
      <c r="AC306" s="32">
        <f>SUM(U306:AB306)</f>
        <v>2193.88</v>
      </c>
      <c r="AD306" s="118">
        <v>246.04000000000002</v>
      </c>
      <c r="AE306" s="118">
        <v>246.04000000000002</v>
      </c>
      <c r="AF306" s="118">
        <v>972.30000000000007</v>
      </c>
      <c r="AL306" s="32">
        <f>SUM(AD306:AK306)</f>
        <v>1464.38</v>
      </c>
      <c r="EO306" s="43"/>
    </row>
    <row r="307" spans="1:145" x14ac:dyDescent="0.25">
      <c r="A307" s="136"/>
      <c r="B307" s="157"/>
      <c r="C307" s="164">
        <v>165.83561130874031</v>
      </c>
      <c r="K307" s="32">
        <f>SUM(C307:J307)</f>
        <v>165.83561130874031</v>
      </c>
      <c r="L307" s="118">
        <v>169.90316421345671</v>
      </c>
      <c r="M307" s="118">
        <v>359.44012820513501</v>
      </c>
      <c r="N307" s="118">
        <v>265.42084137383972</v>
      </c>
      <c r="T307" s="32">
        <f>SUM(L307:S307)</f>
        <v>794.76413379243149</v>
      </c>
      <c r="U307" s="118">
        <v>307.64812444159548</v>
      </c>
      <c r="V307" s="118">
        <v>338.33247556683392</v>
      </c>
      <c r="W307" s="118">
        <v>465.81319923989463</v>
      </c>
      <c r="X307" s="118"/>
      <c r="AC307" s="32">
        <f>SUM(U307:AB307)</f>
        <v>1111.7937992483239</v>
      </c>
      <c r="AD307" s="118">
        <v>204.51061699109422</v>
      </c>
      <c r="AE307" s="118">
        <v>152.85449211210511</v>
      </c>
      <c r="AF307" s="118">
        <v>468.00581860126289</v>
      </c>
      <c r="AL307" s="32">
        <f>SUM(AD307:AK307)</f>
        <v>825.37092770446225</v>
      </c>
      <c r="EO307" s="43"/>
    </row>
    <row r="308" spans="1:145" x14ac:dyDescent="0.25">
      <c r="A308" s="136">
        <f>SUM(C305,L305,U305,AD305,AM305,AV305,BE305,BN305,BW305,CF305,CO305,CX305,DG305,DP305,DY305)</f>
        <v>10</v>
      </c>
      <c r="B308" s="157"/>
      <c r="C308">
        <v>1.07600532580497</v>
      </c>
      <c r="K308" s="35">
        <f t="shared" ref="K308" si="267">K306/K307*0.0113636*60</f>
        <v>1.0115680662079762</v>
      </c>
      <c r="L308" s="12">
        <v>0.98735070307015227</v>
      </c>
      <c r="M308" s="12">
        <v>0.92370632354803606</v>
      </c>
      <c r="N308" s="12">
        <v>1.2509082468484862</v>
      </c>
      <c r="T308" s="35">
        <f t="shared" ref="T308" si="268">T306/T307*0.0113636*60</f>
        <v>1.0465850332109201</v>
      </c>
      <c r="U308" s="12">
        <v>1.0792106077767776</v>
      </c>
      <c r="V308" s="12">
        <v>1.4771597883493028</v>
      </c>
      <c r="W308" s="12">
        <v>1.4255376185208122</v>
      </c>
      <c r="X308" s="118"/>
      <c r="AC308" s="35">
        <f t="shared" ref="AC308" si="269">AC306/AC307*0.0113636*60</f>
        <v>1.3454135893646062</v>
      </c>
      <c r="AD308">
        <v>0.82027041484748509</v>
      </c>
      <c r="AE308" s="12">
        <v>1.0974751629606505</v>
      </c>
      <c r="AF308" s="12">
        <v>1.416498834953184</v>
      </c>
      <c r="AL308" s="35">
        <f t="shared" ref="AL308" si="270">AL306/AL307*0.0113636*60</f>
        <v>1.209683647153498</v>
      </c>
      <c r="EO308" s="43"/>
    </row>
    <row r="309" spans="1:145" s="43" customFormat="1" x14ac:dyDescent="0.25">
      <c r="A309" s="43">
        <v>77</v>
      </c>
      <c r="B309" s="160">
        <v>245</v>
      </c>
      <c r="C309" s="43">
        <v>1</v>
      </c>
      <c r="D309" s="73"/>
      <c r="E309" s="73"/>
      <c r="F309" s="73"/>
      <c r="G309" s="73"/>
      <c r="H309" s="73"/>
      <c r="I309" s="73"/>
      <c r="J309" s="73"/>
      <c r="K309" s="86"/>
      <c r="L309" s="43">
        <v>1</v>
      </c>
      <c r="M309" s="73"/>
      <c r="N309" s="73"/>
      <c r="O309" s="73"/>
      <c r="P309" s="73"/>
      <c r="Q309" s="73"/>
      <c r="R309" s="73"/>
      <c r="S309" s="73"/>
      <c r="T309" s="86"/>
      <c r="U309" s="43">
        <v>3</v>
      </c>
      <c r="V309" s="73"/>
      <c r="W309" s="73"/>
      <c r="X309" s="73"/>
      <c r="Y309" s="73"/>
      <c r="Z309" s="73"/>
      <c r="AA309" s="73"/>
      <c r="AB309" s="73"/>
      <c r="AC309" s="86"/>
      <c r="AD309" s="43">
        <v>3</v>
      </c>
      <c r="AE309" s="73"/>
      <c r="AF309" s="73"/>
      <c r="AG309" s="73"/>
      <c r="AH309" s="73"/>
      <c r="AI309" s="73"/>
      <c r="AJ309" s="73"/>
      <c r="AK309" s="73"/>
      <c r="AL309" s="86"/>
      <c r="AM309" s="43">
        <v>0</v>
      </c>
      <c r="AN309" s="73"/>
      <c r="AO309" s="73"/>
      <c r="AP309" s="73"/>
      <c r="AQ309" s="73"/>
      <c r="AR309" s="73"/>
      <c r="AS309" s="73"/>
      <c r="AT309" s="73"/>
      <c r="AU309" s="86"/>
      <c r="AW309" s="73"/>
      <c r="AX309" s="73"/>
      <c r="AY309" s="73"/>
      <c r="AZ309" s="73"/>
      <c r="BA309" s="73"/>
      <c r="BB309" s="73"/>
      <c r="BC309" s="73"/>
      <c r="BD309" s="86"/>
      <c r="BF309" s="73"/>
      <c r="BG309" s="73"/>
      <c r="BH309" s="73"/>
      <c r="BI309" s="73"/>
      <c r="BJ309" s="73"/>
      <c r="BK309" s="73"/>
      <c r="BL309" s="73"/>
      <c r="BM309" s="86"/>
      <c r="BO309" s="73"/>
      <c r="BP309" s="73"/>
      <c r="BQ309" s="73"/>
      <c r="BR309" s="73"/>
      <c r="BS309" s="73"/>
      <c r="BT309" s="73"/>
      <c r="BU309" s="73"/>
      <c r="BV309" s="86"/>
      <c r="BX309" s="73"/>
      <c r="BY309" s="73"/>
      <c r="BZ309" s="73"/>
      <c r="CA309" s="73"/>
      <c r="CB309" s="73"/>
      <c r="CC309" s="73"/>
      <c r="CD309" s="73"/>
      <c r="CE309" s="86"/>
      <c r="CG309" s="73"/>
      <c r="CH309" s="73"/>
      <c r="CI309" s="73"/>
      <c r="CJ309" s="73"/>
      <c r="CK309" s="73"/>
      <c r="CL309" s="73"/>
      <c r="CM309" s="73"/>
      <c r="CN309" s="86"/>
      <c r="CP309" s="73"/>
      <c r="CQ309" s="73"/>
      <c r="CR309" s="73"/>
      <c r="CS309" s="73"/>
      <c r="CT309" s="73"/>
      <c r="CU309" s="73"/>
      <c r="CV309" s="73"/>
      <c r="CW309" s="86"/>
      <c r="CY309" s="73"/>
      <c r="CZ309" s="73"/>
      <c r="DA309" s="73"/>
      <c r="DB309" s="73"/>
      <c r="DC309" s="73"/>
      <c r="DD309" s="73"/>
      <c r="DE309" s="73"/>
      <c r="DF309" s="86"/>
      <c r="DH309" s="73"/>
      <c r="DI309" s="73"/>
      <c r="DJ309" s="73"/>
      <c r="DK309" s="73"/>
      <c r="DL309" s="73"/>
      <c r="DM309" s="73"/>
      <c r="DN309" s="73"/>
      <c r="DO309" s="86"/>
      <c r="DQ309" s="73"/>
      <c r="DR309" s="73"/>
      <c r="DS309" s="73"/>
      <c r="DT309" s="73"/>
      <c r="DU309" s="73"/>
      <c r="DV309" s="73"/>
      <c r="DW309" s="73"/>
      <c r="DX309" s="86"/>
      <c r="DZ309" s="73"/>
      <c r="EA309" s="73"/>
      <c r="EB309" s="73"/>
      <c r="EC309" s="73"/>
      <c r="ED309" s="73"/>
      <c r="EE309" s="73"/>
      <c r="EF309" s="73"/>
      <c r="EG309" s="86"/>
      <c r="EH309" s="73"/>
    </row>
    <row r="310" spans="1:145" x14ac:dyDescent="0.25">
      <c r="A310" s="136"/>
      <c r="B310" s="157"/>
      <c r="C310" s="118">
        <v>310.49</v>
      </c>
      <c r="K310" s="32">
        <f>SUM(C310:J310)</f>
        <v>310.49</v>
      </c>
      <c r="L310" s="118">
        <v>460.04000000000008</v>
      </c>
      <c r="T310" s="32">
        <f>SUM(L310:S310)</f>
        <v>460.04000000000008</v>
      </c>
      <c r="U310" s="12">
        <v>460.04000000000008</v>
      </c>
      <c r="V310" s="12">
        <v>460.04000000000008</v>
      </c>
      <c r="W310" s="12">
        <v>460.04</v>
      </c>
      <c r="AC310" s="32">
        <f>SUM(U310:AB310)</f>
        <v>1380.1200000000001</v>
      </c>
      <c r="AD310" s="12">
        <v>460.04000000000008</v>
      </c>
      <c r="AE310" s="12">
        <v>460.04</v>
      </c>
      <c r="AF310" s="12">
        <v>275.88</v>
      </c>
      <c r="AL310" s="32">
        <f>SUM(AD310:AK310)</f>
        <v>1195.96</v>
      </c>
      <c r="EO310" s="43"/>
    </row>
    <row r="311" spans="1:145" x14ac:dyDescent="0.25">
      <c r="A311" s="136"/>
      <c r="B311" s="157"/>
      <c r="C311" s="118">
        <v>381.5264841916873</v>
      </c>
      <c r="K311" s="32">
        <f>SUM(C311:J311)</f>
        <v>381.5264841916873</v>
      </c>
      <c r="L311" s="118">
        <v>452.67938881886579</v>
      </c>
      <c r="T311" s="32">
        <f>SUM(L311:S311)</f>
        <v>452.67938881886579</v>
      </c>
      <c r="U311" s="118">
        <v>421.82445691213388</v>
      </c>
      <c r="V311" s="118">
        <v>275.52733694843448</v>
      </c>
      <c r="W311" s="118">
        <v>206.21435338856907</v>
      </c>
      <c r="AC311" s="32">
        <f>SUM(U311:AB311)</f>
        <v>903.56614724913743</v>
      </c>
      <c r="AD311" s="118">
        <f t="array" ref="AD311">[1]!'!p245!R181C25'</f>
        <v>330.35405411185485</v>
      </c>
      <c r="AE311" s="118">
        <v>260.97301689399347</v>
      </c>
      <c r="AF311" s="118">
        <v>196.67882375956819</v>
      </c>
      <c r="AL311" s="32">
        <f>SUM(AD311:AK311)</f>
        <v>788.00589476541654</v>
      </c>
      <c r="EO311" s="43"/>
    </row>
    <row r="312" spans="1:145" x14ac:dyDescent="0.25">
      <c r="A312" s="136">
        <f>SUM(C309,L309,U309,AD309,AM309,AV309,BE309,BN309,BW309,CF309,CO309,CX309,DG309,DP309,DY309)</f>
        <v>8</v>
      </c>
      <c r="B312" s="157"/>
      <c r="C312">
        <v>0.55486855726020512</v>
      </c>
      <c r="K312" s="35">
        <f t="shared" ref="K312" si="271">K310/K311*0.0113636*60</f>
        <v>0.55486855726020512</v>
      </c>
      <c r="L312" s="12">
        <v>0.69290239491223748</v>
      </c>
      <c r="T312" s="35">
        <f t="shared" ref="T312" si="272">T310/T311*0.0113636*60</f>
        <v>0.69290239491223748</v>
      </c>
      <c r="U312" s="12">
        <v>0.74358569660965879</v>
      </c>
      <c r="V312" s="12">
        <v>1.1384083921179213</v>
      </c>
      <c r="W312" s="12">
        <v>1.5210514083322149</v>
      </c>
      <c r="AC312" s="35">
        <f t="shared" ref="AC312" si="273">AC310/AC311*0.0113636*60</f>
        <v>1.0414156183084009</v>
      </c>
      <c r="AD312" s="12">
        <v>1.0796153750173343</v>
      </c>
      <c r="AE312" s="12">
        <v>1.201896795205494</v>
      </c>
      <c r="AF312" s="12">
        <v>0.95637849812414888</v>
      </c>
      <c r="AL312" s="35">
        <f t="shared" ref="AL312" si="274">AL310/AL311*0.0113636*60</f>
        <v>1.034795131326709</v>
      </c>
      <c r="EO312" s="43"/>
    </row>
    <row r="313" spans="1:145" s="43" customFormat="1" x14ac:dyDescent="0.25">
      <c r="A313" s="43">
        <v>78</v>
      </c>
      <c r="B313" s="160">
        <v>247</v>
      </c>
      <c r="C313" s="43">
        <v>0</v>
      </c>
      <c r="D313" s="73"/>
      <c r="E313" s="73"/>
      <c r="F313" s="73"/>
      <c r="G313" s="73"/>
      <c r="H313" s="73"/>
      <c r="I313" s="73"/>
      <c r="J313" s="73"/>
      <c r="K313" s="86"/>
      <c r="L313" s="43">
        <v>1</v>
      </c>
      <c r="M313" s="73"/>
      <c r="N313" s="73"/>
      <c r="O313" s="73"/>
      <c r="P313" s="73"/>
      <c r="Q313" s="73"/>
      <c r="R313" s="73"/>
      <c r="S313" s="73"/>
      <c r="T313" s="86"/>
      <c r="U313" s="43">
        <v>1</v>
      </c>
      <c r="V313" s="73"/>
      <c r="W313" s="73"/>
      <c r="X313" s="73"/>
      <c r="Y313" s="73"/>
      <c r="Z313" s="73"/>
      <c r="AA313" s="73"/>
      <c r="AB313" s="73"/>
      <c r="AC313" s="86"/>
      <c r="AD313" s="43">
        <v>0</v>
      </c>
      <c r="AE313" s="73"/>
      <c r="AF313" s="73"/>
      <c r="AG313" s="73"/>
      <c r="AH313" s="73"/>
      <c r="AI313" s="73"/>
      <c r="AJ313" s="73"/>
      <c r="AK313" s="73"/>
      <c r="AL313" s="86"/>
      <c r="AN313" s="73"/>
      <c r="AO313" s="73"/>
      <c r="AP313" s="73"/>
      <c r="AQ313" s="73"/>
      <c r="AR313" s="73"/>
      <c r="AS313" s="73"/>
      <c r="AT313" s="73"/>
      <c r="AU313" s="86"/>
      <c r="AW313" s="73"/>
      <c r="AX313" s="73"/>
      <c r="AY313" s="73"/>
      <c r="AZ313" s="73"/>
      <c r="BA313" s="73"/>
      <c r="BB313" s="73"/>
      <c r="BC313" s="73"/>
      <c r="BD313" s="86"/>
      <c r="BF313" s="73"/>
      <c r="BG313" s="73"/>
      <c r="BH313" s="73"/>
      <c r="BI313" s="73"/>
      <c r="BJ313" s="73"/>
      <c r="BK313" s="73"/>
      <c r="BL313" s="73"/>
      <c r="BM313" s="86"/>
      <c r="BO313" s="73"/>
      <c r="BP313" s="73"/>
      <c r="BQ313" s="73"/>
      <c r="BR313" s="73"/>
      <c r="BS313" s="73"/>
      <c r="BT313" s="73"/>
      <c r="BU313" s="73"/>
      <c r="BV313" s="86"/>
      <c r="BX313" s="73"/>
      <c r="BY313" s="73"/>
      <c r="BZ313" s="73"/>
      <c r="CA313" s="73"/>
      <c r="CB313" s="73"/>
      <c r="CC313" s="73"/>
      <c r="CD313" s="73"/>
      <c r="CE313" s="86"/>
      <c r="CG313" s="73"/>
      <c r="CH313" s="73"/>
      <c r="CI313" s="73"/>
      <c r="CJ313" s="73"/>
      <c r="CK313" s="73"/>
      <c r="CL313" s="73"/>
      <c r="CM313" s="73"/>
      <c r="CN313" s="86"/>
      <c r="CP313" s="73"/>
      <c r="CQ313" s="73"/>
      <c r="CR313" s="73"/>
      <c r="CS313" s="73"/>
      <c r="CT313" s="73"/>
      <c r="CU313" s="73"/>
      <c r="CV313" s="73"/>
      <c r="CW313" s="86"/>
      <c r="CY313" s="73"/>
      <c r="CZ313" s="73"/>
      <c r="DA313" s="73"/>
      <c r="DB313" s="73"/>
      <c r="DC313" s="73"/>
      <c r="DD313" s="73"/>
      <c r="DE313" s="73"/>
      <c r="DF313" s="86"/>
      <c r="DH313" s="73"/>
      <c r="DI313" s="73"/>
      <c r="DJ313" s="73"/>
      <c r="DK313" s="73"/>
      <c r="DL313" s="73"/>
      <c r="DM313" s="73"/>
      <c r="DN313" s="73"/>
      <c r="DO313" s="86"/>
      <c r="DQ313" s="73"/>
      <c r="DR313" s="73"/>
      <c r="DS313" s="73"/>
      <c r="DT313" s="73"/>
      <c r="DU313" s="73"/>
      <c r="DV313" s="73"/>
      <c r="DW313" s="73"/>
      <c r="DX313" s="86"/>
      <c r="DZ313" s="73"/>
      <c r="EA313" s="73"/>
      <c r="EB313" s="73"/>
      <c r="EC313" s="73"/>
      <c r="ED313" s="73"/>
      <c r="EE313" s="73"/>
      <c r="EF313" s="73"/>
      <c r="EG313" s="86"/>
      <c r="EH313" s="73"/>
    </row>
    <row r="314" spans="1:145" x14ac:dyDescent="0.25">
      <c r="A314" s="136"/>
      <c r="B314" s="157"/>
      <c r="L314" s="118">
        <v>327.57</v>
      </c>
      <c r="T314" s="32">
        <f>SUM(L314:S314)</f>
        <v>327.57</v>
      </c>
      <c r="U314" s="118">
        <v>456.15000000000003</v>
      </c>
      <c r="AC314" s="32">
        <f>SUM(U314:AB314)</f>
        <v>456.15000000000003</v>
      </c>
      <c r="EO314" s="43"/>
    </row>
    <row r="315" spans="1:145" x14ac:dyDescent="0.25">
      <c r="A315" s="136"/>
      <c r="B315" s="157"/>
      <c r="L315" s="118">
        <v>489.61387770439507</v>
      </c>
      <c r="T315" s="32">
        <f>SUM(L315:S315)</f>
        <v>489.61387770439507</v>
      </c>
      <c r="U315" s="118">
        <v>283.69292730487479</v>
      </c>
      <c r="AC315" s="32">
        <f>SUM(U315:AB315)</f>
        <v>283.69292730487479</v>
      </c>
      <c r="EO315" s="43"/>
    </row>
    <row r="316" spans="1:145" x14ac:dyDescent="0.25">
      <c r="A316" s="136">
        <f>SUM(C313,L313,U313,AD313,AM313,AV313,BE313,BN313,BW313,CF313,CO313,CX313,DG313,DP313,DY313)</f>
        <v>2</v>
      </c>
      <c r="B316" s="157"/>
      <c r="L316" s="116">
        <v>0.45616040984615075</v>
      </c>
      <c r="T316" s="35">
        <f t="shared" ref="T316" si="275">T314/T315*0.0113636*60</f>
        <v>0.45616040984615075</v>
      </c>
      <c r="U316" s="12">
        <v>1.09629228812521</v>
      </c>
      <c r="AC316" s="35">
        <f t="shared" ref="AC316" si="276">AC314/AC315*0.0113636*60</f>
        <v>1.09629228812521</v>
      </c>
      <c r="EO316" s="43"/>
    </row>
    <row r="317" spans="1:145" s="43" customFormat="1" x14ac:dyDescent="0.25">
      <c r="A317" s="43">
        <v>79</v>
      </c>
      <c r="B317" s="160">
        <v>248</v>
      </c>
      <c r="C317" s="43">
        <v>1</v>
      </c>
      <c r="D317" s="73"/>
      <c r="E317" s="73"/>
      <c r="F317" s="73"/>
      <c r="G317" s="73"/>
      <c r="H317" s="73"/>
      <c r="I317" s="73"/>
      <c r="J317" s="73"/>
      <c r="K317" s="86"/>
      <c r="L317" s="43">
        <v>2</v>
      </c>
      <c r="M317" s="73"/>
      <c r="N317" s="73"/>
      <c r="O317" s="73"/>
      <c r="P317" s="73"/>
      <c r="Q317" s="73"/>
      <c r="R317" s="73"/>
      <c r="S317" s="73"/>
      <c r="T317" s="86"/>
      <c r="U317" s="43">
        <v>0</v>
      </c>
      <c r="V317" s="73"/>
      <c r="W317" s="73"/>
      <c r="X317" s="73"/>
      <c r="Y317" s="73"/>
      <c r="Z317" s="73"/>
      <c r="AA317" s="73"/>
      <c r="AB317" s="73"/>
      <c r="AC317" s="86"/>
      <c r="AD317" s="161">
        <v>2</v>
      </c>
      <c r="AE317" s="73"/>
      <c r="AF317" s="73"/>
      <c r="AG317" s="73"/>
      <c r="AH317" s="73"/>
      <c r="AI317" s="73"/>
      <c r="AJ317" s="73"/>
      <c r="AK317" s="73"/>
      <c r="AL317" s="86"/>
      <c r="AM317" s="43">
        <v>1</v>
      </c>
      <c r="AN317" s="73"/>
      <c r="AO317" s="73"/>
      <c r="AP317" s="73"/>
      <c r="AQ317" s="73"/>
      <c r="AR317" s="73"/>
      <c r="AS317" s="73"/>
      <c r="AT317" s="73"/>
      <c r="AU317" s="86"/>
      <c r="AV317" s="43">
        <v>0</v>
      </c>
      <c r="AW317" s="73"/>
      <c r="AX317" s="73"/>
      <c r="AY317" s="73"/>
      <c r="AZ317" s="73"/>
      <c r="BA317" s="73"/>
      <c r="BB317" s="73"/>
      <c r="BC317" s="73"/>
      <c r="BD317" s="86"/>
      <c r="BF317" s="73"/>
      <c r="BG317" s="73"/>
      <c r="BH317" s="73"/>
      <c r="BI317" s="73"/>
      <c r="BJ317" s="73"/>
      <c r="BK317" s="73"/>
      <c r="BL317" s="73"/>
      <c r="BM317" s="86"/>
      <c r="BO317" s="73"/>
      <c r="BP317" s="73"/>
      <c r="BQ317" s="73"/>
      <c r="BR317" s="73"/>
      <c r="BS317" s="73"/>
      <c r="BT317" s="73"/>
      <c r="BU317" s="73"/>
      <c r="BV317" s="86"/>
      <c r="BX317" s="73"/>
      <c r="BY317" s="73"/>
      <c r="BZ317" s="73"/>
      <c r="CA317" s="73"/>
      <c r="CB317" s="73"/>
      <c r="CC317" s="73"/>
      <c r="CD317" s="73"/>
      <c r="CE317" s="86"/>
      <c r="CG317" s="73"/>
      <c r="CH317" s="73"/>
      <c r="CI317" s="73"/>
      <c r="CJ317" s="73"/>
      <c r="CK317" s="73"/>
      <c r="CL317" s="73"/>
      <c r="CM317" s="73"/>
      <c r="CN317" s="86"/>
      <c r="CP317" s="73"/>
      <c r="CQ317" s="73"/>
      <c r="CR317" s="73"/>
      <c r="CS317" s="73"/>
      <c r="CT317" s="73"/>
      <c r="CU317" s="73"/>
      <c r="CV317" s="73"/>
      <c r="CW317" s="86"/>
      <c r="CY317" s="73"/>
      <c r="CZ317" s="73"/>
      <c r="DA317" s="73"/>
      <c r="DB317" s="73"/>
      <c r="DC317" s="73"/>
      <c r="DD317" s="73"/>
      <c r="DE317" s="73"/>
      <c r="DF317" s="86"/>
      <c r="DH317" s="73"/>
      <c r="DI317" s="73"/>
      <c r="DJ317" s="73"/>
      <c r="DK317" s="73"/>
      <c r="DL317" s="73"/>
      <c r="DM317" s="73"/>
      <c r="DN317" s="73"/>
      <c r="DO317" s="86"/>
      <c r="DQ317" s="73"/>
      <c r="DR317" s="73"/>
      <c r="DS317" s="73"/>
      <c r="DT317" s="73"/>
      <c r="DU317" s="73"/>
      <c r="DV317" s="73"/>
      <c r="DW317" s="73"/>
      <c r="DX317" s="86"/>
      <c r="DZ317" s="73"/>
      <c r="EA317" s="73"/>
      <c r="EB317" s="73"/>
      <c r="EC317" s="73"/>
      <c r="ED317" s="73"/>
      <c r="EE317" s="73"/>
      <c r="EF317" s="73"/>
      <c r="EG317" s="86"/>
      <c r="EH317" s="73"/>
    </row>
    <row r="318" spans="1:145" x14ac:dyDescent="0.25">
      <c r="A318" s="136"/>
      <c r="B318" s="157"/>
      <c r="C318">
        <v>302.8</v>
      </c>
      <c r="K318" s="32">
        <f>SUM(C318:J318)</f>
        <v>302.8</v>
      </c>
      <c r="L318" s="12">
        <v>311.42</v>
      </c>
      <c r="M318" s="12">
        <v>302.8</v>
      </c>
      <c r="T318" s="32">
        <f>SUM(L318:S318)</f>
        <v>614.22</v>
      </c>
      <c r="AD318" s="12">
        <v>486.96</v>
      </c>
      <c r="AE318" s="118">
        <v>973.92</v>
      </c>
      <c r="AL318" s="32">
        <f>SUM(AD318:AK318)</f>
        <v>1460.8799999999999</v>
      </c>
      <c r="AM318" s="118">
        <v>1522.7600000000002</v>
      </c>
      <c r="AU318" s="32">
        <f>SUM(AM318:AT318)</f>
        <v>1522.7600000000002</v>
      </c>
      <c r="EO318" s="43"/>
    </row>
    <row r="319" spans="1:145" x14ac:dyDescent="0.25">
      <c r="A319" s="136"/>
      <c r="B319" s="157"/>
      <c r="C319" s="118">
        <v>309.22820817797401</v>
      </c>
      <c r="K319" s="32">
        <f>SUM(C319:J319)</f>
        <v>309.22820817797401</v>
      </c>
      <c r="L319" s="118">
        <v>313.80477058462179</v>
      </c>
      <c r="M319" s="118">
        <v>256.10701074082397</v>
      </c>
      <c r="T319" s="32">
        <f>SUM(L319:S319)</f>
        <v>569.91178132544576</v>
      </c>
      <c r="AD319" s="118">
        <v>233.85143197844596</v>
      </c>
      <c r="AE319" s="118">
        <v>371.23344891260354</v>
      </c>
      <c r="AL319" s="32">
        <f>SUM(AD319:AK319)</f>
        <v>605.08488089104947</v>
      </c>
      <c r="AM319" s="118">
        <v>643.61379328983048</v>
      </c>
      <c r="AU319" s="32">
        <f>SUM(AM319:AT319)</f>
        <v>643.61379328983048</v>
      </c>
      <c r="EO319" s="43"/>
    </row>
    <row r="320" spans="1:145" x14ac:dyDescent="0.25">
      <c r="A320" s="136">
        <f>SUM(C317,L317,U317,AD317,AM317,AV317,BE317,BN317,BW317,CF317,CO317,CX317,DG317,DP317,DY317)</f>
        <v>6</v>
      </c>
      <c r="B320" s="157"/>
      <c r="C320">
        <v>0.66764247031815727</v>
      </c>
      <c r="K320" s="35">
        <f t="shared" ref="K320" si="277">K318/K319*0.0113636*60</f>
        <v>0.66764247031815727</v>
      </c>
      <c r="L320" s="12">
        <v>0.67663451490691084</v>
      </c>
      <c r="M320" s="12">
        <v>0.80612351923832304</v>
      </c>
      <c r="T320" s="35">
        <f t="shared" ref="T320" si="278">T318/T319*0.0113636*60</f>
        <v>0.7348242960446093</v>
      </c>
      <c r="AD320" s="12">
        <v>1.4197780041415438</v>
      </c>
      <c r="AE320" s="12">
        <v>1.7887241590569283</v>
      </c>
      <c r="AL320" s="35">
        <f t="shared" ref="AL320" si="279">AL318/AL319*0.0113636*60</f>
        <v>1.6461349300501646</v>
      </c>
      <c r="AM320">
        <v>1.6131446264584042</v>
      </c>
      <c r="AU320" s="35">
        <f t="shared" ref="AU320" si="280">AU318/AU319*0.0113636*60</f>
        <v>1.6131446264584042</v>
      </c>
      <c r="EO320" s="43"/>
    </row>
    <row r="321" spans="1:145" s="43" customFormat="1" x14ac:dyDescent="0.25">
      <c r="A321" s="43">
        <v>80</v>
      </c>
      <c r="B321" s="160">
        <v>250</v>
      </c>
      <c r="C321" s="43">
        <v>0</v>
      </c>
      <c r="D321" s="73"/>
      <c r="E321" s="73"/>
      <c r="F321" s="73"/>
      <c r="G321" s="73"/>
      <c r="H321" s="73"/>
      <c r="I321" s="73"/>
      <c r="J321" s="73"/>
      <c r="K321" s="86"/>
      <c r="L321" s="43">
        <v>2</v>
      </c>
      <c r="M321" s="73"/>
      <c r="N321" s="73"/>
      <c r="O321" s="73"/>
      <c r="P321" s="73"/>
      <c r="Q321" s="73"/>
      <c r="R321" s="73"/>
      <c r="S321" s="73"/>
      <c r="T321" s="86"/>
      <c r="U321" s="43">
        <v>4</v>
      </c>
      <c r="V321" s="73"/>
      <c r="W321" s="73"/>
      <c r="X321" s="73"/>
      <c r="Y321" s="73"/>
      <c r="Z321" s="73"/>
      <c r="AA321" s="73"/>
      <c r="AB321" s="73"/>
      <c r="AC321" s="86"/>
      <c r="AD321" s="43">
        <v>0</v>
      </c>
      <c r="AE321" s="73"/>
      <c r="AF321" s="73"/>
      <c r="AG321" s="73"/>
      <c r="AH321" s="73"/>
      <c r="AI321" s="73"/>
      <c r="AJ321" s="73"/>
      <c r="AK321" s="73"/>
      <c r="AL321" s="86"/>
      <c r="AN321" s="73"/>
      <c r="AO321" s="73"/>
      <c r="AP321" s="73"/>
      <c r="AQ321" s="73"/>
      <c r="AR321" s="73"/>
      <c r="AS321" s="73"/>
      <c r="AT321" s="73"/>
      <c r="AU321" s="86"/>
      <c r="AW321" s="73"/>
      <c r="AX321" s="73"/>
      <c r="AY321" s="73"/>
      <c r="AZ321" s="73"/>
      <c r="BA321" s="73"/>
      <c r="BB321" s="73"/>
      <c r="BC321" s="73"/>
      <c r="BD321" s="86"/>
      <c r="BF321" s="73"/>
      <c r="BG321" s="73"/>
      <c r="BH321" s="73"/>
      <c r="BI321" s="73"/>
      <c r="BJ321" s="73"/>
      <c r="BK321" s="73"/>
      <c r="BL321" s="73"/>
      <c r="BM321" s="86"/>
      <c r="BO321" s="73"/>
      <c r="BP321" s="73"/>
      <c r="BQ321" s="73"/>
      <c r="BR321" s="73"/>
      <c r="BS321" s="73"/>
      <c r="BT321" s="73"/>
      <c r="BU321" s="73"/>
      <c r="BV321" s="86"/>
      <c r="BX321" s="73"/>
      <c r="BY321" s="73"/>
      <c r="BZ321" s="73"/>
      <c r="CA321" s="73"/>
      <c r="CB321" s="73"/>
      <c r="CC321" s="73"/>
      <c r="CD321" s="73"/>
      <c r="CE321" s="86"/>
      <c r="CG321" s="73"/>
      <c r="CH321" s="73"/>
      <c r="CI321" s="73"/>
      <c r="CJ321" s="73"/>
      <c r="CK321" s="73"/>
      <c r="CL321" s="73"/>
      <c r="CM321" s="73"/>
      <c r="CN321" s="86"/>
      <c r="CP321" s="73"/>
      <c r="CQ321" s="73"/>
      <c r="CR321" s="73"/>
      <c r="CS321" s="73"/>
      <c r="CT321" s="73"/>
      <c r="CU321" s="73"/>
      <c r="CV321" s="73"/>
      <c r="CW321" s="86"/>
      <c r="CY321" s="73"/>
      <c r="CZ321" s="73"/>
      <c r="DA321" s="73"/>
      <c r="DB321" s="73"/>
      <c r="DC321" s="73"/>
      <c r="DD321" s="73"/>
      <c r="DE321" s="73"/>
      <c r="DF321" s="86"/>
      <c r="DH321" s="73"/>
      <c r="DI321" s="73"/>
      <c r="DJ321" s="73"/>
      <c r="DK321" s="73"/>
      <c r="DL321" s="73"/>
      <c r="DM321" s="73"/>
      <c r="DN321" s="73"/>
      <c r="DO321" s="86"/>
      <c r="DQ321" s="73"/>
      <c r="DR321" s="73"/>
      <c r="DS321" s="73"/>
      <c r="DT321" s="73"/>
      <c r="DU321" s="73"/>
      <c r="DV321" s="73"/>
      <c r="DW321" s="73"/>
      <c r="DX321" s="86"/>
      <c r="DZ321" s="73"/>
      <c r="EA321" s="73"/>
      <c r="EB321" s="73"/>
      <c r="EC321" s="73"/>
      <c r="ED321" s="73"/>
      <c r="EE321" s="73"/>
      <c r="EF321" s="73"/>
      <c r="EG321" s="86"/>
      <c r="EH321" s="73"/>
    </row>
    <row r="322" spans="1:145" x14ac:dyDescent="0.25">
      <c r="A322" s="136"/>
      <c r="B322" s="157"/>
      <c r="L322">
        <v>486.96000000000004</v>
      </c>
      <c r="M322" s="12">
        <v>486.96000000000004</v>
      </c>
      <c r="T322" s="32">
        <f>SUM(L322:S322)</f>
        <v>973.92000000000007</v>
      </c>
      <c r="U322" s="118">
        <v>593.66</v>
      </c>
      <c r="V322" s="118">
        <v>486.95999999999992</v>
      </c>
      <c r="W322" s="12">
        <v>486.95999999999992</v>
      </c>
      <c r="X322" s="12">
        <v>169.18</v>
      </c>
      <c r="AC322" s="32">
        <f>SUM(U322:AB322)</f>
        <v>1736.76</v>
      </c>
      <c r="EO322" s="43"/>
    </row>
    <row r="323" spans="1:145" x14ac:dyDescent="0.25">
      <c r="A323" s="136"/>
      <c r="B323" s="157"/>
      <c r="L323" s="118">
        <v>309.3726858261104</v>
      </c>
      <c r="M323" s="118">
        <v>237.79301127098159</v>
      </c>
      <c r="T323" s="32">
        <f>SUM(L323:S323)</f>
        <v>547.16569709709199</v>
      </c>
      <c r="U323" s="118">
        <v>447.03340851893506</v>
      </c>
      <c r="V323" s="118">
        <v>188.97842218074399</v>
      </c>
      <c r="W323" s="118">
        <v>197.73556064385673</v>
      </c>
      <c r="X323" s="164">
        <v>177.10493626994383</v>
      </c>
      <c r="AC323" s="32">
        <f>SUM(U323:AB323)</f>
        <v>1010.8523276134797</v>
      </c>
      <c r="EO323" s="43"/>
    </row>
    <row r="324" spans="1:145" x14ac:dyDescent="0.25">
      <c r="A324" s="136">
        <f>SUM(C321,L321,U321,AD321,AM321,AV321,BE321,BN321,BW321,CF321,CO321,CX321,DG321,DP321,DY321)</f>
        <v>6</v>
      </c>
      <c r="B324" s="157"/>
      <c r="L324">
        <v>1.0731946761021347</v>
      </c>
      <c r="M324" s="12">
        <v>1.3962442276389844</v>
      </c>
      <c r="T324" s="35">
        <f t="shared" ref="T324" si="281">T322/T323*0.0113636*60</f>
        <v>1.2135889406864084</v>
      </c>
      <c r="U324" s="12">
        <v>0.90545108899362092</v>
      </c>
      <c r="V324" s="12">
        <v>1.7569049181839922</v>
      </c>
      <c r="W324" s="12">
        <v>1.6790966595937638</v>
      </c>
      <c r="X324" s="12">
        <v>0.7129488496813744</v>
      </c>
      <c r="AC324" s="35">
        <f t="shared" ref="AC324" si="282">AC322/AC323*0.0113636*60</f>
        <v>1.1714379279866332</v>
      </c>
      <c r="EO324" s="43"/>
    </row>
    <row r="325" spans="1:145" s="43" customFormat="1" x14ac:dyDescent="0.25">
      <c r="A325" s="43">
        <v>81</v>
      </c>
      <c r="B325" s="160">
        <v>252</v>
      </c>
      <c r="C325" s="43">
        <v>0</v>
      </c>
      <c r="D325" s="73"/>
      <c r="E325" s="73"/>
      <c r="F325" s="73"/>
      <c r="G325" s="73"/>
      <c r="H325" s="73"/>
      <c r="I325" s="73"/>
      <c r="J325" s="73"/>
      <c r="K325" s="86"/>
      <c r="L325" s="43">
        <v>3</v>
      </c>
      <c r="M325" s="73"/>
      <c r="N325" s="73"/>
      <c r="O325" s="73"/>
      <c r="P325" s="73"/>
      <c r="Q325" s="73"/>
      <c r="R325" s="73"/>
      <c r="S325" s="73"/>
      <c r="T325" s="86"/>
      <c r="U325" s="43">
        <v>2</v>
      </c>
      <c r="V325" s="73"/>
      <c r="W325" s="73"/>
      <c r="X325" s="73"/>
      <c r="Y325" s="73"/>
      <c r="Z325" s="73"/>
      <c r="AA325" s="73"/>
      <c r="AB325" s="73"/>
      <c r="AC325" s="86"/>
      <c r="AD325" s="43">
        <v>1</v>
      </c>
      <c r="AE325" s="73"/>
      <c r="AF325" s="73"/>
      <c r="AG325" s="73"/>
      <c r="AH325" s="73"/>
      <c r="AI325" s="73"/>
      <c r="AJ325" s="73"/>
      <c r="AK325" s="73"/>
      <c r="AL325" s="86"/>
      <c r="AM325" s="161">
        <v>1</v>
      </c>
      <c r="AN325" s="73"/>
      <c r="AO325" s="73"/>
      <c r="AP325" s="73"/>
      <c r="AQ325" s="73"/>
      <c r="AR325" s="73"/>
      <c r="AS325" s="73"/>
      <c r="AT325" s="73"/>
      <c r="AU325" s="86"/>
      <c r="AW325" s="73"/>
      <c r="AX325" s="73"/>
      <c r="AY325" s="73"/>
      <c r="AZ325" s="73"/>
      <c r="BA325" s="73"/>
      <c r="BB325" s="73"/>
      <c r="BC325" s="73"/>
      <c r="BD325" s="86"/>
      <c r="BF325" s="73"/>
      <c r="BG325" s="73"/>
      <c r="BH325" s="73"/>
      <c r="BI325" s="73"/>
      <c r="BJ325" s="73"/>
      <c r="BK325" s="73"/>
      <c r="BL325" s="73"/>
      <c r="BM325" s="86"/>
      <c r="BO325" s="73"/>
      <c r="BP325" s="73"/>
      <c r="BQ325" s="73"/>
      <c r="BR325" s="73"/>
      <c r="BS325" s="73"/>
      <c r="BT325" s="73"/>
      <c r="BU325" s="73"/>
      <c r="BV325" s="86"/>
      <c r="BX325" s="73"/>
      <c r="BY325" s="73"/>
      <c r="BZ325" s="73"/>
      <c r="CA325" s="73"/>
      <c r="CB325" s="73"/>
      <c r="CC325" s="73"/>
      <c r="CD325" s="73"/>
      <c r="CE325" s="86"/>
      <c r="CG325" s="73"/>
      <c r="CH325" s="73"/>
      <c r="CI325" s="73"/>
      <c r="CJ325" s="73"/>
      <c r="CK325" s="73"/>
      <c r="CL325" s="73"/>
      <c r="CM325" s="73"/>
      <c r="CN325" s="86"/>
      <c r="CP325" s="73"/>
      <c r="CQ325" s="73"/>
      <c r="CR325" s="73"/>
      <c r="CS325" s="73"/>
      <c r="CT325" s="73"/>
      <c r="CU325" s="73"/>
      <c r="CV325" s="73"/>
      <c r="CW325" s="86"/>
      <c r="CY325" s="73"/>
      <c r="CZ325" s="73"/>
      <c r="DA325" s="73"/>
      <c r="DB325" s="73"/>
      <c r="DC325" s="73"/>
      <c r="DD325" s="73"/>
      <c r="DE325" s="73"/>
      <c r="DF325" s="86"/>
      <c r="DH325" s="73"/>
      <c r="DI325" s="73"/>
      <c r="DJ325" s="73"/>
      <c r="DK325" s="73"/>
      <c r="DL325" s="73"/>
      <c r="DM325" s="73"/>
      <c r="DN325" s="73"/>
      <c r="DO325" s="86"/>
      <c r="DQ325" s="73"/>
      <c r="DR325" s="73"/>
      <c r="DS325" s="73"/>
      <c r="DT325" s="73"/>
      <c r="DU325" s="73"/>
      <c r="DV325" s="73"/>
      <c r="DW325" s="73"/>
      <c r="DX325" s="86"/>
      <c r="DZ325" s="73"/>
      <c r="EA325" s="73"/>
      <c r="EB325" s="73"/>
      <c r="EC325" s="73"/>
      <c r="ED325" s="73"/>
      <c r="EE325" s="73"/>
      <c r="EF325" s="73"/>
      <c r="EG325" s="86"/>
      <c r="EH325" s="73"/>
    </row>
    <row r="326" spans="1:145" x14ac:dyDescent="0.25">
      <c r="A326" s="136"/>
      <c r="B326" s="157"/>
      <c r="L326">
        <v>226.34000000000003</v>
      </c>
      <c r="M326" s="12">
        <v>302.79999999999995</v>
      </c>
      <c r="N326" s="12">
        <v>302.79999999999995</v>
      </c>
      <c r="T326" s="32">
        <f>SUM(L326:S326)</f>
        <v>831.93999999999994</v>
      </c>
      <c r="U326" s="12">
        <v>302.79999999999995</v>
      </c>
      <c r="V326" s="12">
        <v>302.8</v>
      </c>
      <c r="AC326" s="32">
        <f>SUM(U326:AB326)</f>
        <v>605.59999999999991</v>
      </c>
      <c r="AD326" s="12">
        <v>302.79999999999995</v>
      </c>
      <c r="AL326" s="32">
        <f>SUM(AD326:AK326)</f>
        <v>302.79999999999995</v>
      </c>
      <c r="AM326" s="118">
        <v>302.8</v>
      </c>
      <c r="EO326" s="43"/>
    </row>
    <row r="327" spans="1:145" x14ac:dyDescent="0.25">
      <c r="A327" s="136"/>
      <c r="B327" s="157"/>
      <c r="L327" s="118">
        <v>614.56471938147786</v>
      </c>
      <c r="M327" s="118">
        <v>498.86171853616548</v>
      </c>
      <c r="N327" s="118">
        <v>356.94137973041006</v>
      </c>
      <c r="T327" s="32">
        <f>SUM(L327:S327)</f>
        <v>1470.3678176480535</v>
      </c>
      <c r="U327" s="118">
        <v>350.7677177192146</v>
      </c>
      <c r="V327" s="118">
        <v>439.46179393325269</v>
      </c>
      <c r="AC327" s="32">
        <f>SUM(U327:AB327)</f>
        <v>790.22951165246729</v>
      </c>
      <c r="AD327" s="118">
        <v>301.69522633625644</v>
      </c>
      <c r="AL327" s="32">
        <f>SUM(AD327:AK327)</f>
        <v>301.69522633625644</v>
      </c>
      <c r="AM327" s="118">
        <v>277.18434343432563</v>
      </c>
      <c r="EO327" s="43"/>
    </row>
    <row r="328" spans="1:145" x14ac:dyDescent="0.25">
      <c r="A328" s="136">
        <f>SUM(C325,L325,U325,AD325,AM325,AV325,BE325,BN325,BW325,CF325,CO325,CX325,DG325,DP325,DY325)</f>
        <v>7</v>
      </c>
      <c r="B328" s="157"/>
      <c r="L328">
        <v>0.25110818856525963</v>
      </c>
      <c r="M328" s="12">
        <v>0.4138499249968664</v>
      </c>
      <c r="N328" s="12">
        <v>0.5783971725439343</v>
      </c>
      <c r="T328" s="35">
        <f t="shared" ref="T328" si="283">T326/T327*0.0113636*60</f>
        <v>0.38577422345064671</v>
      </c>
      <c r="U328" s="12">
        <v>0.58857721041838817</v>
      </c>
      <c r="V328" s="12">
        <v>0.46978801718393998</v>
      </c>
      <c r="AC328" s="35">
        <f t="shared" ref="AC328" si="284">AC326/AC327*0.0113636*60</f>
        <v>0.5225162607968904</v>
      </c>
      <c r="AD328" s="12">
        <v>0.68431273277720139</v>
      </c>
      <c r="AL328" s="35">
        <f t="shared" ref="AL328" si="285">AL326/AL327*0.0113636*60</f>
        <v>0.68431273277720139</v>
      </c>
      <c r="AM328">
        <v>0.74482520275866859</v>
      </c>
      <c r="EO328" s="43"/>
    </row>
    <row r="329" spans="1:145" s="43" customFormat="1" x14ac:dyDescent="0.25">
      <c r="A329" s="43">
        <v>82</v>
      </c>
      <c r="B329" s="160">
        <v>253</v>
      </c>
      <c r="C329" s="43">
        <v>0</v>
      </c>
      <c r="D329" s="73"/>
      <c r="E329" s="73"/>
      <c r="F329" s="73"/>
      <c r="G329" s="73"/>
      <c r="H329" s="73"/>
      <c r="I329" s="73"/>
      <c r="J329" s="73"/>
      <c r="K329" s="86"/>
      <c r="L329" s="43">
        <v>0</v>
      </c>
      <c r="M329" s="73"/>
      <c r="N329" s="73"/>
      <c r="O329" s="73"/>
      <c r="P329" s="73"/>
      <c r="Q329" s="73"/>
      <c r="R329" s="73"/>
      <c r="S329" s="73"/>
      <c r="T329" s="86"/>
      <c r="U329" s="43">
        <v>1</v>
      </c>
      <c r="V329" s="73"/>
      <c r="W329" s="73"/>
      <c r="X329" s="73"/>
      <c r="Y329" s="73"/>
      <c r="Z329" s="73"/>
      <c r="AA329" s="73"/>
      <c r="AB329" s="73"/>
      <c r="AC329" s="86"/>
      <c r="AD329" s="43">
        <v>2</v>
      </c>
      <c r="AE329" s="73"/>
      <c r="AF329" s="73"/>
      <c r="AG329" s="73"/>
      <c r="AH329" s="73"/>
      <c r="AI329" s="73"/>
      <c r="AJ329" s="73"/>
      <c r="AK329" s="73"/>
      <c r="AL329" s="86"/>
      <c r="AM329" s="43">
        <v>2</v>
      </c>
      <c r="AN329" s="73"/>
      <c r="AO329" s="73"/>
      <c r="AP329" s="73"/>
      <c r="AQ329" s="73"/>
      <c r="AR329" s="73"/>
      <c r="AS329" s="73"/>
      <c r="AT329" s="73"/>
      <c r="AU329" s="86"/>
      <c r="AV329" s="43">
        <v>2</v>
      </c>
      <c r="AW329" s="73"/>
      <c r="AX329" s="73"/>
      <c r="AY329" s="73"/>
      <c r="AZ329" s="73"/>
      <c r="BA329" s="73"/>
      <c r="BB329" s="73"/>
      <c r="BC329" s="73"/>
      <c r="BD329" s="86"/>
      <c r="BE329" s="43">
        <v>1</v>
      </c>
      <c r="BF329" s="73"/>
      <c r="BG329" s="73"/>
      <c r="BH329" s="73"/>
      <c r="BI329" s="73"/>
      <c r="BJ329" s="73"/>
      <c r="BK329" s="73"/>
      <c r="BL329" s="73"/>
      <c r="BM329" s="86"/>
      <c r="BO329" s="73"/>
      <c r="BP329" s="73"/>
      <c r="BQ329" s="73"/>
      <c r="BR329" s="73"/>
      <c r="BS329" s="73"/>
      <c r="BT329" s="73"/>
      <c r="BU329" s="73"/>
      <c r="BV329" s="86"/>
      <c r="BX329" s="73"/>
      <c r="BY329" s="73"/>
      <c r="BZ329" s="73"/>
      <c r="CA329" s="73"/>
      <c r="CB329" s="73"/>
      <c r="CC329" s="73"/>
      <c r="CD329" s="73"/>
      <c r="CE329" s="86"/>
      <c r="CG329" s="73"/>
      <c r="CH329" s="73"/>
      <c r="CI329" s="73"/>
      <c r="CJ329" s="73"/>
      <c r="CK329" s="73"/>
      <c r="CL329" s="73"/>
      <c r="CM329" s="73"/>
      <c r="CN329" s="86"/>
      <c r="CP329" s="73"/>
      <c r="CQ329" s="73"/>
      <c r="CR329" s="73"/>
      <c r="CS329" s="73"/>
      <c r="CT329" s="73"/>
      <c r="CU329" s="73"/>
      <c r="CV329" s="73"/>
      <c r="CW329" s="86"/>
      <c r="CY329" s="73"/>
      <c r="CZ329" s="73"/>
      <c r="DA329" s="73"/>
      <c r="DB329" s="73"/>
      <c r="DC329" s="73"/>
      <c r="DD329" s="73"/>
      <c r="DE329" s="73"/>
      <c r="DF329" s="86"/>
      <c r="DH329" s="73"/>
      <c r="DI329" s="73"/>
      <c r="DJ329" s="73"/>
      <c r="DK329" s="73"/>
      <c r="DL329" s="73"/>
      <c r="DM329" s="73"/>
      <c r="DN329" s="73"/>
      <c r="DO329" s="86"/>
      <c r="DQ329" s="73"/>
      <c r="DR329" s="73"/>
      <c r="DS329" s="73"/>
      <c r="DT329" s="73"/>
      <c r="DU329" s="73"/>
      <c r="DV329" s="73"/>
      <c r="DW329" s="73"/>
      <c r="DX329" s="86"/>
      <c r="DZ329" s="73"/>
      <c r="EA329" s="73"/>
      <c r="EB329" s="73"/>
      <c r="EC329" s="73"/>
      <c r="ED329" s="73"/>
      <c r="EE329" s="73"/>
      <c r="EF329" s="73"/>
      <c r="EG329" s="86"/>
      <c r="EH329" s="73"/>
    </row>
    <row r="330" spans="1:145" x14ac:dyDescent="0.25">
      <c r="A330" s="136"/>
      <c r="B330" s="157"/>
      <c r="U330">
        <v>274.38</v>
      </c>
      <c r="AC330" s="32">
        <f>SUM(U330:AB330)</f>
        <v>274.38</v>
      </c>
      <c r="AD330" s="12">
        <v>311.42</v>
      </c>
      <c r="AE330" s="12">
        <v>458.53999999999991</v>
      </c>
      <c r="AL330" s="32">
        <f>SUM(AD330:AK330)</f>
        <v>769.95999999999992</v>
      </c>
      <c r="AM330" s="12">
        <v>458.53999999999996</v>
      </c>
      <c r="AN330" s="12">
        <v>458.53999999999991</v>
      </c>
      <c r="AU330" s="32">
        <f>SUM(AM330:AT330)</f>
        <v>917.07999999999993</v>
      </c>
      <c r="AV330" s="12">
        <v>458.53999999999991</v>
      </c>
      <c r="AW330" s="12">
        <v>458.53999999999996</v>
      </c>
      <c r="BD330" s="32">
        <f>SUM(AV330:BC330)</f>
        <v>917.07999999999993</v>
      </c>
      <c r="BE330">
        <v>458.53999999999996</v>
      </c>
      <c r="BM330" s="32">
        <f>SUM(BE330:BL330)</f>
        <v>458.53999999999996</v>
      </c>
      <c r="EO330" s="43"/>
    </row>
    <row r="331" spans="1:145" x14ac:dyDescent="0.25">
      <c r="A331" s="136"/>
      <c r="B331" s="157"/>
      <c r="U331" s="118">
        <v>801.06386597902406</v>
      </c>
      <c r="AC331" s="32">
        <f>SUM(U331:AB331)</f>
        <v>801.06386597902406</v>
      </c>
      <c r="AD331" s="118">
        <v>429.72484212093275</v>
      </c>
      <c r="AE331" s="118">
        <v>509.42811116709345</v>
      </c>
      <c r="AL331" s="32">
        <f>SUM(AD331:AK331)</f>
        <v>939.1529532880262</v>
      </c>
      <c r="AM331" s="118">
        <v>436.80937566556406</v>
      </c>
      <c r="AN331" s="118">
        <v>386.2022267878969</v>
      </c>
      <c r="AU331" s="32">
        <f>SUM(AM331:AT331)</f>
        <v>823.01160245346091</v>
      </c>
      <c r="AV331" s="118">
        <v>358.58671788667294</v>
      </c>
      <c r="AW331" s="118">
        <v>391.13087492670195</v>
      </c>
      <c r="BD331" s="32">
        <f>SUM(AV331:BC331)</f>
        <v>749.71759281337495</v>
      </c>
      <c r="BE331" s="118">
        <v>358.93132075471709</v>
      </c>
      <c r="BM331" s="32">
        <f>SUM(BE331:BL331)</f>
        <v>358.93132075471709</v>
      </c>
      <c r="EO331" s="43"/>
    </row>
    <row r="332" spans="1:145" x14ac:dyDescent="0.25">
      <c r="A332" s="136">
        <f>SUM(C329,L329,U329,AD329,AM329,AV329,BE329,BN329,BW329,CF329,CO329,CX329,DG329,DP329,DY329)</f>
        <v>8</v>
      </c>
      <c r="B332" s="157"/>
      <c r="U332">
        <v>0.23353527980114713</v>
      </c>
      <c r="AC332" s="35">
        <f t="shared" ref="AC332" si="286">AC330/AC331*0.0113636*60</f>
        <v>0.23353527980114713</v>
      </c>
      <c r="AD332" s="12">
        <v>0.49410952755727811</v>
      </c>
      <c r="AE332" s="12">
        <v>0.61370761013510977</v>
      </c>
      <c r="AL332" s="35">
        <f t="shared" ref="AL332" si="287">AL330/AL331*0.0113636*60</f>
        <v>0.55898354524898997</v>
      </c>
      <c r="AM332" s="12">
        <v>0.71573534373806025</v>
      </c>
      <c r="AN332" s="12">
        <v>0.80952383739543388</v>
      </c>
      <c r="AU332" s="35">
        <f t="shared" ref="AU332" si="288">AU330/AU331*0.0113636*60</f>
        <v>0.75974605390251204</v>
      </c>
      <c r="AV332" s="12">
        <v>0.87186695168895245</v>
      </c>
      <c r="AW332" s="12">
        <v>0.79932301099622671</v>
      </c>
      <c r="BD332" s="35">
        <f t="shared" ref="BD332" si="289">BD330/BD331*0.0113636*60</f>
        <v>0.83402046753843362</v>
      </c>
      <c r="BE332">
        <v>0.87102988945801341</v>
      </c>
      <c r="BM332" s="35">
        <f t="shared" ref="BM332" si="290">BM330/BM331*0.0113636*60</f>
        <v>0.87102988945801341</v>
      </c>
      <c r="EO332" s="43"/>
    </row>
    <row r="333" spans="1:145" s="43" customFormat="1" x14ac:dyDescent="0.25">
      <c r="A333" s="152">
        <v>83</v>
      </c>
      <c r="B333" s="119">
        <v>254</v>
      </c>
      <c r="C333" s="43">
        <v>2</v>
      </c>
      <c r="D333" s="73"/>
      <c r="E333" s="73"/>
      <c r="F333" s="73"/>
      <c r="G333" s="73"/>
      <c r="H333" s="73"/>
      <c r="I333" s="73"/>
      <c r="J333" s="73"/>
      <c r="K333" s="86"/>
      <c r="L333" s="43">
        <v>3</v>
      </c>
      <c r="M333" s="73"/>
      <c r="N333" s="73"/>
      <c r="O333" s="73"/>
      <c r="P333" s="73"/>
      <c r="Q333" s="73"/>
      <c r="R333" s="73"/>
      <c r="S333" s="73"/>
      <c r="T333" s="86"/>
      <c r="U333" s="43">
        <v>3</v>
      </c>
      <c r="V333" s="73"/>
      <c r="W333" s="73"/>
      <c r="X333" s="73"/>
      <c r="Y333" s="73"/>
      <c r="Z333" s="73"/>
      <c r="AA333" s="73"/>
      <c r="AB333" s="73"/>
      <c r="AC333" s="86"/>
      <c r="AD333" s="43">
        <v>1</v>
      </c>
      <c r="AE333" s="73"/>
      <c r="AF333" s="73"/>
      <c r="AG333" s="73"/>
      <c r="AH333" s="73"/>
      <c r="AI333" s="73"/>
      <c r="AJ333" s="73"/>
      <c r="AK333" s="73"/>
      <c r="AL333" s="86"/>
      <c r="AN333" s="73"/>
      <c r="AO333" s="73"/>
      <c r="AP333" s="73"/>
      <c r="AQ333" s="73"/>
      <c r="AR333" s="73"/>
      <c r="AS333" s="73"/>
      <c r="AT333" s="73"/>
      <c r="AU333" s="86"/>
      <c r="AW333" s="73"/>
      <c r="AX333" s="73"/>
      <c r="AY333" s="73"/>
      <c r="AZ333" s="73"/>
      <c r="BA333" s="73"/>
      <c r="BB333" s="73"/>
      <c r="BC333" s="73"/>
      <c r="BD333" s="86"/>
      <c r="BF333" s="73"/>
      <c r="BG333" s="73"/>
      <c r="BH333" s="73"/>
      <c r="BI333" s="73"/>
      <c r="BJ333" s="73"/>
      <c r="BK333" s="73"/>
      <c r="BL333" s="73"/>
      <c r="BM333" s="86"/>
      <c r="BO333" s="73"/>
      <c r="BP333" s="73"/>
      <c r="BQ333" s="73"/>
      <c r="BR333" s="73"/>
      <c r="BS333" s="73"/>
      <c r="BT333" s="73"/>
      <c r="BU333" s="73"/>
      <c r="BV333" s="86"/>
      <c r="BX333" s="73"/>
      <c r="BY333" s="73"/>
      <c r="BZ333" s="73"/>
      <c r="CA333" s="73"/>
      <c r="CB333" s="73"/>
      <c r="CC333" s="73"/>
      <c r="CD333" s="73"/>
      <c r="CE333" s="86"/>
      <c r="CG333" s="73"/>
      <c r="CH333" s="73"/>
      <c r="CI333" s="73"/>
      <c r="CJ333" s="73"/>
      <c r="CK333" s="73"/>
      <c r="CL333" s="73"/>
      <c r="CM333" s="73"/>
      <c r="CN333" s="86"/>
      <c r="CP333" s="73"/>
      <c r="CQ333" s="73"/>
      <c r="CR333" s="73"/>
      <c r="CS333" s="73"/>
      <c r="CT333" s="73"/>
      <c r="CU333" s="73"/>
      <c r="CV333" s="73"/>
      <c r="CW333" s="86"/>
      <c r="CY333" s="73"/>
      <c r="CZ333" s="73"/>
      <c r="DA333" s="73"/>
      <c r="DB333" s="73"/>
      <c r="DC333" s="73"/>
      <c r="DD333" s="73"/>
      <c r="DE333" s="73"/>
      <c r="DF333" s="86"/>
      <c r="DH333" s="73"/>
      <c r="DI333" s="73"/>
      <c r="DJ333" s="73"/>
      <c r="DK333" s="73"/>
      <c r="DL333" s="73"/>
      <c r="DM333" s="73"/>
      <c r="DN333" s="73"/>
      <c r="DO333" s="86"/>
      <c r="DQ333" s="73"/>
      <c r="DR333" s="73"/>
      <c r="DS333" s="73"/>
      <c r="DT333" s="73"/>
      <c r="DU333" s="73"/>
      <c r="DV333" s="73"/>
      <c r="DW333" s="73"/>
      <c r="DX333" s="86"/>
      <c r="DZ333" s="73"/>
      <c r="EA333" s="73"/>
      <c r="EB333" s="73"/>
      <c r="EC333" s="73"/>
      <c r="ED333" s="73"/>
      <c r="EE333" s="73"/>
      <c r="EF333" s="73"/>
      <c r="EG333" s="86"/>
      <c r="EH333" s="73"/>
    </row>
    <row r="334" spans="1:145" x14ac:dyDescent="0.25">
      <c r="A334" s="153"/>
      <c r="B334" s="120"/>
      <c r="C334" s="127">
        <v>364.32</v>
      </c>
      <c r="D334" s="12">
        <v>486.96000000000009</v>
      </c>
      <c r="K334" s="32">
        <f>SUM(C334:J334)</f>
        <v>851.28000000000009</v>
      </c>
      <c r="L334" s="12">
        <v>486.96000000000009</v>
      </c>
      <c r="M334" s="12">
        <v>486.96000000000009</v>
      </c>
      <c r="N334" s="12">
        <v>602.2800000000002</v>
      </c>
      <c r="T334" s="32">
        <f>SUM(L334:S334)</f>
        <v>1576.2000000000003</v>
      </c>
      <c r="U334" s="127">
        <v>602.2800000000002</v>
      </c>
      <c r="V334" s="12">
        <v>733</v>
      </c>
      <c r="W334" s="12">
        <v>732.99999999999989</v>
      </c>
      <c r="AC334" s="32">
        <f>SUM(U334:AB334)</f>
        <v>2068.2800000000002</v>
      </c>
      <c r="AD334" s="12">
        <v>733</v>
      </c>
      <c r="AL334" s="32">
        <f>SUM(AD334:AK334)</f>
        <v>733</v>
      </c>
      <c r="AM334" s="128"/>
      <c r="AN334" s="127"/>
      <c r="AO334" s="127"/>
      <c r="AP334" s="127"/>
      <c r="AQ334" s="127"/>
      <c r="AR334" s="127"/>
      <c r="AS334" s="127"/>
      <c r="AT334" s="127"/>
      <c r="EO334" s="43"/>
    </row>
    <row r="335" spans="1:145" x14ac:dyDescent="0.25">
      <c r="A335" s="153"/>
      <c r="B335" s="120"/>
      <c r="C335" s="123">
        <v>278.17704270036842</v>
      </c>
      <c r="D335" s="123">
        <v>298.31658605086278</v>
      </c>
      <c r="K335" s="32">
        <f>SUM(C335:J335)</f>
        <v>576.4936287512312</v>
      </c>
      <c r="L335" s="123">
        <v>248.48947248289406</v>
      </c>
      <c r="M335" s="123">
        <v>246.16125760648643</v>
      </c>
      <c r="N335" s="123">
        <v>371.17704270036273</v>
      </c>
      <c r="T335" s="32">
        <f>SUM(L335:S335)</f>
        <v>865.82777278974322</v>
      </c>
      <c r="U335" s="123">
        <v>283.02159867779153</v>
      </c>
      <c r="V335" s="123">
        <v>347.62094083183257</v>
      </c>
      <c r="W335" s="123">
        <v>336.30750253975441</v>
      </c>
      <c r="AC335" s="32">
        <f>SUM(U335:AB335)</f>
        <v>966.95004204937857</v>
      </c>
      <c r="AD335" s="123">
        <v>322.73669839289022</v>
      </c>
      <c r="AL335" s="32">
        <f>SUM(AD335:AK335)</f>
        <v>322.73669839289022</v>
      </c>
      <c r="AM335" s="128"/>
      <c r="AN335" s="127"/>
      <c r="AO335" s="127"/>
      <c r="AP335" s="127"/>
      <c r="AQ335" s="127"/>
      <c r="AR335" s="127"/>
      <c r="AS335" s="127"/>
      <c r="AT335" s="127"/>
      <c r="EO335" s="43"/>
    </row>
    <row r="336" spans="1:145" x14ac:dyDescent="0.25">
      <c r="A336" s="154"/>
      <c r="B336" s="120"/>
      <c r="C336" s="127">
        <v>0.89295364818281242</v>
      </c>
      <c r="D336" s="12">
        <v>1.1129690231283063</v>
      </c>
      <c r="K336" s="35">
        <f t="shared" ref="K336" si="291">K334/K335*0.0113636*60</f>
        <v>1.0068044043041136</v>
      </c>
      <c r="L336" s="12">
        <v>1.3361415920058988</v>
      </c>
      <c r="M336" s="12">
        <v>1.3487789369794447</v>
      </c>
      <c r="N336" s="12">
        <v>1.106329576561387</v>
      </c>
      <c r="T336" s="35">
        <f t="shared" ref="T336" si="292">T334/T335*0.0113636*60</f>
        <v>1.2412149540287083</v>
      </c>
      <c r="U336" s="127">
        <v>1.4509286301767437</v>
      </c>
      <c r="V336" s="12">
        <v>1.4376899354914656</v>
      </c>
      <c r="W336" s="12">
        <v>1.4860540553683386</v>
      </c>
      <c r="AC336" s="35">
        <f t="shared" ref="AC336" si="293">AC334/AC335*0.0113636*60</f>
        <v>1.4583859921979165</v>
      </c>
      <c r="AD336" s="12">
        <v>1.5485413666579473</v>
      </c>
      <c r="AL336" s="35">
        <f t="shared" ref="AL336" si="294">AL334/AL335*0.0113636*60</f>
        <v>1.5485413666579473</v>
      </c>
      <c r="AM336" s="128"/>
      <c r="AN336" s="127"/>
      <c r="AO336" s="127"/>
      <c r="AP336" s="127"/>
      <c r="AQ336" s="127"/>
      <c r="AR336" s="127"/>
      <c r="AS336" s="127"/>
      <c r="AT336" s="127"/>
      <c r="EO336" s="43"/>
    </row>
    <row r="337" spans="1:145" s="43" customFormat="1" x14ac:dyDescent="0.25">
      <c r="A337" s="43">
        <v>84</v>
      </c>
      <c r="B337" s="160">
        <v>255</v>
      </c>
      <c r="C337" s="43">
        <v>0</v>
      </c>
      <c r="D337" s="73"/>
      <c r="E337" s="73"/>
      <c r="F337" s="73"/>
      <c r="G337" s="73"/>
      <c r="H337" s="73"/>
      <c r="I337" s="73"/>
      <c r="J337" s="73"/>
      <c r="K337" s="86"/>
      <c r="L337" s="43">
        <v>4</v>
      </c>
      <c r="M337" s="73"/>
      <c r="N337" s="73"/>
      <c r="O337" s="73"/>
      <c r="P337" s="73"/>
      <c r="Q337" s="73"/>
      <c r="R337" s="73"/>
      <c r="S337" s="73"/>
      <c r="T337" s="86"/>
      <c r="U337" s="43">
        <v>3</v>
      </c>
      <c r="V337" s="73"/>
      <c r="W337" s="73"/>
      <c r="X337" s="73"/>
      <c r="Y337" s="73"/>
      <c r="Z337" s="73"/>
      <c r="AA337" s="73"/>
      <c r="AB337" s="73"/>
      <c r="AC337" s="86"/>
      <c r="AD337" s="43">
        <v>4</v>
      </c>
      <c r="AE337" s="73"/>
      <c r="AF337" s="73"/>
      <c r="AG337" s="73"/>
      <c r="AH337" s="73"/>
      <c r="AI337" s="73"/>
      <c r="AJ337" s="73"/>
      <c r="AK337" s="73"/>
      <c r="AL337" s="86"/>
      <c r="AM337" s="43">
        <v>6</v>
      </c>
      <c r="AN337" s="73"/>
      <c r="AO337" s="73"/>
      <c r="AP337" s="73"/>
      <c r="AQ337" s="73"/>
      <c r="AR337" s="73"/>
      <c r="AS337" s="73"/>
      <c r="AT337" s="73"/>
      <c r="AU337" s="86"/>
      <c r="AV337" s="43">
        <v>1</v>
      </c>
      <c r="AW337" s="73"/>
      <c r="AX337" s="73"/>
      <c r="AY337" s="73"/>
      <c r="AZ337" s="73"/>
      <c r="BA337" s="73"/>
      <c r="BB337" s="73"/>
      <c r="BC337" s="73"/>
      <c r="BD337" s="86"/>
      <c r="BF337" s="73"/>
      <c r="BG337" s="73"/>
      <c r="BH337" s="73"/>
      <c r="BI337" s="73"/>
      <c r="BJ337" s="73"/>
      <c r="BK337" s="73"/>
      <c r="BL337" s="73"/>
      <c r="BM337" s="86"/>
      <c r="BO337" s="73"/>
      <c r="BP337" s="73"/>
      <c r="BQ337" s="73"/>
      <c r="BR337" s="73"/>
      <c r="BS337" s="73"/>
      <c r="BT337" s="73"/>
      <c r="BU337" s="73"/>
      <c r="BV337" s="86"/>
      <c r="BX337" s="73"/>
      <c r="BY337" s="73"/>
      <c r="BZ337" s="73"/>
      <c r="CA337" s="73"/>
      <c r="CB337" s="73"/>
      <c r="CC337" s="73"/>
      <c r="CD337" s="73"/>
      <c r="CE337" s="86"/>
      <c r="CG337" s="73"/>
      <c r="CH337" s="73"/>
      <c r="CI337" s="73"/>
      <c r="CJ337" s="73"/>
      <c r="CK337" s="73"/>
      <c r="CL337" s="73"/>
      <c r="CM337" s="73"/>
      <c r="CN337" s="86"/>
      <c r="CP337" s="73"/>
      <c r="CQ337" s="73"/>
      <c r="CR337" s="73"/>
      <c r="CS337" s="73"/>
      <c r="CT337" s="73"/>
      <c r="CU337" s="73"/>
      <c r="CV337" s="73"/>
      <c r="CW337" s="86"/>
      <c r="CY337" s="73"/>
      <c r="CZ337" s="73"/>
      <c r="DA337" s="73"/>
      <c r="DB337" s="73"/>
      <c r="DC337" s="73"/>
      <c r="DD337" s="73"/>
      <c r="DE337" s="73"/>
      <c r="DF337" s="86"/>
      <c r="DH337" s="73"/>
      <c r="DI337" s="73"/>
      <c r="DJ337" s="73"/>
      <c r="DK337" s="73"/>
      <c r="DL337" s="73"/>
      <c r="DM337" s="73"/>
      <c r="DN337" s="73"/>
      <c r="DO337" s="86"/>
      <c r="DQ337" s="73"/>
      <c r="DR337" s="73"/>
      <c r="DS337" s="73"/>
      <c r="DT337" s="73"/>
      <c r="DU337" s="73"/>
      <c r="DV337" s="73"/>
      <c r="DW337" s="73"/>
      <c r="DX337" s="86"/>
      <c r="DZ337" s="73"/>
      <c r="EA337" s="73"/>
      <c r="EB337" s="73"/>
      <c r="EC337" s="73"/>
      <c r="ED337" s="73"/>
      <c r="EE337" s="73"/>
      <c r="EF337" s="73"/>
      <c r="EG337" s="86"/>
      <c r="EH337" s="73"/>
    </row>
    <row r="338" spans="1:145" x14ac:dyDescent="0.25">
      <c r="A338" s="136"/>
      <c r="B338" s="157"/>
      <c r="L338" s="118">
        <v>460.96</v>
      </c>
      <c r="M338" s="118">
        <v>460.96</v>
      </c>
      <c r="N338" s="12">
        <v>460.96</v>
      </c>
      <c r="O338" s="12">
        <v>460.96</v>
      </c>
      <c r="T338" s="32">
        <f>SUM(L338:S338)</f>
        <v>1843.84</v>
      </c>
      <c r="U338" s="12">
        <v>460.96</v>
      </c>
      <c r="V338" s="12">
        <v>460.96</v>
      </c>
      <c r="W338" s="12">
        <v>460.96</v>
      </c>
      <c r="AC338" s="32">
        <f>SUM(U338:AB338)</f>
        <v>1382.8799999999999</v>
      </c>
      <c r="AD338" s="118">
        <v>460.96</v>
      </c>
      <c r="AE338" s="118">
        <v>460.96</v>
      </c>
      <c r="AF338" s="12">
        <v>460.96</v>
      </c>
      <c r="AG338" s="118">
        <v>460.96</v>
      </c>
      <c r="AL338" s="32">
        <f>SUM(AD338:AK338)</f>
        <v>1843.84</v>
      </c>
      <c r="AM338" s="118">
        <v>460.96</v>
      </c>
      <c r="AN338" s="12">
        <v>947.92</v>
      </c>
      <c r="AO338" s="12">
        <v>1434.8799999999999</v>
      </c>
      <c r="AP338" s="118">
        <v>1434.8799999999999</v>
      </c>
      <c r="AQ338" s="12">
        <v>947.92</v>
      </c>
      <c r="AR338" s="118">
        <v>947.92</v>
      </c>
      <c r="AU338" s="32">
        <f>SUM(AM338:AT338)</f>
        <v>6174.48</v>
      </c>
      <c r="AV338" s="12">
        <v>460.96</v>
      </c>
      <c r="BD338" s="32">
        <f>SUM(AV338:BC338)</f>
        <v>460.96</v>
      </c>
      <c r="EO338" s="43"/>
    </row>
    <row r="339" spans="1:145" x14ac:dyDescent="0.25">
      <c r="A339" s="136"/>
      <c r="B339" s="157"/>
      <c r="L339" s="118">
        <v>647.54755698006454</v>
      </c>
      <c r="M339" s="118">
        <v>492.01705128204634</v>
      </c>
      <c r="N339" s="118">
        <v>468.83144485143896</v>
      </c>
      <c r="O339" s="118">
        <v>467.14110355253928</v>
      </c>
      <c r="T339" s="32">
        <f>SUM(L339:S339)</f>
        <v>2075.5371566660892</v>
      </c>
      <c r="U339" s="118">
        <v>625.26449328449416</v>
      </c>
      <c r="V339" s="118">
        <v>323.86986277336024</v>
      </c>
      <c r="W339" s="118">
        <v>442.54335484620964</v>
      </c>
      <c r="AC339" s="32">
        <f>SUM(U339:AB339)</f>
        <v>1391.677710904064</v>
      </c>
      <c r="AD339" s="118">
        <v>271.44655982906141</v>
      </c>
      <c r="AE339" s="118">
        <v>299.91648860398243</v>
      </c>
      <c r="AF339" s="118">
        <v>331.84812837955008</v>
      </c>
      <c r="AG339" s="118">
        <v>282.04031339031923</v>
      </c>
      <c r="AL339" s="32">
        <f>SUM(AD339:AK339)</f>
        <v>1185.2514902029131</v>
      </c>
      <c r="AM339" s="118">
        <v>424.49073682008242</v>
      </c>
      <c r="AN339" s="118">
        <v>563.15374163817285</v>
      </c>
      <c r="AO339" s="118">
        <v>491.63288912145367</v>
      </c>
      <c r="AP339" s="118">
        <v>523.43176347460815</v>
      </c>
      <c r="AQ339" s="118">
        <v>393.27710113959546</v>
      </c>
      <c r="AR339" s="118">
        <v>439.11064102564802</v>
      </c>
      <c r="AU339" s="32">
        <f>SUM(AM339:AT339)</f>
        <v>2835.0968732195602</v>
      </c>
      <c r="AV339" s="118">
        <v>249.57055177627211</v>
      </c>
      <c r="BD339" s="32">
        <f>SUM(AV339:BC339)</f>
        <v>249.57055177627211</v>
      </c>
      <c r="EO339" s="43"/>
    </row>
    <row r="340" spans="1:145" x14ac:dyDescent="0.25">
      <c r="A340" s="136">
        <f>SUM(C337,L337,U337,AD337,AM337,AV337,BE337,BN337,BW337,CF337,CO337,CX337,DG337,DP337,DY337)</f>
        <v>18</v>
      </c>
      <c r="B340" s="157"/>
      <c r="L340">
        <v>0.48535416429603756</v>
      </c>
      <c r="M340" s="12">
        <v>0.63877847839024349</v>
      </c>
      <c r="N340" s="12">
        <v>0.67036865127421363</v>
      </c>
      <c r="O340" s="12">
        <v>0.6727943676329734</v>
      </c>
      <c r="T340" s="35">
        <f t="shared" ref="T340" si="295">T338/T339*0.0113636*60</f>
        <v>0.60570325585467266</v>
      </c>
      <c r="U340" s="12">
        <v>0.50265112881917429</v>
      </c>
      <c r="V340" s="12">
        <v>0.97042034312385472</v>
      </c>
      <c r="W340" s="12">
        <v>0.71019008627803337</v>
      </c>
      <c r="AC340" s="35">
        <f t="shared" ref="AC340" si="296">AC338/AC339*0.0113636*60</f>
        <v>0.6775057922480423</v>
      </c>
      <c r="AD340">
        <v>1.1578334371152774</v>
      </c>
      <c r="AE340" s="12">
        <v>1.0479247233885718</v>
      </c>
      <c r="AF340" s="12">
        <v>0.94708957647195791</v>
      </c>
      <c r="AG340" s="12">
        <v>1.1143439020543495</v>
      </c>
      <c r="AL340" s="35">
        <f t="shared" ref="AL340" si="297">AL338/AL339*0.0113636*60</f>
        <v>1.0606690848579117</v>
      </c>
      <c r="AM340">
        <v>0.74039284276115935</v>
      </c>
      <c r="AN340" s="12">
        <v>1.1476564478466225</v>
      </c>
      <c r="AO340" s="12">
        <v>1.9899485240465946</v>
      </c>
      <c r="AP340" s="12">
        <v>1.8690576505822973</v>
      </c>
      <c r="AQ340" s="12">
        <v>1.6433883916637966</v>
      </c>
      <c r="AR340" s="12">
        <v>1.4718546132482582</v>
      </c>
      <c r="AU340" s="35">
        <f t="shared" ref="AU340" si="298">AU338/AU339*0.0113636*60</f>
        <v>1.4849084330932394</v>
      </c>
      <c r="AV340" s="12">
        <v>1.2593228693173129</v>
      </c>
      <c r="BD340" s="35">
        <f t="shared" ref="BD340" si="299">BD338/BD339*0.0113636*60</f>
        <v>1.2593228693173129</v>
      </c>
      <c r="EO340" s="43"/>
    </row>
    <row r="341" spans="1:145" s="43" customFormat="1" x14ac:dyDescent="0.25">
      <c r="A341" s="43">
        <v>85</v>
      </c>
      <c r="B341" s="160">
        <v>256</v>
      </c>
      <c r="C341" s="43">
        <v>1</v>
      </c>
      <c r="D341" s="73"/>
      <c r="E341" s="73"/>
      <c r="F341" s="73"/>
      <c r="G341" s="73"/>
      <c r="H341" s="73"/>
      <c r="I341" s="73"/>
      <c r="J341" s="73"/>
      <c r="K341" s="86"/>
      <c r="L341" s="43">
        <v>1</v>
      </c>
      <c r="M341" s="73"/>
      <c r="N341" s="73"/>
      <c r="O341" s="73"/>
      <c r="P341" s="73"/>
      <c r="Q341" s="73"/>
      <c r="R341" s="73"/>
      <c r="S341" s="73"/>
      <c r="T341" s="86"/>
      <c r="U341" s="43">
        <v>2</v>
      </c>
      <c r="V341" s="73"/>
      <c r="W341" s="73"/>
      <c r="X341" s="73"/>
      <c r="Y341" s="73"/>
      <c r="Z341" s="73"/>
      <c r="AA341" s="73"/>
      <c r="AB341" s="73"/>
      <c r="AC341" s="86"/>
      <c r="AD341" s="43">
        <v>2</v>
      </c>
      <c r="AE341" s="73"/>
      <c r="AF341" s="73"/>
      <c r="AG341" s="73"/>
      <c r="AH341" s="73"/>
      <c r="AI341" s="73"/>
      <c r="AJ341" s="73"/>
      <c r="AK341" s="73"/>
      <c r="AL341" s="86"/>
      <c r="AM341" s="43">
        <v>1</v>
      </c>
      <c r="AN341" s="73"/>
      <c r="AO341" s="73"/>
      <c r="AP341" s="73"/>
      <c r="AQ341" s="73"/>
      <c r="AR341" s="73"/>
      <c r="AS341" s="73"/>
      <c r="AT341" s="73"/>
      <c r="AU341" s="86"/>
      <c r="AV341" s="43">
        <v>3</v>
      </c>
      <c r="AW341" s="73"/>
      <c r="AX341" s="73"/>
      <c r="AY341" s="73"/>
      <c r="AZ341" s="73"/>
      <c r="BA341" s="73"/>
      <c r="BB341" s="73"/>
      <c r="BC341" s="73"/>
      <c r="BD341" s="86"/>
      <c r="BE341" s="43">
        <v>3</v>
      </c>
      <c r="BF341" s="73"/>
      <c r="BG341" s="73"/>
      <c r="BH341" s="73"/>
      <c r="BI341" s="73"/>
      <c r="BJ341" s="73"/>
      <c r="BK341" s="73"/>
      <c r="BL341" s="73"/>
      <c r="BM341" s="86"/>
      <c r="BN341" s="43">
        <v>0</v>
      </c>
      <c r="BO341" s="73"/>
      <c r="BP341" s="73"/>
      <c r="BQ341" s="73"/>
      <c r="BR341" s="73"/>
      <c r="BS341" s="73"/>
      <c r="BT341" s="73"/>
      <c r="BU341" s="73"/>
      <c r="BV341" s="86"/>
      <c r="BX341" s="73"/>
      <c r="BY341" s="73"/>
      <c r="BZ341" s="73"/>
      <c r="CA341" s="73"/>
      <c r="CB341" s="73"/>
      <c r="CC341" s="73"/>
      <c r="CD341" s="73"/>
      <c r="CE341" s="86"/>
      <c r="CG341" s="73"/>
      <c r="CH341" s="73"/>
      <c r="CI341" s="73"/>
      <c r="CJ341" s="73"/>
      <c r="CK341" s="73"/>
      <c r="CL341" s="73"/>
      <c r="CM341" s="73"/>
      <c r="CN341" s="86"/>
      <c r="CP341" s="73"/>
      <c r="CQ341" s="73"/>
      <c r="CR341" s="73"/>
      <c r="CS341" s="73"/>
      <c r="CT341" s="73"/>
      <c r="CU341" s="73"/>
      <c r="CV341" s="73"/>
      <c r="CW341" s="86"/>
      <c r="CY341" s="73"/>
      <c r="CZ341" s="73"/>
      <c r="DA341" s="73"/>
      <c r="DB341" s="73"/>
      <c r="DC341" s="73"/>
      <c r="DD341" s="73"/>
      <c r="DE341" s="73"/>
      <c r="DF341" s="86"/>
      <c r="DH341" s="73"/>
      <c r="DI341" s="73"/>
      <c r="DJ341" s="73"/>
      <c r="DK341" s="73"/>
      <c r="DL341" s="73"/>
      <c r="DM341" s="73"/>
      <c r="DN341" s="73"/>
      <c r="DO341" s="86"/>
      <c r="DQ341" s="73"/>
      <c r="DR341" s="73"/>
      <c r="DS341" s="73"/>
      <c r="DT341" s="73"/>
      <c r="DU341" s="73"/>
      <c r="DV341" s="73"/>
      <c r="DW341" s="73"/>
      <c r="DX341" s="86"/>
      <c r="DZ341" s="73"/>
      <c r="EA341" s="73"/>
      <c r="EB341" s="73"/>
      <c r="EC341" s="73"/>
      <c r="ED341" s="73"/>
      <c r="EE341" s="73"/>
      <c r="EF341" s="73"/>
      <c r="EG341" s="86"/>
      <c r="EH341" s="73"/>
    </row>
    <row r="342" spans="1:145" x14ac:dyDescent="0.25">
      <c r="A342" s="136"/>
      <c r="B342" s="157"/>
      <c r="C342" s="118">
        <v>246.04000000000002</v>
      </c>
      <c r="K342" s="32">
        <f>SUM(C342:J342)</f>
        <v>246.04000000000002</v>
      </c>
      <c r="L342" s="12">
        <v>246.03999999999996</v>
      </c>
      <c r="T342" s="32">
        <f>SUM(L342:S342)</f>
        <v>246.03999999999996</v>
      </c>
      <c r="U342" s="12">
        <v>246.03999999999996</v>
      </c>
      <c r="V342" s="12">
        <v>246.03999999999996</v>
      </c>
      <c r="AC342" s="32">
        <f>SUM(U342:AB342)</f>
        <v>492.07999999999993</v>
      </c>
      <c r="AD342" s="12">
        <v>248.32</v>
      </c>
      <c r="AE342" s="12">
        <v>246.04</v>
      </c>
      <c r="AL342" s="32">
        <f>SUM(AD342:AK342)</f>
        <v>494.36</v>
      </c>
      <c r="AM342" s="12">
        <v>246.03999999999996</v>
      </c>
      <c r="AU342" s="32">
        <f>SUM(AM342:AT342)</f>
        <v>246.03999999999996</v>
      </c>
      <c r="AV342">
        <v>486.96</v>
      </c>
      <c r="AW342" s="12">
        <v>246.03999999999996</v>
      </c>
      <c r="AX342" s="12">
        <v>486.96</v>
      </c>
      <c r="BD342" s="32">
        <f>SUM(AV342:BC342)</f>
        <v>1219.96</v>
      </c>
      <c r="BE342" s="118">
        <v>486.96</v>
      </c>
      <c r="BF342" s="12">
        <v>246.04</v>
      </c>
      <c r="BG342" s="118">
        <v>486.96000000000004</v>
      </c>
      <c r="BM342" s="32">
        <f>SUM(BE342:BL342)</f>
        <v>1219.96</v>
      </c>
      <c r="EO342" s="43"/>
    </row>
    <row r="343" spans="1:145" x14ac:dyDescent="0.25">
      <c r="A343" s="136"/>
      <c r="B343" s="157"/>
      <c r="C343" s="118">
        <v>175.79335518983748</v>
      </c>
      <c r="K343" s="32">
        <f>SUM(C343:J343)</f>
        <v>175.79335518983748</v>
      </c>
      <c r="L343" s="118">
        <v>231.0780847723745</v>
      </c>
      <c r="T343" s="32">
        <f>SUM(L343:S343)</f>
        <v>231.0780847723745</v>
      </c>
      <c r="U343" s="118">
        <v>359.60115384615256</v>
      </c>
      <c r="V343" s="118">
        <v>447.30376766089449</v>
      </c>
      <c r="AC343" s="32">
        <f>SUM(U343:AB343)</f>
        <v>806.90492150704699</v>
      </c>
      <c r="AD343" s="118">
        <v>319.71367521368171</v>
      </c>
      <c r="AE343" s="118">
        <v>248.61717092378743</v>
      </c>
      <c r="AL343" s="32">
        <f>SUM(AD343:AK343)</f>
        <v>568.33084613746917</v>
      </c>
      <c r="AM343" s="118">
        <v>187.84562009418499</v>
      </c>
      <c r="AU343" s="32">
        <f>SUM(AM343:AT343)</f>
        <v>187.84562009418499</v>
      </c>
      <c r="AV343" s="118">
        <v>403.66009419152476</v>
      </c>
      <c r="AW343" s="118">
        <v>238.04569800570491</v>
      </c>
      <c r="AX343" s="118">
        <v>305.74198347107205</v>
      </c>
      <c r="BD343" s="32">
        <f>SUM(AV343:BC343)</f>
        <v>947.4477756683018</v>
      </c>
      <c r="BE343" s="118">
        <v>244.81230639419928</v>
      </c>
      <c r="BF343" s="118">
        <v>108.99251940718764</v>
      </c>
      <c r="BG343" s="118">
        <v>215.77809323635933</v>
      </c>
      <c r="BM343" s="32">
        <f>SUM(BE343:BL343)</f>
        <v>569.58291903774625</v>
      </c>
      <c r="EO343" s="43"/>
    </row>
    <row r="344" spans="1:145" x14ac:dyDescent="0.25">
      <c r="A344" s="136">
        <f>SUM(C341,L341,U341,AD341,AM341,AV341,BE341,BN341,BW341,CF341,CO341,CX341,DG341,DP341,DY341)</f>
        <v>13</v>
      </c>
      <c r="B344" s="157"/>
      <c r="C344">
        <v>0.95426820006276192</v>
      </c>
      <c r="K344" s="35">
        <f t="shared" ref="K344" si="300">K342/K343*0.0113636*60</f>
        <v>0.95426820006276192</v>
      </c>
      <c r="L344" s="12">
        <v>0.72596243302452301</v>
      </c>
      <c r="T344" s="35">
        <f t="shared" ref="T344" si="301">T342/T343*0.0113636*60</f>
        <v>0.72596243302452301</v>
      </c>
      <c r="U344" s="12">
        <v>0.46650019569116802</v>
      </c>
      <c r="V344" s="113">
        <v>0.37503374835683473</v>
      </c>
      <c r="AC344" s="35">
        <f>AC342/AC343*0.0113636*60</f>
        <v>0.41579622126157756</v>
      </c>
      <c r="AD344" s="12">
        <v>0.52956305046020347</v>
      </c>
      <c r="AE344" s="12">
        <v>0.67474828072685411</v>
      </c>
      <c r="AL344" s="35">
        <f t="shared" ref="AL344" si="302">AL342/AL343*0.0113636*60</f>
        <v>0.59307454460860032</v>
      </c>
      <c r="AM344" s="12">
        <v>0.89304189555172397</v>
      </c>
      <c r="AU344" s="35">
        <f t="shared" ref="AU344" si="303">AU342/AU343*0.0113636*60</f>
        <v>0.89304189555172397</v>
      </c>
      <c r="AV344">
        <v>0.822516578025837</v>
      </c>
      <c r="AW344" s="12">
        <v>0.70471346487420938</v>
      </c>
      <c r="AX344" s="12">
        <v>1.0859389201006278</v>
      </c>
      <c r="BD344" s="35">
        <f t="shared" ref="BD344" si="304">BD342/BD343*0.0113636*60</f>
        <v>0.87792516772049101</v>
      </c>
      <c r="BE344" s="12">
        <v>1.3562109039787511</v>
      </c>
      <c r="BF344" s="12">
        <v>1.5391332318256077</v>
      </c>
      <c r="BG344" s="12">
        <v>1.5386970678080589</v>
      </c>
      <c r="BM344" s="35">
        <f t="shared" ref="BM344" si="305">BM342/BM343*0.0113636*60</f>
        <v>1.4603461929041406</v>
      </c>
      <c r="EO344" s="43"/>
    </row>
    <row r="345" spans="1:145" s="43" customFormat="1" x14ac:dyDescent="0.25">
      <c r="A345" s="43">
        <v>86</v>
      </c>
      <c r="B345" s="160">
        <v>257</v>
      </c>
      <c r="C345" s="43">
        <v>0</v>
      </c>
      <c r="D345" s="73"/>
      <c r="E345" s="73"/>
      <c r="F345" s="73"/>
      <c r="G345" s="73"/>
      <c r="H345" s="73"/>
      <c r="I345" s="73"/>
      <c r="J345" s="73"/>
      <c r="K345" s="86"/>
      <c r="L345" s="43">
        <v>1</v>
      </c>
      <c r="M345" s="73"/>
      <c r="N345" s="73"/>
      <c r="O345" s="73"/>
      <c r="P345" s="73"/>
      <c r="Q345" s="73"/>
      <c r="R345" s="73"/>
      <c r="S345" s="73"/>
      <c r="T345" s="86"/>
      <c r="U345" s="43">
        <v>4</v>
      </c>
      <c r="V345" s="73"/>
      <c r="W345" s="73"/>
      <c r="X345" s="73"/>
      <c r="Y345" s="73"/>
      <c r="Z345" s="73"/>
      <c r="AA345" s="73"/>
      <c r="AB345" s="73"/>
      <c r="AC345" s="86"/>
      <c r="AD345" s="43">
        <v>4</v>
      </c>
      <c r="AE345" s="73"/>
      <c r="AF345" s="73"/>
      <c r="AG345" s="73"/>
      <c r="AH345" s="73"/>
      <c r="AI345" s="73"/>
      <c r="AJ345" s="73"/>
      <c r="AK345" s="73"/>
      <c r="AL345" s="86"/>
      <c r="AM345" s="43">
        <v>1</v>
      </c>
      <c r="AN345" s="73"/>
      <c r="AO345" s="73"/>
      <c r="AP345" s="73"/>
      <c r="AQ345" s="73"/>
      <c r="AR345" s="73"/>
      <c r="AS345" s="73"/>
      <c r="AT345" s="73"/>
      <c r="AU345" s="86"/>
      <c r="AW345" s="73"/>
      <c r="AX345" s="73"/>
      <c r="AY345" s="73"/>
      <c r="AZ345" s="73"/>
      <c r="BA345" s="73"/>
      <c r="BB345" s="73"/>
      <c r="BC345" s="73"/>
      <c r="BD345" s="86"/>
      <c r="BF345" s="73"/>
      <c r="BG345" s="73"/>
      <c r="BH345" s="73"/>
      <c r="BI345" s="73"/>
      <c r="BJ345" s="73"/>
      <c r="BK345" s="73"/>
      <c r="BL345" s="73"/>
      <c r="BM345" s="86"/>
      <c r="BO345" s="73"/>
      <c r="BP345" s="73"/>
      <c r="BQ345" s="73"/>
      <c r="BR345" s="73"/>
      <c r="BS345" s="73"/>
      <c r="BT345" s="73"/>
      <c r="BU345" s="73"/>
      <c r="BV345" s="86"/>
      <c r="BX345" s="73"/>
      <c r="BY345" s="73"/>
      <c r="BZ345" s="73"/>
      <c r="CA345" s="73"/>
      <c r="CB345" s="73"/>
      <c r="CC345" s="73"/>
      <c r="CD345" s="73"/>
      <c r="CE345" s="86"/>
      <c r="CG345" s="73"/>
      <c r="CH345" s="73"/>
      <c r="CI345" s="73"/>
      <c r="CJ345" s="73"/>
      <c r="CK345" s="73"/>
      <c r="CL345" s="73"/>
      <c r="CM345" s="73"/>
      <c r="CN345" s="86"/>
      <c r="CP345" s="73"/>
      <c r="CQ345" s="73"/>
      <c r="CR345" s="73"/>
      <c r="CS345" s="73"/>
      <c r="CT345" s="73"/>
      <c r="CU345" s="73"/>
      <c r="CV345" s="73"/>
      <c r="CW345" s="86"/>
      <c r="CY345" s="73"/>
      <c r="CZ345" s="73"/>
      <c r="DA345" s="73"/>
      <c r="DB345" s="73"/>
      <c r="DC345" s="73"/>
      <c r="DD345" s="73"/>
      <c r="DE345" s="73"/>
      <c r="DF345" s="86"/>
      <c r="DH345" s="73"/>
      <c r="DI345" s="73"/>
      <c r="DJ345" s="73"/>
      <c r="DK345" s="73"/>
      <c r="DL345" s="73"/>
      <c r="DM345" s="73"/>
      <c r="DN345" s="73"/>
      <c r="DO345" s="86"/>
      <c r="DQ345" s="73"/>
      <c r="DR345" s="73"/>
      <c r="DS345" s="73"/>
      <c r="DT345" s="73"/>
      <c r="DU345" s="73"/>
      <c r="DV345" s="73"/>
      <c r="DW345" s="73"/>
      <c r="DX345" s="86"/>
      <c r="DZ345" s="73"/>
      <c r="EA345" s="73"/>
      <c r="EB345" s="73"/>
      <c r="EC345" s="73"/>
      <c r="ED345" s="73"/>
      <c r="EE345" s="73"/>
      <c r="EF345" s="73"/>
      <c r="EG345" s="86"/>
      <c r="EH345" s="73"/>
    </row>
    <row r="346" spans="1:145" x14ac:dyDescent="0.25">
      <c r="A346" s="136"/>
      <c r="B346" s="157"/>
      <c r="L346">
        <v>450.96</v>
      </c>
      <c r="T346" s="32">
        <f>SUM(L346:S346)</f>
        <v>450.96</v>
      </c>
      <c r="U346" s="118">
        <v>413.34</v>
      </c>
      <c r="V346" s="12">
        <v>450.96</v>
      </c>
      <c r="W346" s="12">
        <v>450.96</v>
      </c>
      <c r="X346" s="12">
        <v>516.96</v>
      </c>
      <c r="AC346" s="32">
        <f>SUM(U346:AB346)</f>
        <v>1832.22</v>
      </c>
      <c r="AD346">
        <v>450.96</v>
      </c>
      <c r="AE346" s="118">
        <v>480.96</v>
      </c>
      <c r="AF346" s="12">
        <v>450.96</v>
      </c>
      <c r="AG346" s="118">
        <v>450.96</v>
      </c>
      <c r="AL346" s="32">
        <f>SUM(AD346:AK346)</f>
        <v>1833.84</v>
      </c>
      <c r="AM346" s="118">
        <v>413.34</v>
      </c>
      <c r="AN346" s="104"/>
      <c r="AU346" s="32">
        <f>SUM(AM346:AT346)</f>
        <v>413.34</v>
      </c>
      <c r="EO346" s="43"/>
    </row>
    <row r="347" spans="1:145" x14ac:dyDescent="0.25">
      <c r="A347" s="136"/>
      <c r="B347" s="157"/>
      <c r="L347" s="118">
        <v>354.51034197462047</v>
      </c>
      <c r="T347" s="32">
        <f>SUM(L347:S347)</f>
        <v>354.51034197462047</v>
      </c>
      <c r="U347" s="118">
        <v>225.89082915007432</v>
      </c>
      <c r="V347" s="118">
        <v>232.35686178663718</v>
      </c>
      <c r="W347" s="118">
        <v>270.88307368477933</v>
      </c>
      <c r="X347" s="118">
        <v>280.94794982212062</v>
      </c>
      <c r="AC347" s="32">
        <f>SUM(U347:AB347)</f>
        <v>1010.0787144436115</v>
      </c>
      <c r="AD347" s="118">
        <v>238.0826278807678</v>
      </c>
      <c r="AE347" s="118">
        <v>309.8357564495243</v>
      </c>
      <c r="AF347" s="118">
        <v>206.57623785208867</v>
      </c>
      <c r="AG347" s="118">
        <v>178.64288703417716</v>
      </c>
      <c r="AL347" s="32">
        <f>SUM(AD347:AK347)</f>
        <v>933.13750921655799</v>
      </c>
      <c r="AM347" s="118">
        <v>177.06803851352845</v>
      </c>
      <c r="AN347" s="104"/>
      <c r="AU347" s="32">
        <f>SUM(AM347:AT347)</f>
        <v>177.06803851352845</v>
      </c>
      <c r="EO347" s="43"/>
    </row>
    <row r="348" spans="1:145" x14ac:dyDescent="0.25">
      <c r="A348" s="136">
        <f>SUM(C345,L345,U345,AD345,AM345,AV345,BE345,BN345,BW345,CF345,CO345,CX345,DG345,DP345,DY345)</f>
        <v>10</v>
      </c>
      <c r="B348" s="157"/>
      <c r="L348">
        <v>0.8673138889189641</v>
      </c>
      <c r="T348" s="35">
        <f>T346/T347*0.0113636*60</f>
        <v>0.8673138889189641</v>
      </c>
      <c r="U348">
        <v>1.2476018902598607</v>
      </c>
      <c r="V348" s="12">
        <v>1.3232737823870999</v>
      </c>
      <c r="W348" s="12">
        <v>1.1350718196508582</v>
      </c>
      <c r="X348" s="12">
        <v>1.2545797169303563</v>
      </c>
      <c r="AC348" s="35">
        <f>AC346/AC347*0.0113636*60</f>
        <v>1.2367718412996414</v>
      </c>
      <c r="AD348">
        <v>1.2914497210354312</v>
      </c>
      <c r="AE348" s="12">
        <v>1.0583872794985907</v>
      </c>
      <c r="AF348" s="12">
        <v>1.4884177703930974</v>
      </c>
      <c r="AG348" s="12">
        <v>1.7211530135043991</v>
      </c>
      <c r="AL348" s="35">
        <f>AL346/AL347*0.0113636*60</f>
        <v>1.3399326906167981</v>
      </c>
      <c r="AM348">
        <v>1.5916018938588292</v>
      </c>
      <c r="AN348" s="104"/>
      <c r="AU348" s="35">
        <f>AU346/AU347*0.0113636*60</f>
        <v>1.5916018938588292</v>
      </c>
      <c r="EO348" s="43"/>
    </row>
    <row r="349" spans="1:145" s="43" customFormat="1" x14ac:dyDescent="0.25">
      <c r="A349" s="43">
        <v>87</v>
      </c>
      <c r="B349" s="160">
        <v>258</v>
      </c>
      <c r="C349" s="43">
        <v>0</v>
      </c>
      <c r="D349" s="73"/>
      <c r="E349" s="73"/>
      <c r="F349" s="73"/>
      <c r="G349" s="73"/>
      <c r="H349" s="73"/>
      <c r="I349" s="73"/>
      <c r="J349" s="73"/>
      <c r="K349" s="86"/>
      <c r="L349" s="43">
        <v>0</v>
      </c>
      <c r="M349" s="73"/>
      <c r="N349" s="73"/>
      <c r="O349" s="73"/>
      <c r="P349" s="73"/>
      <c r="Q349" s="73"/>
      <c r="R349" s="73"/>
      <c r="S349" s="73"/>
      <c r="T349" s="86"/>
      <c r="U349" s="43">
        <v>0</v>
      </c>
      <c r="V349" s="73"/>
      <c r="W349" s="73"/>
      <c r="X349" s="73"/>
      <c r="Y349" s="73"/>
      <c r="Z349" s="73"/>
      <c r="AA349" s="73"/>
      <c r="AB349" s="73"/>
      <c r="AC349" s="86"/>
      <c r="AD349" s="43">
        <v>0</v>
      </c>
      <c r="AE349" s="73"/>
      <c r="AF349" s="73"/>
      <c r="AG349" s="73"/>
      <c r="AH349" s="73"/>
      <c r="AI349" s="73"/>
      <c r="AJ349" s="73"/>
      <c r="AK349" s="73"/>
      <c r="AL349" s="86"/>
      <c r="AM349" s="161">
        <v>0</v>
      </c>
      <c r="AN349" s="73"/>
      <c r="AO349" s="73"/>
      <c r="AP349" s="73"/>
      <c r="AQ349" s="73"/>
      <c r="AR349" s="73"/>
      <c r="AS349" s="73"/>
      <c r="AT349" s="73"/>
      <c r="AU349" s="86"/>
      <c r="AV349" s="43">
        <v>2</v>
      </c>
      <c r="AW349" s="73"/>
      <c r="AX349" s="73"/>
      <c r="AY349" s="73"/>
      <c r="AZ349" s="73"/>
      <c r="BA349" s="73"/>
      <c r="BB349" s="73"/>
      <c r="BC349" s="73"/>
      <c r="BD349" s="86"/>
      <c r="BE349" s="43">
        <v>0</v>
      </c>
      <c r="BF349" s="73"/>
      <c r="BG349" s="73"/>
      <c r="BH349" s="73"/>
      <c r="BI349" s="73"/>
      <c r="BJ349" s="73"/>
      <c r="BK349" s="73"/>
      <c r="BL349" s="73"/>
      <c r="BM349" s="86"/>
      <c r="BO349" s="73"/>
      <c r="BP349" s="73"/>
      <c r="BQ349" s="73"/>
      <c r="BR349" s="73"/>
      <c r="BS349" s="73"/>
      <c r="BT349" s="73"/>
      <c r="BU349" s="73"/>
      <c r="BV349" s="86"/>
      <c r="BX349" s="73"/>
      <c r="BY349" s="73"/>
      <c r="BZ349" s="73"/>
      <c r="CA349" s="73"/>
      <c r="CB349" s="73"/>
      <c r="CC349" s="73"/>
      <c r="CD349" s="73"/>
      <c r="CE349" s="86"/>
      <c r="CG349" s="73"/>
      <c r="CH349" s="73"/>
      <c r="CI349" s="73"/>
      <c r="CJ349" s="73"/>
      <c r="CK349" s="73"/>
      <c r="CL349" s="73"/>
      <c r="CM349" s="73"/>
      <c r="CN349" s="86"/>
      <c r="CP349" s="73"/>
      <c r="CQ349" s="73"/>
      <c r="CR349" s="73"/>
      <c r="CS349" s="73"/>
      <c r="CT349" s="73"/>
      <c r="CU349" s="73"/>
      <c r="CV349" s="73"/>
      <c r="CW349" s="86"/>
      <c r="CY349" s="73"/>
      <c r="CZ349" s="73"/>
      <c r="DA349" s="73"/>
      <c r="DB349" s="73"/>
      <c r="DC349" s="73"/>
      <c r="DD349" s="73"/>
      <c r="DE349" s="73"/>
      <c r="DF349" s="86"/>
      <c r="DH349" s="73"/>
      <c r="DI349" s="73"/>
      <c r="DJ349" s="73"/>
      <c r="DK349" s="73"/>
      <c r="DL349" s="73"/>
      <c r="DM349" s="73"/>
      <c r="DN349" s="73"/>
      <c r="DO349" s="86"/>
      <c r="DQ349" s="73"/>
      <c r="DR349" s="73"/>
      <c r="DS349" s="73"/>
      <c r="DT349" s="73"/>
      <c r="DU349" s="73"/>
      <c r="DV349" s="73"/>
      <c r="DW349" s="73"/>
      <c r="DX349" s="86"/>
      <c r="DZ349" s="73"/>
      <c r="EA349" s="73"/>
      <c r="EB349" s="73"/>
      <c r="EC349" s="73"/>
      <c r="ED349" s="73"/>
      <c r="EE349" s="73"/>
      <c r="EF349" s="73"/>
      <c r="EG349" s="86"/>
      <c r="EH349" s="73"/>
    </row>
    <row r="350" spans="1:145" x14ac:dyDescent="0.25">
      <c r="A350" s="136"/>
      <c r="B350" s="157"/>
      <c r="AM350" s="118"/>
      <c r="AU350" s="32"/>
      <c r="AV350" s="12">
        <v>416.31999999999994</v>
      </c>
      <c r="AW350" s="12">
        <v>271.63</v>
      </c>
      <c r="BD350" s="32">
        <f>SUM(AV350:BC350)</f>
        <v>687.94999999999993</v>
      </c>
      <c r="EO350" s="43"/>
    </row>
    <row r="351" spans="1:145" x14ac:dyDescent="0.25">
      <c r="A351" s="136"/>
      <c r="B351" s="157"/>
      <c r="AM351" s="118"/>
      <c r="AU351" s="32"/>
      <c r="AV351" s="118">
        <v>602.59356414104525</v>
      </c>
      <c r="AW351" s="118">
        <v>417.02493747714612</v>
      </c>
      <c r="BD351" s="32">
        <f>SUM(AV351:BC351)</f>
        <v>1019.6185016181914</v>
      </c>
      <c r="EO351" s="43"/>
    </row>
    <row r="352" spans="1:145" x14ac:dyDescent="0.25">
      <c r="A352" s="136">
        <f>SUM(C349,L349,U349,AD349,AM349,AV349,BE349,BN349,BW349,CF349,CO349,CX349,DG349,DP349,DY349)</f>
        <v>2</v>
      </c>
      <c r="B352" s="157"/>
      <c r="AM352" s="118"/>
      <c r="AU352" s="35"/>
      <c r="AV352" s="12">
        <v>0.47105321731176031</v>
      </c>
      <c r="AW352" s="12">
        <v>0.44410217096465471</v>
      </c>
      <c r="BD352" s="35">
        <f>BD350/BD351*0.0113636*60</f>
        <v>0.46003021370795355</v>
      </c>
      <c r="EO352" s="43"/>
    </row>
    <row r="353" spans="1:145" s="43" customFormat="1" x14ac:dyDescent="0.25">
      <c r="A353" s="43">
        <v>88</v>
      </c>
      <c r="B353" s="160">
        <v>268</v>
      </c>
      <c r="C353" s="43">
        <v>0</v>
      </c>
      <c r="D353" s="73"/>
      <c r="E353" s="73"/>
      <c r="F353" s="73"/>
      <c r="G353" s="73"/>
      <c r="H353" s="73"/>
      <c r="I353" s="73"/>
      <c r="J353" s="73"/>
      <c r="K353" s="86"/>
      <c r="L353" s="43">
        <v>3</v>
      </c>
      <c r="M353" s="73"/>
      <c r="N353" s="73"/>
      <c r="O353" s="73"/>
      <c r="P353" s="73"/>
      <c r="Q353" s="73"/>
      <c r="R353" s="73"/>
      <c r="S353" s="73"/>
      <c r="T353" s="86"/>
      <c r="U353" s="161">
        <v>6</v>
      </c>
      <c r="V353" s="73"/>
      <c r="W353" s="73"/>
      <c r="X353" s="73"/>
      <c r="Y353" s="73"/>
      <c r="Z353" s="73"/>
      <c r="AA353" s="73"/>
      <c r="AB353" s="73"/>
      <c r="AC353" s="86"/>
      <c r="AD353" s="43">
        <v>2</v>
      </c>
      <c r="AE353" s="73"/>
      <c r="AF353" s="73"/>
      <c r="AG353" s="73"/>
      <c r="AH353" s="73"/>
      <c r="AI353" s="73"/>
      <c r="AJ353" s="73"/>
      <c r="AK353" s="73"/>
      <c r="AL353" s="86"/>
      <c r="AN353" s="73"/>
      <c r="AO353" s="73"/>
      <c r="AP353" s="73"/>
      <c r="AQ353" s="73"/>
      <c r="AR353" s="73"/>
      <c r="AS353" s="73"/>
      <c r="AT353" s="73"/>
      <c r="AU353" s="86"/>
      <c r="AW353" s="73"/>
      <c r="AX353" s="73"/>
      <c r="AY353" s="73"/>
      <c r="AZ353" s="73"/>
      <c r="BA353" s="73"/>
      <c r="BB353" s="73"/>
      <c r="BC353" s="73"/>
      <c r="BD353" s="86"/>
      <c r="BF353" s="73"/>
      <c r="BG353" s="73"/>
      <c r="BH353" s="73"/>
      <c r="BI353" s="73"/>
      <c r="BJ353" s="73"/>
      <c r="BK353" s="73"/>
      <c r="BL353" s="73"/>
      <c r="BM353" s="86"/>
      <c r="BO353" s="73"/>
      <c r="BP353" s="73"/>
      <c r="BQ353" s="73"/>
      <c r="BR353" s="73"/>
      <c r="BS353" s="73"/>
      <c r="BT353" s="73"/>
      <c r="BU353" s="73"/>
      <c r="BV353" s="86"/>
      <c r="BX353" s="73"/>
      <c r="BY353" s="73"/>
      <c r="BZ353" s="73"/>
      <c r="CA353" s="73"/>
      <c r="CB353" s="73"/>
      <c r="CC353" s="73"/>
      <c r="CD353" s="73"/>
      <c r="CE353" s="86"/>
      <c r="CG353" s="73"/>
      <c r="CH353" s="73"/>
      <c r="CI353" s="73"/>
      <c r="CJ353" s="73"/>
      <c r="CK353" s="73"/>
      <c r="CL353" s="73"/>
      <c r="CM353" s="73"/>
      <c r="CN353" s="86"/>
      <c r="CP353" s="73"/>
      <c r="CQ353" s="73"/>
      <c r="CR353" s="73"/>
      <c r="CS353" s="73"/>
      <c r="CT353" s="73"/>
      <c r="CU353" s="73"/>
      <c r="CV353" s="73"/>
      <c r="CW353" s="86"/>
      <c r="CY353" s="73"/>
      <c r="CZ353" s="73"/>
      <c r="DA353" s="73"/>
      <c r="DB353" s="73"/>
      <c r="DC353" s="73"/>
      <c r="DD353" s="73"/>
      <c r="DE353" s="73"/>
      <c r="DF353" s="86"/>
      <c r="DH353" s="73"/>
      <c r="DI353" s="73"/>
      <c r="DJ353" s="73"/>
      <c r="DK353" s="73"/>
      <c r="DL353" s="73"/>
      <c r="DM353" s="73"/>
      <c r="DN353" s="73"/>
      <c r="DO353" s="86"/>
      <c r="DQ353" s="73"/>
      <c r="DR353" s="73"/>
      <c r="DS353" s="73"/>
      <c r="DT353" s="73"/>
      <c r="DU353" s="73"/>
      <c r="DV353" s="73"/>
      <c r="DW353" s="73"/>
      <c r="DX353" s="86"/>
      <c r="DZ353" s="73"/>
      <c r="EA353" s="73"/>
      <c r="EB353" s="73"/>
      <c r="EC353" s="73"/>
      <c r="ED353" s="73"/>
      <c r="EE353" s="73"/>
      <c r="EF353" s="73"/>
      <c r="EG353" s="86"/>
      <c r="EH353" s="73"/>
    </row>
    <row r="354" spans="1:145" x14ac:dyDescent="0.25">
      <c r="A354" s="136"/>
      <c r="B354" s="157"/>
      <c r="L354">
        <v>1460.8799999999999</v>
      </c>
      <c r="M354" s="12">
        <v>973.92</v>
      </c>
      <c r="N354" s="118">
        <v>2434.8000000000002</v>
      </c>
      <c r="T354" s="32">
        <f>SUM(L354:S354)</f>
        <v>4869.6000000000004</v>
      </c>
      <c r="U354" s="118">
        <v>2898.72</v>
      </c>
      <c r="V354" s="118">
        <v>4869.59</v>
      </c>
      <c r="W354" s="118">
        <v>1460.8799999999999</v>
      </c>
      <c r="X354" s="118">
        <v>1460.8799999999999</v>
      </c>
      <c r="Y354" s="118">
        <v>1460.8799999999999</v>
      </c>
      <c r="Z354" s="118">
        <v>2652.7999999999997</v>
      </c>
      <c r="AA354" s="118"/>
      <c r="AC354" s="32">
        <f>SUM(U354:AB354)</f>
        <v>14803.749999999996</v>
      </c>
      <c r="AD354" s="118">
        <v>1460.8799999999999</v>
      </c>
      <c r="AE354" s="118">
        <v>2434.7999999999997</v>
      </c>
      <c r="AL354" s="32">
        <f>SUM(AD354:AK354)</f>
        <v>3895.6799999999994</v>
      </c>
      <c r="EO354" s="43"/>
    </row>
    <row r="355" spans="1:145" x14ac:dyDescent="0.25">
      <c r="A355" s="136"/>
      <c r="B355" s="157"/>
      <c r="L355" s="118">
        <v>569.69570434366426</v>
      </c>
      <c r="M355" s="118">
        <v>336.19570434365227</v>
      </c>
      <c r="N355" s="118">
        <v>711.7787676985871</v>
      </c>
      <c r="T355" s="32">
        <f>SUM(L355:S355)</f>
        <v>1617.6701763859037</v>
      </c>
      <c r="U355" s="118">
        <v>1174.62268232529</v>
      </c>
      <c r="V355" s="118">
        <v>1586.0742540292263</v>
      </c>
      <c r="W355" s="118">
        <v>464.21713316069571</v>
      </c>
      <c r="X355" s="118">
        <v>439</v>
      </c>
      <c r="Y355" s="118">
        <v>565</v>
      </c>
      <c r="Z355" s="118">
        <v>715.96217226916121</v>
      </c>
      <c r="AA355" s="118"/>
      <c r="AC355" s="32">
        <f>SUM(U355:AB355)</f>
        <v>4944.8762417843727</v>
      </c>
      <c r="AD355" s="118">
        <v>417.37192444377382</v>
      </c>
      <c r="AE355" s="118">
        <v>738.13016717595008</v>
      </c>
      <c r="AL355" s="32">
        <f>SUM(AD355:AK355)</f>
        <v>1155.5020916197238</v>
      </c>
      <c r="EO355" s="43"/>
    </row>
    <row r="356" spans="1:145" x14ac:dyDescent="0.25">
      <c r="A356" s="136">
        <f>SUM(C353,L353,U353,AD353,AM353,AV353,BE353,BN353,BW353,CF353,CO353,CX353,DG353,DP353,DY353)</f>
        <v>11</v>
      </c>
      <c r="B356" s="157"/>
      <c r="L356">
        <v>1.7483919055130177</v>
      </c>
      <c r="M356" s="12">
        <v>1.9751419489918227</v>
      </c>
      <c r="N356" s="12">
        <v>2.3323055872649845</v>
      </c>
      <c r="T356" s="35">
        <f>T354/T355*0.0113636*60</f>
        <v>2.0524401340066225</v>
      </c>
      <c r="U356">
        <v>1.6825774823345989</v>
      </c>
      <c r="V356" s="12">
        <v>2.0933221550034822</v>
      </c>
      <c r="W356" s="12">
        <v>2.1456583286752617</v>
      </c>
      <c r="X356" s="12">
        <v>2.2689096994988609</v>
      </c>
      <c r="Y356" s="12">
        <v>1.7629227576637168</v>
      </c>
      <c r="Z356" s="12">
        <v>2.5262807936730249</v>
      </c>
      <c r="AA356" s="118"/>
      <c r="AC356" s="35">
        <f>AC354/AC355*0.0113636*60</f>
        <v>2.041190338538736</v>
      </c>
      <c r="AD356" s="116">
        <v>2.3864838522797736</v>
      </c>
      <c r="AE356" s="12">
        <v>2.2490417959089877</v>
      </c>
      <c r="AL356" s="35">
        <f>AL354/AL355*0.0113636*60</f>
        <v>2.2986864101273605</v>
      </c>
      <c r="EO356" s="43"/>
    </row>
    <row r="357" spans="1:145" s="43" customFormat="1" x14ac:dyDescent="0.25">
      <c r="A357" s="43">
        <v>89</v>
      </c>
      <c r="B357" s="160">
        <v>270</v>
      </c>
      <c r="C357" s="43">
        <v>0</v>
      </c>
      <c r="D357" s="73"/>
      <c r="E357" s="73"/>
      <c r="F357" s="73"/>
      <c r="G357" s="73"/>
      <c r="H357" s="73"/>
      <c r="I357" s="73"/>
      <c r="J357" s="73"/>
      <c r="K357" s="86"/>
      <c r="L357" s="43">
        <v>0</v>
      </c>
      <c r="M357" s="73"/>
      <c r="N357" s="73"/>
      <c r="O357" s="73"/>
      <c r="P357" s="73"/>
      <c r="Q357" s="73"/>
      <c r="R357" s="73"/>
      <c r="S357" s="73"/>
      <c r="T357" s="86"/>
      <c r="U357" s="43">
        <v>0</v>
      </c>
      <c r="V357" s="73"/>
      <c r="W357" s="73"/>
      <c r="X357" s="73"/>
      <c r="Y357" s="73"/>
      <c r="Z357" s="73"/>
      <c r="AA357" s="73"/>
      <c r="AB357" s="73"/>
      <c r="AC357" s="86"/>
      <c r="AD357" s="43">
        <v>0</v>
      </c>
      <c r="AE357" s="73"/>
      <c r="AF357" s="73"/>
      <c r="AG357" s="73"/>
      <c r="AH357" s="73"/>
      <c r="AI357" s="73"/>
      <c r="AJ357" s="73"/>
      <c r="AK357" s="73"/>
      <c r="AL357" s="86"/>
      <c r="AM357" s="43">
        <v>0</v>
      </c>
      <c r="AN357" s="73"/>
      <c r="AO357" s="73"/>
      <c r="AP357" s="73"/>
      <c r="AQ357" s="73"/>
      <c r="AR357" s="73"/>
      <c r="AS357" s="73"/>
      <c r="AT357" s="73"/>
      <c r="AU357" s="86"/>
      <c r="AV357" s="43">
        <v>0</v>
      </c>
      <c r="AW357" s="73"/>
      <c r="AX357" s="73"/>
      <c r="AY357" s="73"/>
      <c r="AZ357" s="73"/>
      <c r="BA357" s="73"/>
      <c r="BB357" s="73"/>
      <c r="BC357" s="73"/>
      <c r="BD357" s="86"/>
      <c r="BE357" s="43">
        <v>0</v>
      </c>
      <c r="BF357" s="73"/>
      <c r="BG357" s="73"/>
      <c r="BH357" s="73"/>
      <c r="BI357" s="73"/>
      <c r="BJ357" s="73"/>
      <c r="BK357" s="73"/>
      <c r="BL357" s="73"/>
      <c r="BM357" s="86"/>
      <c r="BN357" s="43">
        <v>4</v>
      </c>
      <c r="BO357" s="73"/>
      <c r="BP357" s="73"/>
      <c r="BQ357" s="73"/>
      <c r="BR357" s="73"/>
      <c r="BS357" s="73"/>
      <c r="BT357" s="73"/>
      <c r="BU357" s="73"/>
      <c r="BV357" s="86"/>
      <c r="BW357" s="43">
        <v>1</v>
      </c>
      <c r="BX357" s="73"/>
      <c r="BY357" s="73"/>
      <c r="BZ357" s="73"/>
      <c r="CA357" s="73"/>
      <c r="CB357" s="73"/>
      <c r="CC357" s="73"/>
      <c r="CD357" s="73"/>
      <c r="CE357" s="86"/>
      <c r="CF357" s="43">
        <v>1</v>
      </c>
      <c r="CG357" s="73"/>
      <c r="CH357" s="73"/>
      <c r="CI357" s="73"/>
      <c r="CJ357" s="73"/>
      <c r="CK357" s="73"/>
      <c r="CL357" s="73"/>
      <c r="CM357" s="73"/>
      <c r="CN357" s="86"/>
      <c r="CO357" s="43">
        <v>0</v>
      </c>
      <c r="CP357" s="73"/>
      <c r="CQ357" s="73"/>
      <c r="CR357" s="73"/>
      <c r="CS357" s="73"/>
      <c r="CT357" s="73"/>
      <c r="CU357" s="73"/>
      <c r="CV357" s="73"/>
      <c r="CW357" s="86"/>
      <c r="CY357" s="73"/>
      <c r="CZ357" s="73"/>
      <c r="DA357" s="73"/>
      <c r="DB357" s="73"/>
      <c r="DC357" s="73"/>
      <c r="DD357" s="73"/>
      <c r="DE357" s="73"/>
      <c r="DF357" s="86"/>
      <c r="DH357" s="73"/>
      <c r="DI357" s="73"/>
      <c r="DJ357" s="73"/>
      <c r="DK357" s="73"/>
      <c r="DL357" s="73"/>
      <c r="DM357" s="73"/>
      <c r="DN357" s="73"/>
      <c r="DO357" s="86"/>
      <c r="DQ357" s="73"/>
      <c r="DR357" s="73"/>
      <c r="DS357" s="73"/>
      <c r="DT357" s="73"/>
      <c r="DU357" s="73"/>
      <c r="DV357" s="73"/>
      <c r="DW357" s="73"/>
      <c r="DX357" s="86"/>
      <c r="DZ357" s="73"/>
      <c r="EA357" s="73"/>
      <c r="EB357" s="73"/>
      <c r="EC357" s="73"/>
      <c r="ED357" s="73"/>
      <c r="EE357" s="73"/>
      <c r="EF357" s="73"/>
      <c r="EG357" s="86"/>
      <c r="EH357" s="73"/>
    </row>
    <row r="358" spans="1:145" x14ac:dyDescent="0.25">
      <c r="A358" s="136"/>
      <c r="B358" s="157"/>
      <c r="BN358">
        <v>172.5</v>
      </c>
      <c r="BO358" s="12">
        <v>172.5</v>
      </c>
      <c r="BP358" s="12">
        <v>175.92000000000002</v>
      </c>
      <c r="BQ358" s="12">
        <v>175.92000000000002</v>
      </c>
      <c r="BV358" s="32">
        <f>SUM(BN358:BU358)</f>
        <v>696.84000000000015</v>
      </c>
      <c r="BW358" s="12">
        <v>172.5</v>
      </c>
      <c r="CE358" s="32">
        <f>SUM(BW358:CD358)</f>
        <v>172.5</v>
      </c>
      <c r="CF358" s="12">
        <v>172.5</v>
      </c>
      <c r="CN358" s="32">
        <f>SUM(CF358:CM358)</f>
        <v>172.5</v>
      </c>
      <c r="EO358" s="43"/>
    </row>
    <row r="359" spans="1:145" x14ac:dyDescent="0.25">
      <c r="A359" s="136"/>
      <c r="B359" s="157"/>
      <c r="BN359" s="118">
        <v>402.87586146798031</v>
      </c>
      <c r="BO359" s="118">
        <v>380.95707514160767</v>
      </c>
      <c r="BP359" s="118">
        <v>432.70076944699042</v>
      </c>
      <c r="BQ359" s="118">
        <v>527.53635613409028</v>
      </c>
      <c r="BV359" s="32">
        <f>SUM(BN359:BU359)</f>
        <v>1744.0700621906688</v>
      </c>
      <c r="BW359" s="118">
        <v>487.76589936225218</v>
      </c>
      <c r="CE359" s="32">
        <f>SUM(BW359:CD359)</f>
        <v>487.76589936225218</v>
      </c>
      <c r="CF359" s="118">
        <v>458.71975599772105</v>
      </c>
      <c r="CN359" s="32">
        <f>SUM(CF359:CM359)</f>
        <v>458.71975599772105</v>
      </c>
      <c r="EO359" s="43"/>
    </row>
    <row r="360" spans="1:145" x14ac:dyDescent="0.25">
      <c r="A360" s="136">
        <f>SUM(C357,L357,U357,AD357,AM357,AV357,BE357,BN357,BW357,CF357,CO357,CX357,DG357,DP357,DY357)</f>
        <v>6</v>
      </c>
      <c r="B360" s="157"/>
      <c r="BN360">
        <v>0.29193424389201744</v>
      </c>
      <c r="BO360" s="12">
        <v>0.30873100324040792</v>
      </c>
      <c r="BP360" s="12">
        <v>0.27720096470661421</v>
      </c>
      <c r="BQ360" s="117">
        <v>0.2273683497360931</v>
      </c>
      <c r="BV360" s="35">
        <f>BV358/BV359*0.0113636*60</f>
        <v>0.27241833441210594</v>
      </c>
      <c r="BW360" s="117">
        <v>0.24112645052427376</v>
      </c>
      <c r="CE360" s="35">
        <f>CE358/CE359*0.0113636*60</f>
        <v>0.24112645052427376</v>
      </c>
      <c r="CF360" s="117">
        <v>0.25639458179469454</v>
      </c>
      <c r="CN360" s="35">
        <f>CN358/CN359*0.0113636*60</f>
        <v>0.25639458179469454</v>
      </c>
      <c r="EO360" s="43"/>
    </row>
    <row r="361" spans="1:145" s="43" customFormat="1" x14ac:dyDescent="0.25">
      <c r="A361" s="43">
        <v>90</v>
      </c>
      <c r="B361" s="160">
        <v>271</v>
      </c>
      <c r="C361" s="43">
        <v>0</v>
      </c>
      <c r="D361" s="73"/>
      <c r="E361" s="73"/>
      <c r="F361" s="73"/>
      <c r="G361" s="73"/>
      <c r="H361" s="73"/>
      <c r="I361" s="73"/>
      <c r="J361" s="73"/>
      <c r="K361" s="86"/>
      <c r="L361" s="43">
        <v>0</v>
      </c>
      <c r="M361" s="73"/>
      <c r="N361" s="73"/>
      <c r="O361" s="73"/>
      <c r="P361" s="73"/>
      <c r="Q361" s="73"/>
      <c r="R361" s="73"/>
      <c r="S361" s="73"/>
      <c r="T361" s="86"/>
      <c r="U361" s="43">
        <v>1</v>
      </c>
      <c r="V361" s="73"/>
      <c r="W361" s="73"/>
      <c r="X361" s="73"/>
      <c r="Y361" s="73"/>
      <c r="Z361" s="73"/>
      <c r="AA361" s="73"/>
      <c r="AB361" s="73"/>
      <c r="AC361" s="86"/>
      <c r="AD361" s="43">
        <v>0</v>
      </c>
      <c r="AE361" s="73"/>
      <c r="AF361" s="73"/>
      <c r="AG361" s="73"/>
      <c r="AH361" s="73"/>
      <c r="AI361" s="73"/>
      <c r="AJ361" s="73"/>
      <c r="AK361" s="73"/>
      <c r="AL361" s="86"/>
      <c r="AM361" s="43">
        <v>2</v>
      </c>
      <c r="AN361" s="73"/>
      <c r="AO361" s="73"/>
      <c r="AP361" s="73"/>
      <c r="AQ361" s="73"/>
      <c r="AR361" s="73"/>
      <c r="AS361" s="73"/>
      <c r="AT361" s="73"/>
      <c r="AU361" s="86"/>
      <c r="AV361" s="43">
        <v>2</v>
      </c>
      <c r="AW361" s="73"/>
      <c r="AX361" s="73"/>
      <c r="AY361" s="73"/>
      <c r="AZ361" s="73"/>
      <c r="BA361" s="73"/>
      <c r="BB361" s="73"/>
      <c r="BC361" s="73"/>
      <c r="BD361" s="86"/>
      <c r="BE361" s="43">
        <v>3</v>
      </c>
      <c r="BF361" s="73"/>
      <c r="BG361" s="73"/>
      <c r="BH361" s="73"/>
      <c r="BI361" s="73"/>
      <c r="BJ361" s="73"/>
      <c r="BK361" s="73"/>
      <c r="BL361" s="73"/>
      <c r="BM361" s="86"/>
      <c r="BN361" s="43">
        <v>1</v>
      </c>
      <c r="BO361" s="73"/>
      <c r="BP361" s="73"/>
      <c r="BQ361" s="73"/>
      <c r="BR361" s="73"/>
      <c r="BS361" s="73"/>
      <c r="BT361" s="73"/>
      <c r="BU361" s="73"/>
      <c r="BV361" s="86"/>
      <c r="BX361" s="73"/>
      <c r="BY361" s="73"/>
      <c r="BZ361" s="73"/>
      <c r="CA361" s="73"/>
      <c r="CB361" s="73"/>
      <c r="CC361" s="73"/>
      <c r="CD361" s="73"/>
      <c r="CE361" s="86"/>
      <c r="CG361" s="73"/>
      <c r="CH361" s="73"/>
      <c r="CI361" s="73"/>
      <c r="CJ361" s="73"/>
      <c r="CK361" s="73"/>
      <c r="CL361" s="73"/>
      <c r="CM361" s="73"/>
      <c r="CN361" s="86"/>
      <c r="CP361" s="73"/>
      <c r="CQ361" s="73"/>
      <c r="CR361" s="73"/>
      <c r="CS361" s="73"/>
      <c r="CT361" s="73"/>
      <c r="CU361" s="73"/>
      <c r="CV361" s="73"/>
      <c r="CW361" s="86"/>
      <c r="CY361" s="73"/>
      <c r="CZ361" s="73"/>
      <c r="DA361" s="73"/>
      <c r="DB361" s="73"/>
      <c r="DC361" s="73"/>
      <c r="DD361" s="73"/>
      <c r="DE361" s="73"/>
      <c r="DF361" s="86"/>
      <c r="DH361" s="73"/>
      <c r="DI361" s="73"/>
      <c r="DJ361" s="73"/>
      <c r="DK361" s="73"/>
      <c r="DL361" s="73"/>
      <c r="DM361" s="73"/>
      <c r="DN361" s="73"/>
      <c r="DO361" s="86"/>
      <c r="DQ361" s="73"/>
      <c r="DR361" s="73"/>
      <c r="DS361" s="73"/>
      <c r="DT361" s="73"/>
      <c r="DU361" s="73"/>
      <c r="DV361" s="73"/>
      <c r="DW361" s="73"/>
      <c r="DX361" s="86"/>
      <c r="DZ361" s="73"/>
      <c r="EA361" s="73"/>
      <c r="EB361" s="73"/>
      <c r="EC361" s="73"/>
      <c r="ED361" s="73"/>
      <c r="EE361" s="73"/>
      <c r="EF361" s="73"/>
      <c r="EG361" s="86"/>
      <c r="EH361" s="73"/>
    </row>
    <row r="362" spans="1:145" x14ac:dyDescent="0.25">
      <c r="A362" s="136"/>
      <c r="B362" s="157"/>
      <c r="U362" s="14">
        <v>167.32</v>
      </c>
      <c r="AC362" s="32">
        <f>SUM(U362:AB362)</f>
        <v>167.32</v>
      </c>
      <c r="AM362" s="12">
        <v>262.3</v>
      </c>
      <c r="AN362" s="12">
        <v>446.46</v>
      </c>
      <c r="AU362" s="32">
        <f>SUM(AM362:AT362)</f>
        <v>708.76</v>
      </c>
      <c r="AV362" s="12">
        <v>262.3</v>
      </c>
      <c r="AW362" s="12">
        <v>446.46000000000004</v>
      </c>
      <c r="BD362" s="32">
        <f>SUM(AV362:BC362)</f>
        <v>708.76</v>
      </c>
      <c r="BE362" s="118">
        <v>446.46000000000004</v>
      </c>
      <c r="BF362" s="118">
        <v>446.46000000000004</v>
      </c>
      <c r="BG362" s="12">
        <v>167.32</v>
      </c>
      <c r="BM362" s="32">
        <f>SUM(BE362:BL362)</f>
        <v>1060.24</v>
      </c>
      <c r="BN362" s="118">
        <v>262.3</v>
      </c>
      <c r="BV362" s="32">
        <f>SUM(BN362:BU362)</f>
        <v>262.3</v>
      </c>
      <c r="EO362" s="43"/>
    </row>
    <row r="363" spans="1:145" x14ac:dyDescent="0.25">
      <c r="A363" s="136"/>
      <c r="B363" s="157"/>
      <c r="U363" s="118">
        <v>189.34771415197542</v>
      </c>
      <c r="AC363" s="32">
        <f>SUM(U363:AB363)</f>
        <v>189.34771415197542</v>
      </c>
      <c r="AM363" s="118">
        <v>269.159169249814</v>
      </c>
      <c r="AN363" s="118">
        <v>432.31047182267082</v>
      </c>
      <c r="AU363" s="32">
        <f>SUM(AM363:AT363)</f>
        <v>701.46964107248482</v>
      </c>
      <c r="AV363" s="118">
        <v>249.20102570581116</v>
      </c>
      <c r="AW363" s="118">
        <v>366.81757877789795</v>
      </c>
      <c r="BD363" s="32">
        <f>SUM(AV363:BC363)</f>
        <v>616.01860448370917</v>
      </c>
      <c r="BE363" s="118">
        <v>585.76262382662401</v>
      </c>
      <c r="BF363" s="118">
        <v>340.67523339980249</v>
      </c>
      <c r="BG363" s="118">
        <v>218.21349895692248</v>
      </c>
      <c r="BM363" s="32">
        <f>SUM(BE363:BL363)</f>
        <v>1144.651356183349</v>
      </c>
      <c r="BN363" s="118">
        <v>231.36683805020888</v>
      </c>
      <c r="BV363" s="32">
        <f>SUM(BN363:BU363)</f>
        <v>231.36683805020888</v>
      </c>
      <c r="EO363" s="43"/>
    </row>
    <row r="364" spans="1:145" x14ac:dyDescent="0.25">
      <c r="A364" s="136">
        <f>SUM(C361,L361,U361,AD361,AM361,AV361,BE361,BN361,BW361,CF361,CO361,CX361,DG361,DP361,DY361)</f>
        <v>9</v>
      </c>
      <c r="B364" s="157"/>
      <c r="U364" s="14">
        <v>0.60249712351127327</v>
      </c>
      <c r="AC364" s="35">
        <f>AC362/AC363*0.0113636*60</f>
        <v>0.60249712351127327</v>
      </c>
      <c r="AM364" s="12">
        <v>0.66444081135505884</v>
      </c>
      <c r="AN364" s="12">
        <v>0.70413184782825045</v>
      </c>
      <c r="AU364" s="35">
        <f>AU362/AU363*0.0113636*60</f>
        <v>0.68890209905757716</v>
      </c>
      <c r="AV364" s="12">
        <v>0.71765489846388542</v>
      </c>
      <c r="AW364" s="12">
        <v>0.82985000984457025</v>
      </c>
      <c r="BD364" s="35">
        <f>BD362/BD363*0.0113636*60</f>
        <v>0.78446317147354849</v>
      </c>
      <c r="BE364" s="12">
        <v>0.51967052689605953</v>
      </c>
      <c r="BF364" s="12">
        <v>0.89353008823733449</v>
      </c>
      <c r="BG364" s="12">
        <v>0.52279741475810715</v>
      </c>
      <c r="BM364" s="35">
        <f>BM362/BM363*0.0113636*60</f>
        <v>0.63153604976309352</v>
      </c>
      <c r="BN364">
        <v>0.77297307733094345</v>
      </c>
      <c r="BV364" s="35">
        <f>BV362/BV363*0.0113636*60</f>
        <v>0.77297307733094345</v>
      </c>
      <c r="EO364" s="43"/>
    </row>
    <row r="365" spans="1:145" s="43" customFormat="1" x14ac:dyDescent="0.25">
      <c r="A365" s="152">
        <v>91</v>
      </c>
      <c r="B365" s="119">
        <v>273</v>
      </c>
      <c r="C365" s="43">
        <v>0</v>
      </c>
      <c r="D365" s="73"/>
      <c r="E365" s="73"/>
      <c r="F365" s="73"/>
      <c r="G365" s="73"/>
      <c r="H365" s="73"/>
      <c r="I365" s="73"/>
      <c r="J365" s="73"/>
      <c r="K365" s="86"/>
      <c r="L365" s="43">
        <v>0</v>
      </c>
      <c r="M365" s="73"/>
      <c r="N365" s="73"/>
      <c r="O365" s="73"/>
      <c r="P365" s="73"/>
      <c r="Q365" s="73"/>
      <c r="R365" s="73"/>
      <c r="S365" s="73"/>
      <c r="T365" s="86"/>
      <c r="U365" s="43">
        <v>1</v>
      </c>
      <c r="V365" s="73"/>
      <c r="W365" s="73"/>
      <c r="X365" s="73"/>
      <c r="Y365" s="73"/>
      <c r="Z365" s="73"/>
      <c r="AA365" s="73"/>
      <c r="AB365" s="73"/>
      <c r="AC365" s="86"/>
      <c r="AD365" s="43">
        <v>3</v>
      </c>
      <c r="AE365" s="73"/>
      <c r="AF365" s="73"/>
      <c r="AG365" s="73"/>
      <c r="AH365" s="73"/>
      <c r="AI365" s="73"/>
      <c r="AJ365" s="73"/>
      <c r="AK365" s="73"/>
      <c r="AL365" s="86"/>
      <c r="AM365" s="43">
        <v>3</v>
      </c>
      <c r="AN365" s="73"/>
      <c r="AO365" s="73"/>
      <c r="AP365" s="73"/>
      <c r="AQ365" s="73"/>
      <c r="AR365" s="73"/>
      <c r="AS365" s="73"/>
      <c r="AT365" s="73"/>
      <c r="AU365" s="86"/>
      <c r="AV365" s="43">
        <v>1</v>
      </c>
      <c r="AW365" s="73"/>
      <c r="AX365" s="73"/>
      <c r="AY365" s="73"/>
      <c r="AZ365" s="73"/>
      <c r="BA365" s="73"/>
      <c r="BB365" s="73"/>
      <c r="BC365" s="73"/>
      <c r="BD365" s="86"/>
      <c r="BF365" s="73"/>
      <c r="BG365" s="73"/>
      <c r="BH365" s="73"/>
      <c r="BI365" s="73"/>
      <c r="BJ365" s="73"/>
      <c r="BK365" s="73"/>
      <c r="BL365" s="73"/>
      <c r="BM365" s="86"/>
      <c r="BO365" s="73"/>
      <c r="BP365" s="73"/>
      <c r="BQ365" s="73"/>
      <c r="BR365" s="73"/>
      <c r="BS365" s="73"/>
      <c r="BT365" s="73"/>
      <c r="BU365" s="73"/>
      <c r="BV365" s="86"/>
      <c r="BX365" s="73"/>
      <c r="BY365" s="73"/>
      <c r="BZ365" s="73"/>
      <c r="CA365" s="73"/>
      <c r="CB365" s="73"/>
      <c r="CC365" s="73"/>
      <c r="CD365" s="73"/>
      <c r="CE365" s="86"/>
      <c r="CG365" s="73"/>
      <c r="CH365" s="73"/>
      <c r="CI365" s="73"/>
      <c r="CJ365" s="73"/>
      <c r="CK365" s="73"/>
      <c r="CL365" s="73"/>
      <c r="CM365" s="73"/>
      <c r="CN365" s="86"/>
      <c r="CP365" s="73"/>
      <c r="CQ365" s="73"/>
      <c r="CR365" s="73"/>
      <c r="CS365" s="73"/>
      <c r="CT365" s="73"/>
      <c r="CU365" s="73"/>
      <c r="CV365" s="73"/>
      <c r="CW365" s="86"/>
      <c r="CY365" s="73"/>
      <c r="CZ365" s="73"/>
      <c r="DA365" s="73"/>
      <c r="DB365" s="73"/>
      <c r="DC365" s="73"/>
      <c r="DD365" s="73"/>
      <c r="DE365" s="73"/>
      <c r="DF365" s="86"/>
      <c r="DH365" s="73"/>
      <c r="DI365" s="73"/>
      <c r="DJ365" s="73"/>
      <c r="DK365" s="73"/>
      <c r="DL365" s="73"/>
      <c r="DM365" s="73"/>
      <c r="DN365" s="73"/>
      <c r="DO365" s="86"/>
      <c r="DQ365" s="73"/>
      <c r="DR365" s="73"/>
      <c r="DS365" s="73"/>
      <c r="DT365" s="73"/>
      <c r="DU365" s="73"/>
      <c r="DV365" s="73"/>
      <c r="DW365" s="73"/>
      <c r="DX365" s="86"/>
      <c r="DZ365" s="73"/>
      <c r="EA365" s="73"/>
      <c r="EB365" s="73"/>
      <c r="EC365" s="73"/>
      <c r="ED365" s="73"/>
      <c r="EE365" s="73"/>
      <c r="EF365" s="73"/>
      <c r="EG365" s="86"/>
      <c r="EH365" s="73"/>
    </row>
    <row r="366" spans="1:145" x14ac:dyDescent="0.25">
      <c r="A366" s="153"/>
      <c r="B366" s="120"/>
      <c r="U366" s="104">
        <v>302.8</v>
      </c>
      <c r="AC366" s="32">
        <f>SUM(U366:AB366)</f>
        <v>302.8</v>
      </c>
      <c r="AD366" s="104">
        <v>302.8</v>
      </c>
      <c r="AE366" s="12">
        <v>486.96000000000004</v>
      </c>
      <c r="AF366" s="104">
        <v>486.96000000000004</v>
      </c>
      <c r="AL366" s="32">
        <f>SUM(AD366:AK366)</f>
        <v>1276.72</v>
      </c>
      <c r="AM366" s="104">
        <v>486.96</v>
      </c>
      <c r="AN366" s="12">
        <v>486.96</v>
      </c>
      <c r="AO366" s="12">
        <v>486.96000000000004</v>
      </c>
      <c r="AU366" s="32">
        <f>SUM(AM366:AT366)</f>
        <v>1460.88</v>
      </c>
      <c r="AV366" s="118">
        <v>486.96</v>
      </c>
      <c r="BD366" s="32">
        <f>SUM(AV366:BC366)</f>
        <v>486.96</v>
      </c>
      <c r="EO366" s="43"/>
    </row>
    <row r="367" spans="1:145" x14ac:dyDescent="0.25">
      <c r="A367" s="153"/>
      <c r="B367" s="120"/>
      <c r="U367" s="104">
        <v>211.49707421009353</v>
      </c>
      <c r="AC367" s="32">
        <f>SUM(U367:AB367)</f>
        <v>211.49707421009353</v>
      </c>
      <c r="AD367" s="104">
        <v>186.16914968179256</v>
      </c>
      <c r="AE367" s="118">
        <v>326.79783518120075</v>
      </c>
      <c r="AF367" s="104">
        <v>295.46422732814597</v>
      </c>
      <c r="AL367" s="32">
        <f>SUM(AD367:AK367)</f>
        <v>808.43121219113925</v>
      </c>
      <c r="AM367" s="104">
        <v>264.17695445421896</v>
      </c>
      <c r="AN367" s="118">
        <v>259.80088353188944</v>
      </c>
      <c r="AO367" s="118">
        <v>242.11132389536067</v>
      </c>
      <c r="AU367" s="32">
        <f>SUM(AM367:AT367)</f>
        <v>766.08916188146907</v>
      </c>
      <c r="AV367" s="118">
        <v>260.96687663775663</v>
      </c>
      <c r="BD367" s="32">
        <f>SUM(AV367:BC367)</f>
        <v>260.96687663775663</v>
      </c>
      <c r="EO367" s="43"/>
    </row>
    <row r="368" spans="1:145" x14ac:dyDescent="0.25">
      <c r="A368" s="154"/>
      <c r="B368" s="120"/>
      <c r="U368" s="104">
        <v>0.97615480294973822</v>
      </c>
      <c r="AC368" s="35">
        <f>AC366/AC367*0.0113636*60</f>
        <v>0.97615480294973822</v>
      </c>
      <c r="AD368" s="104">
        <v>1.1089586279621455</v>
      </c>
      <c r="AE368" s="12">
        <v>1.0159709876165652</v>
      </c>
      <c r="AF368" s="104">
        <v>1.1237134267061644</v>
      </c>
      <c r="AL368" s="35">
        <f>AL366/AL367*0.0113636*60</f>
        <v>1.0767621417790936</v>
      </c>
      <c r="AM368" s="104">
        <v>1.2567981943994193</v>
      </c>
      <c r="AN368" s="12">
        <v>1.2779676298492892</v>
      </c>
      <c r="AO368" s="12">
        <v>1.371340728794231</v>
      </c>
      <c r="AU368" s="35">
        <f>AU366/AU367*0.0113636*60</f>
        <v>1.3001768040077184</v>
      </c>
      <c r="AV368" s="14">
        <v>1.2722577042636216</v>
      </c>
      <c r="BD368" s="35">
        <f>BD366/BD367*0.0113636*60</f>
        <v>1.2722577042636216</v>
      </c>
      <c r="EO368" s="43"/>
    </row>
    <row r="369" spans="1:145" s="43" customFormat="1" x14ac:dyDescent="0.25">
      <c r="A369" s="152">
        <v>92</v>
      </c>
      <c r="B369" s="132">
        <v>276</v>
      </c>
      <c r="C369" s="43">
        <v>0</v>
      </c>
      <c r="D369" s="73"/>
      <c r="E369" s="73"/>
      <c r="F369" s="73"/>
      <c r="G369" s="73"/>
      <c r="H369" s="73"/>
      <c r="I369" s="73"/>
      <c r="J369" s="73"/>
      <c r="K369" s="86"/>
      <c r="L369" s="43">
        <v>0</v>
      </c>
      <c r="M369" s="73"/>
      <c r="N369" s="73"/>
      <c r="O369" s="73"/>
      <c r="P369" s="73"/>
      <c r="Q369" s="73"/>
      <c r="R369" s="73"/>
      <c r="S369" s="73"/>
      <c r="T369" s="86"/>
      <c r="U369" s="43">
        <v>2</v>
      </c>
      <c r="V369" s="73"/>
      <c r="W369" s="73"/>
      <c r="X369" s="73"/>
      <c r="Y369" s="73"/>
      <c r="Z369" s="73"/>
      <c r="AA369" s="73"/>
      <c r="AB369" s="73"/>
      <c r="AC369" s="86"/>
      <c r="AD369" s="43">
        <v>2</v>
      </c>
      <c r="AE369" s="73"/>
      <c r="AF369" s="73"/>
      <c r="AG369" s="73"/>
      <c r="AH369" s="73"/>
      <c r="AI369" s="73"/>
      <c r="AJ369" s="73"/>
      <c r="AK369" s="73"/>
      <c r="AL369" s="86"/>
      <c r="AM369" s="43">
        <v>0</v>
      </c>
      <c r="AN369" s="73"/>
      <c r="AO369" s="73"/>
      <c r="AP369" s="73"/>
      <c r="AQ369" s="73"/>
      <c r="AR369" s="73"/>
      <c r="AS369" s="73"/>
      <c r="AT369" s="73"/>
      <c r="AU369" s="86"/>
      <c r="AV369" s="43">
        <v>0</v>
      </c>
      <c r="AW369" s="73"/>
      <c r="AX369" s="73"/>
      <c r="AY369" s="73"/>
      <c r="AZ369" s="73"/>
      <c r="BA369" s="73"/>
      <c r="BB369" s="73"/>
      <c r="BC369" s="73"/>
      <c r="BD369" s="86"/>
      <c r="BF369" s="73"/>
      <c r="BG369" s="73"/>
      <c r="BH369" s="73"/>
      <c r="BI369" s="73"/>
      <c r="BJ369" s="73"/>
      <c r="BK369" s="73"/>
      <c r="BL369" s="73"/>
      <c r="BM369" s="86"/>
      <c r="BO369" s="73"/>
      <c r="BP369" s="73"/>
      <c r="BQ369" s="73"/>
      <c r="BR369" s="73"/>
      <c r="BS369" s="73"/>
      <c r="BT369" s="73"/>
      <c r="BU369" s="73"/>
      <c r="BV369" s="86"/>
      <c r="BX369" s="73"/>
      <c r="BY369" s="73"/>
      <c r="BZ369" s="73"/>
      <c r="CA369" s="73"/>
      <c r="CB369" s="73"/>
      <c r="CC369" s="73"/>
      <c r="CD369" s="73"/>
      <c r="CE369" s="86"/>
      <c r="CG369" s="73"/>
      <c r="CH369" s="73"/>
      <c r="CI369" s="73"/>
      <c r="CJ369" s="73"/>
      <c r="CK369" s="73"/>
      <c r="CL369" s="73"/>
      <c r="CM369" s="73"/>
      <c r="CN369" s="86"/>
      <c r="CP369" s="73"/>
      <c r="CQ369" s="73"/>
      <c r="CR369" s="73"/>
      <c r="CS369" s="73"/>
      <c r="CT369" s="73"/>
      <c r="CU369" s="73"/>
      <c r="CV369" s="73"/>
      <c r="CW369" s="86"/>
      <c r="CY369" s="73"/>
      <c r="CZ369" s="73"/>
      <c r="DA369" s="73"/>
      <c r="DB369" s="73"/>
      <c r="DC369" s="73"/>
      <c r="DD369" s="73"/>
      <c r="DE369" s="73"/>
      <c r="DF369" s="86"/>
      <c r="DH369" s="73"/>
      <c r="DI369" s="73"/>
      <c r="DJ369" s="73"/>
      <c r="DK369" s="73"/>
      <c r="DL369" s="73"/>
      <c r="DM369" s="73"/>
      <c r="DN369" s="73"/>
      <c r="DO369" s="86"/>
      <c r="DQ369" s="73"/>
      <c r="DR369" s="73"/>
      <c r="DS369" s="73"/>
      <c r="DT369" s="73"/>
      <c r="DU369" s="73"/>
      <c r="DV369" s="73"/>
      <c r="DW369" s="73"/>
      <c r="DX369" s="86"/>
      <c r="DZ369" s="73"/>
      <c r="EA369" s="73"/>
      <c r="EB369" s="73"/>
      <c r="EC369" s="73"/>
      <c r="ED369" s="73"/>
      <c r="EE369" s="73"/>
      <c r="EF369" s="73"/>
      <c r="EG369" s="86"/>
      <c r="EH369" s="73"/>
    </row>
    <row r="370" spans="1:145" x14ac:dyDescent="0.25">
      <c r="A370" s="153"/>
      <c r="B370" s="133"/>
      <c r="U370" s="134">
        <v>276.47000000000003</v>
      </c>
      <c r="V370" s="12">
        <v>460.63000000000005</v>
      </c>
      <c r="AC370" s="32">
        <f>SUM(U370:AB370)</f>
        <v>737.10000000000014</v>
      </c>
      <c r="AD370" s="134">
        <v>460.63000000000005</v>
      </c>
      <c r="AE370" s="12">
        <v>460.63000000000005</v>
      </c>
      <c r="AL370" s="32">
        <f>SUM(AD370:AK370)</f>
        <v>921.2600000000001</v>
      </c>
      <c r="EO370" s="43"/>
    </row>
    <row r="371" spans="1:145" x14ac:dyDescent="0.25">
      <c r="A371" s="153"/>
      <c r="B371" s="133"/>
      <c r="U371" s="118">
        <v>292.15404452663995</v>
      </c>
      <c r="V371" s="118">
        <v>390.92908113662088</v>
      </c>
      <c r="AC371" s="32">
        <f>SUM(U371:AB371)</f>
        <v>683.08312566326083</v>
      </c>
      <c r="AD371" s="118">
        <v>511.37582778419278</v>
      </c>
      <c r="AE371" s="118">
        <v>543.5572615706219</v>
      </c>
      <c r="AL371" s="32">
        <f>SUM(AD371:AK371)</f>
        <v>1054.9330893548147</v>
      </c>
      <c r="EO371" s="43"/>
    </row>
    <row r="372" spans="1:145" x14ac:dyDescent="0.25">
      <c r="A372" s="154"/>
      <c r="B372" s="133"/>
      <c r="U372" s="134">
        <v>0.64521328063562566</v>
      </c>
      <c r="V372" s="12">
        <v>0.80338076452859597</v>
      </c>
      <c r="AC372" s="35">
        <f>AC370/AC371*0.0113636*60</f>
        <v>0.73573267252359276</v>
      </c>
      <c r="AD372" s="134">
        <v>0.61415672586804304</v>
      </c>
      <c r="AE372" s="12">
        <v>0.57779543441752923</v>
      </c>
      <c r="AL372" s="35">
        <f>AL370/AL371*0.0113636*60</f>
        <v>0.59542146748298252</v>
      </c>
    </row>
    <row r="373" spans="1:145" s="43" customFormat="1" x14ac:dyDescent="0.25">
      <c r="A373" s="43">
        <v>93</v>
      </c>
      <c r="B373" s="160">
        <v>277</v>
      </c>
      <c r="C373" s="43">
        <v>0</v>
      </c>
      <c r="D373" s="73"/>
      <c r="E373" s="73"/>
      <c r="F373" s="73"/>
      <c r="G373" s="73"/>
      <c r="H373" s="73"/>
      <c r="I373" s="73"/>
      <c r="J373" s="73"/>
      <c r="K373" s="86"/>
      <c r="L373" s="43">
        <v>3</v>
      </c>
      <c r="M373" s="73"/>
      <c r="N373" s="73"/>
      <c r="O373" s="73"/>
      <c r="P373" s="73"/>
      <c r="Q373" s="73"/>
      <c r="R373" s="73"/>
      <c r="S373" s="73"/>
      <c r="T373" s="86"/>
      <c r="U373" s="43">
        <v>2</v>
      </c>
      <c r="V373" s="73"/>
      <c r="W373" s="73"/>
      <c r="X373" s="73"/>
      <c r="Y373" s="73"/>
      <c r="Z373" s="73"/>
      <c r="AA373" s="73"/>
      <c r="AB373" s="73"/>
      <c r="AC373" s="86"/>
      <c r="AD373" s="43">
        <v>3</v>
      </c>
      <c r="AE373" s="73"/>
      <c r="AF373" s="73"/>
      <c r="AG373" s="73"/>
      <c r="AH373" s="73"/>
      <c r="AI373" s="73"/>
      <c r="AJ373" s="73"/>
      <c r="AK373" s="73"/>
      <c r="AL373" s="86"/>
      <c r="AM373" s="43">
        <v>1</v>
      </c>
      <c r="AN373" s="73"/>
      <c r="AO373" s="73"/>
      <c r="AP373" s="73"/>
      <c r="AQ373" s="73"/>
      <c r="AR373" s="73"/>
      <c r="AS373" s="73"/>
      <c r="AT373" s="73"/>
      <c r="AU373" s="86"/>
      <c r="AW373" s="73"/>
      <c r="AX373" s="73"/>
      <c r="AY373" s="73"/>
      <c r="AZ373" s="73"/>
      <c r="BA373" s="73"/>
      <c r="BB373" s="73"/>
      <c r="BC373" s="73"/>
      <c r="BD373" s="86"/>
      <c r="BF373" s="73"/>
      <c r="BG373" s="73"/>
      <c r="BH373" s="73"/>
      <c r="BI373" s="73"/>
      <c r="BJ373" s="73"/>
      <c r="BK373" s="73"/>
      <c r="BL373" s="73"/>
      <c r="BM373" s="86"/>
      <c r="BO373" s="73"/>
      <c r="BP373" s="73"/>
      <c r="BQ373" s="73"/>
      <c r="BR373" s="73"/>
      <c r="BS373" s="73"/>
      <c r="BT373" s="73"/>
      <c r="BU373" s="73"/>
      <c r="BV373" s="86"/>
      <c r="BX373" s="73"/>
      <c r="BY373" s="73"/>
      <c r="BZ373" s="73"/>
      <c r="CA373" s="73"/>
      <c r="CB373" s="73"/>
      <c r="CC373" s="73"/>
      <c r="CD373" s="73"/>
      <c r="CE373" s="86"/>
      <c r="CG373" s="73"/>
      <c r="CH373" s="73"/>
      <c r="CI373" s="73"/>
      <c r="CJ373" s="73"/>
      <c r="CK373" s="73"/>
      <c r="CL373" s="73"/>
      <c r="CM373" s="73"/>
      <c r="CN373" s="86"/>
      <c r="CP373" s="73"/>
      <c r="CQ373" s="73"/>
      <c r="CR373" s="73"/>
      <c r="CS373" s="73"/>
      <c r="CT373" s="73"/>
      <c r="CU373" s="73"/>
      <c r="CV373" s="73"/>
      <c r="CW373" s="86"/>
      <c r="CY373" s="73"/>
      <c r="CZ373" s="73"/>
      <c r="DA373" s="73"/>
      <c r="DB373" s="73"/>
      <c r="DC373" s="73"/>
      <c r="DD373" s="73"/>
      <c r="DE373" s="73"/>
      <c r="DF373" s="86"/>
      <c r="DH373" s="73"/>
      <c r="DI373" s="73"/>
      <c r="DJ373" s="73"/>
      <c r="DK373" s="73"/>
      <c r="DL373" s="73"/>
      <c r="DM373" s="73"/>
      <c r="DN373" s="73"/>
      <c r="DO373" s="86"/>
      <c r="DQ373" s="73"/>
      <c r="DR373" s="73"/>
      <c r="DS373" s="73"/>
      <c r="DT373" s="73"/>
      <c r="DU373" s="73"/>
      <c r="DV373" s="73"/>
      <c r="DW373" s="73"/>
      <c r="DX373" s="86"/>
      <c r="DZ373" s="73"/>
      <c r="EA373" s="73"/>
      <c r="EB373" s="73"/>
      <c r="EC373" s="73"/>
      <c r="ED373" s="73"/>
      <c r="EE373" s="73"/>
      <c r="EF373" s="73"/>
      <c r="EG373" s="86"/>
      <c r="EH373" s="73"/>
    </row>
    <row r="374" spans="1:145" x14ac:dyDescent="0.25">
      <c r="A374" s="136"/>
      <c r="B374" s="157"/>
      <c r="L374" s="118">
        <v>274.22000000000003</v>
      </c>
      <c r="M374" s="118">
        <v>458.38000000000005</v>
      </c>
      <c r="N374" s="118">
        <v>458.38000000000005</v>
      </c>
      <c r="T374" s="32">
        <f>SUM(L374:S374)</f>
        <v>1190.9800000000002</v>
      </c>
      <c r="U374" s="118">
        <v>458.38000000000005</v>
      </c>
      <c r="V374" s="118">
        <v>945.34</v>
      </c>
      <c r="AC374" s="32">
        <f>SUM(U374:AB374)</f>
        <v>1403.72</v>
      </c>
      <c r="AD374" s="118">
        <v>975.34</v>
      </c>
      <c r="AE374" s="118">
        <v>458.38</v>
      </c>
      <c r="AF374" s="118">
        <v>458.38</v>
      </c>
      <c r="AL374" s="32">
        <f>SUM(AD374:AK374)</f>
        <v>1892.1</v>
      </c>
      <c r="AM374" s="118">
        <v>458.38</v>
      </c>
      <c r="AU374" s="32">
        <f>SUM(AM374:AT374)</f>
        <v>458.38</v>
      </c>
    </row>
    <row r="375" spans="1:145" x14ac:dyDescent="0.25">
      <c r="A375" s="136"/>
      <c r="B375" s="157"/>
      <c r="L375" s="118">
        <v>217.94150170108071</v>
      </c>
      <c r="M375" s="118">
        <v>336.55990429094527</v>
      </c>
      <c r="N375" s="118">
        <v>294.57626617736423</v>
      </c>
      <c r="T375" s="32">
        <f>SUM(L375:S375)</f>
        <v>849.07767216939021</v>
      </c>
      <c r="U375" s="118">
        <v>256.45803935062429</v>
      </c>
      <c r="V375" s="118">
        <v>692.66187374932554</v>
      </c>
      <c r="AC375" s="32">
        <f>SUM(U375:AB375)</f>
        <v>949.11991309994983</v>
      </c>
      <c r="AD375" s="118">
        <v>591.37532787410157</v>
      </c>
      <c r="AE375" s="118">
        <v>217.86350537864453</v>
      </c>
      <c r="AF375" s="118">
        <v>347.30930392162713</v>
      </c>
      <c r="AL375" s="32">
        <f>SUM(AD375:AK375)</f>
        <v>1156.5481371743731</v>
      </c>
      <c r="AM375" s="118">
        <v>549.52315475491582</v>
      </c>
      <c r="AU375" s="32">
        <f>SUM(AM375:AT375)</f>
        <v>549.52315475491582</v>
      </c>
    </row>
    <row r="376" spans="1:145" x14ac:dyDescent="0.25">
      <c r="A376" s="136">
        <f>SUM(C373,L373,U373,AD373,AM373,AV373,BE373,BN373,BW373,CF373,CO373,CX373,DG373,DP373,DY373)</f>
        <v>9</v>
      </c>
      <c r="B376" s="157"/>
      <c r="L376">
        <v>0.85787966982276198</v>
      </c>
      <c r="M376" s="12">
        <v>0.92860383573744754</v>
      </c>
      <c r="N376" s="12">
        <v>1.0609504361489375</v>
      </c>
      <c r="T376" s="35">
        <f>T374/T375*0.0113636*60</f>
        <v>0.95636623868022408</v>
      </c>
      <c r="U376" s="12">
        <v>1.2186430921462132</v>
      </c>
      <c r="V376" s="12">
        <v>0.93053762862839773</v>
      </c>
      <c r="AC376" s="35">
        <f>AC374/AC375*0.0113636*60</f>
        <v>1.0083854972487676</v>
      </c>
      <c r="AD376" s="12">
        <v>1.124501456343429</v>
      </c>
      <c r="AE376" s="12">
        <v>1.4345257941977234</v>
      </c>
      <c r="AF376" s="12">
        <v>0.89986307464577697</v>
      </c>
      <c r="AL376" s="35">
        <f>AL374/AL375*0.0113636*60</f>
        <v>1.1154434581096009</v>
      </c>
      <c r="AM376">
        <v>0.56873093585908485</v>
      </c>
      <c r="AU376" s="35">
        <f>AU374/AU375*0.0113636*60</f>
        <v>0.56873093585908485</v>
      </c>
    </row>
    <row r="377" spans="1:145" s="43" customFormat="1" x14ac:dyDescent="0.25">
      <c r="A377" s="152">
        <v>94</v>
      </c>
      <c r="B377" s="119">
        <v>278</v>
      </c>
      <c r="C377" s="43">
        <v>1</v>
      </c>
      <c r="D377" s="73"/>
      <c r="E377" s="73"/>
      <c r="F377" s="73"/>
      <c r="G377" s="73"/>
      <c r="H377" s="73"/>
      <c r="I377" s="73"/>
      <c r="J377" s="73"/>
      <c r="K377" s="86"/>
      <c r="L377" s="43">
        <v>1</v>
      </c>
      <c r="M377" s="73"/>
      <c r="N377" s="73"/>
      <c r="O377" s="73"/>
      <c r="P377" s="73"/>
      <c r="Q377" s="73"/>
      <c r="R377" s="73"/>
      <c r="S377" s="73"/>
      <c r="T377" s="86"/>
      <c r="U377" s="43">
        <v>1</v>
      </c>
      <c r="V377" s="73"/>
      <c r="W377" s="73"/>
      <c r="X377" s="73"/>
      <c r="Y377" s="73"/>
      <c r="Z377" s="73"/>
      <c r="AA377" s="73"/>
      <c r="AB377" s="73"/>
      <c r="AC377" s="86"/>
      <c r="AD377" s="43">
        <v>1</v>
      </c>
      <c r="AE377" s="73"/>
      <c r="AF377" s="73"/>
      <c r="AG377" s="73"/>
      <c r="AH377" s="73"/>
      <c r="AI377" s="73"/>
      <c r="AJ377" s="73"/>
      <c r="AK377" s="73"/>
      <c r="AL377" s="86"/>
      <c r="AM377" s="43">
        <v>0</v>
      </c>
      <c r="AN377" s="73"/>
      <c r="AO377" s="73"/>
      <c r="AP377" s="73"/>
      <c r="AQ377" s="73"/>
      <c r="AR377" s="73"/>
      <c r="AS377" s="73"/>
      <c r="AT377" s="73"/>
      <c r="AU377" s="86"/>
      <c r="AW377" s="73"/>
      <c r="AX377" s="73"/>
      <c r="AY377" s="73"/>
      <c r="AZ377" s="73"/>
      <c r="BA377" s="73"/>
      <c r="BB377" s="73"/>
      <c r="BC377" s="73"/>
      <c r="BD377" s="86"/>
      <c r="BF377" s="73"/>
      <c r="BG377" s="73"/>
      <c r="BH377" s="73"/>
      <c r="BI377" s="73"/>
      <c r="BJ377" s="73"/>
      <c r="BK377" s="73"/>
      <c r="BL377" s="73"/>
      <c r="BM377" s="86"/>
      <c r="BO377" s="73"/>
      <c r="BP377" s="73"/>
      <c r="BQ377" s="73"/>
      <c r="BR377" s="73"/>
      <c r="BS377" s="73"/>
      <c r="BT377" s="73"/>
      <c r="BU377" s="73"/>
      <c r="BV377" s="86"/>
      <c r="BX377" s="73"/>
      <c r="BY377" s="73"/>
      <c r="BZ377" s="73"/>
      <c r="CA377" s="73"/>
      <c r="CB377" s="73"/>
      <c r="CC377" s="73"/>
      <c r="CD377" s="73"/>
      <c r="CE377" s="86"/>
      <c r="CG377" s="73"/>
      <c r="CH377" s="73"/>
      <c r="CI377" s="73"/>
      <c r="CJ377" s="73"/>
      <c r="CK377" s="73"/>
      <c r="CL377" s="73"/>
      <c r="CM377" s="73"/>
      <c r="CN377" s="86"/>
      <c r="CP377" s="73"/>
      <c r="CQ377" s="73"/>
      <c r="CR377" s="73"/>
      <c r="CS377" s="73"/>
      <c r="CT377" s="73"/>
      <c r="CU377" s="73"/>
      <c r="CV377" s="73"/>
      <c r="CW377" s="86"/>
      <c r="CY377" s="73"/>
      <c r="CZ377" s="73"/>
      <c r="DA377" s="73"/>
      <c r="DB377" s="73"/>
      <c r="DC377" s="73"/>
      <c r="DD377" s="73"/>
      <c r="DE377" s="73"/>
      <c r="DF377" s="86"/>
      <c r="DH377" s="73"/>
      <c r="DI377" s="73"/>
      <c r="DJ377" s="73"/>
      <c r="DK377" s="73"/>
      <c r="DL377" s="73"/>
      <c r="DM377" s="73"/>
      <c r="DN377" s="73"/>
      <c r="DO377" s="86"/>
      <c r="DQ377" s="73"/>
      <c r="DR377" s="73"/>
      <c r="DS377" s="73"/>
      <c r="DT377" s="73"/>
      <c r="DU377" s="73"/>
      <c r="DV377" s="73"/>
      <c r="DW377" s="73"/>
      <c r="DX377" s="86"/>
      <c r="DZ377" s="73"/>
      <c r="EA377" s="73"/>
      <c r="EB377" s="73"/>
      <c r="EC377" s="73"/>
      <c r="ED377" s="73"/>
      <c r="EE377" s="73"/>
      <c r="EF377" s="73"/>
      <c r="EG377" s="86"/>
      <c r="EH377" s="73"/>
    </row>
    <row r="378" spans="1:145" x14ac:dyDescent="0.25">
      <c r="A378" s="153"/>
      <c r="B378" s="120"/>
      <c r="C378" s="13">
        <v>311.41999999999996</v>
      </c>
      <c r="K378" s="32">
        <f>SUM(C378:J378)</f>
        <v>311.41999999999996</v>
      </c>
      <c r="L378" s="118">
        <v>311.42</v>
      </c>
      <c r="T378" s="32">
        <f>SUM(L378:S378)</f>
        <v>311.42</v>
      </c>
      <c r="U378" s="118">
        <v>488.53999999999991</v>
      </c>
      <c r="AC378" s="32">
        <f>SUM(U378:AB378)</f>
        <v>488.53999999999991</v>
      </c>
      <c r="AD378" s="118">
        <v>473.03999999999996</v>
      </c>
      <c r="AL378" s="32">
        <f>SUM(AD378:AK378)</f>
        <v>473.03999999999996</v>
      </c>
    </row>
    <row r="379" spans="1:145" x14ac:dyDescent="0.25">
      <c r="A379" s="153"/>
      <c r="B379" s="120"/>
      <c r="C379" s="118">
        <v>296.41417244212147</v>
      </c>
      <c r="K379" s="32">
        <f>SUM(C379:J379)</f>
        <v>296.41417244212147</v>
      </c>
      <c r="L379" s="118">
        <v>192.66054229295855</v>
      </c>
      <c r="T379" s="32">
        <f>SUM(L379:S379)</f>
        <v>192.66054229295855</v>
      </c>
      <c r="U379" s="118">
        <v>415.4926222834336</v>
      </c>
      <c r="AC379" s="32">
        <f>SUM(U379:AB379)</f>
        <v>415.4926222834336</v>
      </c>
      <c r="AD379" s="118">
        <v>320.79906870320269</v>
      </c>
      <c r="AL379" s="32">
        <f>SUM(AD379:AK379)</f>
        <v>320.79906870320269</v>
      </c>
    </row>
    <row r="380" spans="1:145" x14ac:dyDescent="0.25">
      <c r="A380" s="154"/>
      <c r="B380" s="120"/>
      <c r="C380" s="13">
        <v>0.71633261314946151</v>
      </c>
      <c r="K380" s="35">
        <f>K378/K379*0.0113636*60</f>
        <v>0.71633261314946151</v>
      </c>
      <c r="L380" s="13">
        <v>1.1020997667344381</v>
      </c>
      <c r="T380" s="35">
        <f>T378/T379*0.0113636*60</f>
        <v>1.1020997667344381</v>
      </c>
      <c r="U380" s="13">
        <v>0.80168544704694022</v>
      </c>
      <c r="AC380" s="35">
        <f>AC378/AC379*0.0113636*60</f>
        <v>0.80168544704694022</v>
      </c>
      <c r="AD380" s="13">
        <v>1.0053839680513388</v>
      </c>
      <c r="AL380" s="35">
        <f>AL378/AL379*0.0113636*60</f>
        <v>1.0053839680513388</v>
      </c>
    </row>
    <row r="381" spans="1:145" s="43" customFormat="1" x14ac:dyDescent="0.25">
      <c r="A381" s="152">
        <v>95</v>
      </c>
      <c r="B381" s="119">
        <v>282</v>
      </c>
      <c r="C381" s="43">
        <v>0</v>
      </c>
      <c r="D381" s="73"/>
      <c r="E381" s="73"/>
      <c r="F381" s="73"/>
      <c r="G381" s="73"/>
      <c r="H381" s="73"/>
      <c r="I381" s="73"/>
      <c r="J381" s="73"/>
      <c r="K381" s="86"/>
      <c r="L381" s="43">
        <v>0</v>
      </c>
      <c r="M381" s="73"/>
      <c r="N381" s="73"/>
      <c r="O381" s="73"/>
      <c r="P381" s="73"/>
      <c r="Q381" s="73"/>
      <c r="R381" s="73"/>
      <c r="S381" s="73"/>
      <c r="T381" s="86"/>
      <c r="U381" s="43">
        <v>2</v>
      </c>
      <c r="V381" s="73"/>
      <c r="W381" s="73"/>
      <c r="X381" s="73"/>
      <c r="Y381" s="73"/>
      <c r="Z381" s="73"/>
      <c r="AA381" s="73"/>
      <c r="AB381" s="73"/>
      <c r="AC381" s="86"/>
      <c r="AD381" s="43">
        <v>3</v>
      </c>
      <c r="AE381" s="73"/>
      <c r="AF381" s="73"/>
      <c r="AG381" s="73"/>
      <c r="AH381" s="73"/>
      <c r="AI381" s="73"/>
      <c r="AJ381" s="73"/>
      <c r="AK381" s="73"/>
      <c r="AL381" s="86"/>
      <c r="AM381" s="43">
        <v>1</v>
      </c>
      <c r="AN381" s="73"/>
      <c r="AO381" s="73"/>
      <c r="AP381" s="73"/>
      <c r="AQ381" s="73"/>
      <c r="AR381" s="73"/>
      <c r="AS381" s="73"/>
      <c r="AT381" s="73"/>
      <c r="AU381" s="86"/>
      <c r="AW381" s="73"/>
      <c r="AX381" s="73"/>
      <c r="AY381" s="73"/>
      <c r="AZ381" s="73"/>
      <c r="BA381" s="73"/>
      <c r="BB381" s="73"/>
      <c r="BC381" s="73"/>
      <c r="BD381" s="86"/>
      <c r="BF381" s="73"/>
      <c r="BG381" s="73"/>
      <c r="BH381" s="73"/>
      <c r="BI381" s="73"/>
      <c r="BJ381" s="73"/>
      <c r="BK381" s="73"/>
      <c r="BL381" s="73"/>
      <c r="BM381" s="86"/>
      <c r="BO381" s="73"/>
      <c r="BP381" s="73"/>
      <c r="BQ381" s="73"/>
      <c r="BR381" s="73"/>
      <c r="BS381" s="73"/>
      <c r="BT381" s="73"/>
      <c r="BU381" s="73"/>
      <c r="BV381" s="86"/>
      <c r="BX381" s="73"/>
      <c r="BY381" s="73"/>
      <c r="BZ381" s="73"/>
      <c r="CA381" s="73"/>
      <c r="CB381" s="73"/>
      <c r="CC381" s="73"/>
      <c r="CD381" s="73"/>
      <c r="CE381" s="86"/>
      <c r="CG381" s="73"/>
      <c r="CH381" s="73"/>
      <c r="CI381" s="73"/>
      <c r="CJ381" s="73"/>
      <c r="CK381" s="73"/>
      <c r="CL381" s="73"/>
      <c r="CM381" s="73"/>
      <c r="CN381" s="86"/>
      <c r="CP381" s="73"/>
      <c r="CQ381" s="73"/>
      <c r="CR381" s="73"/>
      <c r="CS381" s="73"/>
      <c r="CT381" s="73"/>
      <c r="CU381" s="73"/>
      <c r="CV381" s="73"/>
      <c r="CW381" s="86"/>
      <c r="CY381" s="73"/>
      <c r="CZ381" s="73"/>
      <c r="DA381" s="73"/>
      <c r="DB381" s="73"/>
      <c r="DC381" s="73"/>
      <c r="DD381" s="73"/>
      <c r="DE381" s="73"/>
      <c r="DF381" s="86"/>
      <c r="DH381" s="73"/>
      <c r="DI381" s="73"/>
      <c r="DJ381" s="73"/>
      <c r="DK381" s="73"/>
      <c r="DL381" s="73"/>
      <c r="DM381" s="73"/>
      <c r="DN381" s="73"/>
      <c r="DO381" s="86"/>
      <c r="DQ381" s="73"/>
      <c r="DR381" s="73"/>
      <c r="DS381" s="73"/>
      <c r="DT381" s="73"/>
      <c r="DU381" s="73"/>
      <c r="DV381" s="73"/>
      <c r="DW381" s="73"/>
      <c r="DX381" s="86"/>
      <c r="DZ381" s="73"/>
      <c r="EA381" s="73"/>
      <c r="EB381" s="73"/>
      <c r="EC381" s="73"/>
      <c r="ED381" s="73"/>
      <c r="EE381" s="73"/>
      <c r="EF381" s="73"/>
      <c r="EG381" s="86"/>
      <c r="EH381" s="73"/>
    </row>
    <row r="382" spans="1:145" x14ac:dyDescent="0.25">
      <c r="A382" s="153"/>
      <c r="B382" s="120"/>
      <c r="U382" s="121">
        <v>309.82</v>
      </c>
      <c r="V382" s="12">
        <v>276.46999999999997</v>
      </c>
      <c r="AC382" s="32">
        <f>SUM(U382:AB382)</f>
        <v>586.29</v>
      </c>
      <c r="AD382" s="12">
        <v>460.63000000000005</v>
      </c>
      <c r="AE382" s="12">
        <v>309.82</v>
      </c>
      <c r="AF382" s="104">
        <v>460.63</v>
      </c>
      <c r="AL382" s="32">
        <f>SUM(AD382:AK382)</f>
        <v>1231.08</v>
      </c>
      <c r="AM382" s="12">
        <v>169.18</v>
      </c>
      <c r="AU382" s="32">
        <f>SUM(AM382:AT382)</f>
        <v>169.18</v>
      </c>
    </row>
    <row r="383" spans="1:145" x14ac:dyDescent="0.25">
      <c r="A383" s="153"/>
      <c r="B383" s="120"/>
      <c r="U383" s="118">
        <v>277.9872026498042</v>
      </c>
      <c r="V383" s="118">
        <v>234.14322714931646</v>
      </c>
      <c r="AC383" s="32">
        <f>SUM(U383:AB383)</f>
        <v>512.13042979912063</v>
      </c>
      <c r="AD383" s="118">
        <v>242.55277640195825</v>
      </c>
      <c r="AE383" s="118">
        <v>165.76121650106552</v>
      </c>
      <c r="AF383" s="104">
        <v>268.80287807169753</v>
      </c>
      <c r="AL383" s="32">
        <f>SUM(AD383:AK383)</f>
        <v>677.11687097472122</v>
      </c>
      <c r="AM383" s="118">
        <v>183.62376956927079</v>
      </c>
      <c r="AU383" s="32">
        <f>SUM(AM383:AT383)</f>
        <v>183.62376956927079</v>
      </c>
    </row>
    <row r="384" spans="1:145" x14ac:dyDescent="0.25">
      <c r="A384" s="154"/>
      <c r="B384" s="120"/>
      <c r="U384" s="121">
        <v>0.75989193425609203</v>
      </c>
      <c r="V384" s="12">
        <v>0.80506992158175816</v>
      </c>
      <c r="AC384" s="35">
        <f>AC382/AC383*0.0113636*60</f>
        <v>0.78054706258481021</v>
      </c>
      <c r="AD384" s="12">
        <v>1.294831206382614</v>
      </c>
      <c r="AE384" s="12">
        <v>1.2743646407701295</v>
      </c>
      <c r="AF384" s="104">
        <v>1.1683837105205019</v>
      </c>
      <c r="AL384" s="35">
        <f>AL382/AL383*0.0113636*60</f>
        <v>1.239623582368746</v>
      </c>
      <c r="AM384" s="12">
        <v>0.62818463617524833</v>
      </c>
      <c r="AU384" s="35">
        <f>AU382/AU383*0.0113636*60</f>
        <v>0.62818463617524833</v>
      </c>
    </row>
    <row r="385" spans="1:138" s="43" customFormat="1" x14ac:dyDescent="0.25">
      <c r="A385" s="152">
        <v>96</v>
      </c>
      <c r="B385" s="119">
        <v>284</v>
      </c>
      <c r="C385" s="43">
        <v>0</v>
      </c>
      <c r="D385" s="73"/>
      <c r="E385" s="73"/>
      <c r="F385" s="73"/>
      <c r="G385" s="73"/>
      <c r="H385" s="73"/>
      <c r="I385" s="73"/>
      <c r="J385" s="73"/>
      <c r="K385" s="86"/>
      <c r="L385" s="43">
        <v>1</v>
      </c>
      <c r="M385" s="73"/>
      <c r="N385" s="73"/>
      <c r="O385" s="73"/>
      <c r="P385" s="73"/>
      <c r="Q385" s="73"/>
      <c r="R385" s="73"/>
      <c r="S385" s="73"/>
      <c r="T385" s="86"/>
      <c r="U385" s="43">
        <v>1</v>
      </c>
      <c r="V385" s="73"/>
      <c r="W385" s="73"/>
      <c r="X385" s="73"/>
      <c r="Y385" s="73"/>
      <c r="Z385" s="73"/>
      <c r="AA385" s="73"/>
      <c r="AB385" s="73"/>
      <c r="AC385" s="86"/>
      <c r="AD385" s="43">
        <v>3</v>
      </c>
      <c r="AE385" s="73"/>
      <c r="AF385" s="73"/>
      <c r="AG385" s="73"/>
      <c r="AH385" s="73"/>
      <c r="AI385" s="73"/>
      <c r="AJ385" s="73"/>
      <c r="AK385" s="73"/>
      <c r="AL385" s="86"/>
      <c r="AM385" s="43">
        <v>2</v>
      </c>
      <c r="AN385" s="73"/>
      <c r="AO385" s="73"/>
      <c r="AP385" s="73"/>
      <c r="AQ385" s="73"/>
      <c r="AR385" s="73"/>
      <c r="AS385" s="73"/>
      <c r="AT385" s="73"/>
      <c r="AU385" s="86"/>
      <c r="AV385" s="43">
        <v>0</v>
      </c>
      <c r="AW385" s="73"/>
      <c r="AX385" s="73"/>
      <c r="AY385" s="73"/>
      <c r="AZ385" s="73"/>
      <c r="BA385" s="73"/>
      <c r="BB385" s="73"/>
      <c r="BC385" s="73"/>
      <c r="BD385" s="86"/>
      <c r="BF385" s="73"/>
      <c r="BG385" s="73"/>
      <c r="BH385" s="73"/>
      <c r="BI385" s="73"/>
      <c r="BJ385" s="73"/>
      <c r="BK385" s="73"/>
      <c r="BL385" s="73"/>
      <c r="BM385" s="86"/>
      <c r="BO385" s="73"/>
      <c r="BP385" s="73"/>
      <c r="BQ385" s="73"/>
      <c r="BR385" s="73"/>
      <c r="BS385" s="73"/>
      <c r="BT385" s="73"/>
      <c r="BU385" s="73"/>
      <c r="BV385" s="86"/>
      <c r="BX385" s="73"/>
      <c r="BY385" s="73"/>
      <c r="BZ385" s="73"/>
      <c r="CA385" s="73"/>
      <c r="CB385" s="73"/>
      <c r="CC385" s="73"/>
      <c r="CD385" s="73"/>
      <c r="CE385" s="86"/>
      <c r="CG385" s="73"/>
      <c r="CH385" s="73"/>
      <c r="CI385" s="73"/>
      <c r="CJ385" s="73"/>
      <c r="CK385" s="73"/>
      <c r="CL385" s="73"/>
      <c r="CM385" s="73"/>
      <c r="CN385" s="86"/>
      <c r="CP385" s="73"/>
      <c r="CQ385" s="73"/>
      <c r="CR385" s="73"/>
      <c r="CS385" s="73"/>
      <c r="CT385" s="73"/>
      <c r="CU385" s="73"/>
      <c r="CV385" s="73"/>
      <c r="CW385" s="86"/>
      <c r="CY385" s="73"/>
      <c r="CZ385" s="73"/>
      <c r="DA385" s="73"/>
      <c r="DB385" s="73"/>
      <c r="DC385" s="73"/>
      <c r="DD385" s="73"/>
      <c r="DE385" s="73"/>
      <c r="DF385" s="86"/>
      <c r="DH385" s="73"/>
      <c r="DI385" s="73"/>
      <c r="DJ385" s="73"/>
      <c r="DK385" s="73"/>
      <c r="DL385" s="73"/>
      <c r="DM385" s="73"/>
      <c r="DN385" s="73"/>
      <c r="DO385" s="86"/>
      <c r="DQ385" s="73"/>
      <c r="DR385" s="73"/>
      <c r="DS385" s="73"/>
      <c r="DT385" s="73"/>
      <c r="DU385" s="73"/>
      <c r="DV385" s="73"/>
      <c r="DW385" s="73"/>
      <c r="DX385" s="86"/>
      <c r="DZ385" s="73"/>
      <c r="EA385" s="73"/>
      <c r="EB385" s="73"/>
      <c r="EC385" s="73"/>
      <c r="ED385" s="73"/>
      <c r="EE385" s="73"/>
      <c r="EF385" s="73"/>
      <c r="EG385" s="86"/>
      <c r="EH385" s="73"/>
    </row>
    <row r="386" spans="1:138" x14ac:dyDescent="0.25">
      <c r="A386" s="153"/>
      <c r="B386" s="120"/>
      <c r="L386" s="121">
        <v>229.34</v>
      </c>
      <c r="T386" s="32">
        <f>SUM(L386:S386)</f>
        <v>229.34</v>
      </c>
      <c r="U386" s="12">
        <v>486.96000000000004</v>
      </c>
      <c r="AC386" s="32">
        <f>SUM(U386:AB386)</f>
        <v>486.96000000000004</v>
      </c>
      <c r="AD386" s="12">
        <v>516.96</v>
      </c>
      <c r="AE386" s="12">
        <v>486.96000000000004</v>
      </c>
      <c r="AF386" s="12">
        <v>486.96000000000004</v>
      </c>
      <c r="AL386" s="32">
        <f>SUM(AD386:AK386)</f>
        <v>1490.88</v>
      </c>
      <c r="AM386" s="104">
        <v>516.96</v>
      </c>
      <c r="AN386" s="118">
        <v>486.96000000000004</v>
      </c>
      <c r="AU386" s="32">
        <f>SUM(AM386:AT386)</f>
        <v>1003.9200000000001</v>
      </c>
    </row>
    <row r="387" spans="1:138" x14ac:dyDescent="0.25">
      <c r="A387" s="153"/>
      <c r="B387" s="120"/>
      <c r="L387" s="118">
        <v>265.33143641811927</v>
      </c>
      <c r="T387" s="32">
        <f>SUM(L387:S387)</f>
        <v>265.33143641811927</v>
      </c>
      <c r="U387" s="118">
        <v>739.04636684565673</v>
      </c>
      <c r="AC387" s="32">
        <f>SUM(U387:AB387)</f>
        <v>739.04636684565673</v>
      </c>
      <c r="AD387" s="118">
        <v>1017.765064443921</v>
      </c>
      <c r="AE387" s="118">
        <v>343.61010534059858</v>
      </c>
      <c r="AF387" s="118">
        <v>425.23118196127336</v>
      </c>
      <c r="AL387" s="32">
        <f>SUM(AD387:AK387)</f>
        <v>1786.6063517457928</v>
      </c>
      <c r="AM387" s="104">
        <v>394.55361802286973</v>
      </c>
      <c r="AN387" s="118">
        <v>250.16613857189407</v>
      </c>
      <c r="AU387" s="32">
        <f>SUM(AM387:AT387)</f>
        <v>644.71975659476379</v>
      </c>
    </row>
    <row r="388" spans="1:138" x14ac:dyDescent="0.25">
      <c r="A388" s="154"/>
      <c r="B388" s="120"/>
      <c r="L388" s="121">
        <v>0.58932964578531855</v>
      </c>
      <c r="T388" s="35">
        <f>T386/T387*0.0113636*60</f>
        <v>0.58932964578531855</v>
      </c>
      <c r="U388" s="12">
        <v>0.44925072939210975</v>
      </c>
      <c r="AC388" s="35">
        <f>AC386/AC387*0.0113636*60</f>
        <v>0.44925072939210975</v>
      </c>
      <c r="AD388" s="12">
        <v>0.34631921616663153</v>
      </c>
      <c r="AE388" s="12">
        <v>0.96626121932849685</v>
      </c>
      <c r="AF388" s="12">
        <v>0.78079203370894246</v>
      </c>
      <c r="AL388" s="35">
        <f>AL386/AL387*0.0113636*60</f>
        <v>0.56895904186544244</v>
      </c>
      <c r="AM388" s="104">
        <v>0.89334271252220399</v>
      </c>
      <c r="AN388" s="12">
        <v>1.3271864899676786</v>
      </c>
      <c r="AU388" s="35">
        <f>AU386/AU387*0.0113636*60</f>
        <v>1.0616841064950222</v>
      </c>
    </row>
    <row r="389" spans="1:138" s="43" customFormat="1" x14ac:dyDescent="0.25">
      <c r="A389" s="152">
        <v>97</v>
      </c>
      <c r="B389" s="138">
        <v>285</v>
      </c>
      <c r="C389" s="43">
        <v>0</v>
      </c>
      <c r="D389" s="73"/>
      <c r="E389" s="73"/>
      <c r="F389" s="73"/>
      <c r="G389" s="73"/>
      <c r="H389" s="73"/>
      <c r="I389" s="73"/>
      <c r="J389" s="73"/>
      <c r="K389" s="86"/>
      <c r="L389" s="43">
        <v>1</v>
      </c>
      <c r="M389" s="73"/>
      <c r="N389" s="73"/>
      <c r="O389" s="73"/>
      <c r="P389" s="73"/>
      <c r="Q389" s="73"/>
      <c r="R389" s="73"/>
      <c r="S389" s="73"/>
      <c r="T389" s="86"/>
      <c r="U389" s="43">
        <v>0</v>
      </c>
      <c r="V389" s="73"/>
      <c r="W389" s="73"/>
      <c r="X389" s="73"/>
      <c r="Y389" s="73"/>
      <c r="Z389" s="73"/>
      <c r="AA389" s="73"/>
      <c r="AB389" s="73"/>
      <c r="AC389" s="86"/>
      <c r="AD389" s="43">
        <v>2</v>
      </c>
      <c r="AE389" s="73"/>
      <c r="AF389" s="73"/>
      <c r="AG389" s="73"/>
      <c r="AH389" s="73"/>
      <c r="AI389" s="73"/>
      <c r="AJ389" s="73"/>
      <c r="AK389" s="73"/>
      <c r="AL389" s="86"/>
      <c r="AM389" s="43">
        <v>4</v>
      </c>
      <c r="AN389" s="73"/>
      <c r="AO389" s="73"/>
      <c r="AP389" s="73"/>
      <c r="AQ389" s="73"/>
      <c r="AR389" s="73"/>
      <c r="AS389" s="73"/>
      <c r="AT389" s="73"/>
      <c r="AU389" s="86"/>
      <c r="AV389" s="43">
        <v>2</v>
      </c>
      <c r="AW389" s="73"/>
      <c r="AX389" s="73"/>
      <c r="AY389" s="73"/>
      <c r="AZ389" s="73"/>
      <c r="BA389" s="73"/>
      <c r="BB389" s="73"/>
      <c r="BC389" s="73"/>
      <c r="BD389" s="86"/>
      <c r="BE389" s="43">
        <v>6</v>
      </c>
      <c r="BF389" s="73"/>
      <c r="BG389" s="73"/>
      <c r="BH389" s="73"/>
      <c r="BI389" s="73"/>
      <c r="BJ389" s="73"/>
      <c r="BK389" s="73"/>
      <c r="BL389" s="73"/>
      <c r="BM389" s="86"/>
      <c r="BN389" s="43">
        <v>4</v>
      </c>
      <c r="BO389" s="73"/>
      <c r="BP389" s="73"/>
      <c r="BQ389" s="73"/>
      <c r="BR389" s="73"/>
      <c r="BS389" s="73"/>
      <c r="BT389" s="73"/>
      <c r="BU389" s="73"/>
      <c r="BV389" s="86"/>
      <c r="BW389" s="43">
        <v>4</v>
      </c>
      <c r="BX389" s="73"/>
      <c r="BY389" s="73"/>
      <c r="BZ389" s="73"/>
      <c r="CA389" s="73"/>
      <c r="CB389" s="73"/>
      <c r="CC389" s="73"/>
      <c r="CD389" s="73"/>
      <c r="CE389" s="86"/>
      <c r="CF389" s="43">
        <v>5</v>
      </c>
      <c r="CG389" s="73"/>
      <c r="CH389" s="73"/>
      <c r="CI389" s="73"/>
      <c r="CJ389" s="73"/>
      <c r="CK389" s="73"/>
      <c r="CL389" s="73"/>
      <c r="CM389" s="73"/>
      <c r="CN389" s="86"/>
      <c r="CO389" s="43">
        <v>1</v>
      </c>
      <c r="CP389" s="73"/>
      <c r="CQ389" s="73"/>
      <c r="CR389" s="73"/>
      <c r="CS389" s="73"/>
      <c r="CT389" s="73"/>
      <c r="CU389" s="73"/>
      <c r="CV389" s="73"/>
      <c r="CW389" s="86"/>
      <c r="CY389" s="73"/>
      <c r="CZ389" s="73"/>
      <c r="DA389" s="73"/>
      <c r="DB389" s="73"/>
      <c r="DC389" s="73"/>
      <c r="DD389" s="73"/>
      <c r="DE389" s="73"/>
      <c r="DF389" s="86"/>
      <c r="DH389" s="73"/>
      <c r="DI389" s="73"/>
      <c r="DJ389" s="73"/>
      <c r="DK389" s="73"/>
      <c r="DL389" s="73"/>
      <c r="DM389" s="73"/>
      <c r="DN389" s="73"/>
      <c r="DO389" s="86"/>
      <c r="DQ389" s="73"/>
      <c r="DR389" s="73"/>
      <c r="DS389" s="73"/>
      <c r="DT389" s="73"/>
      <c r="DU389" s="73"/>
      <c r="DV389" s="73"/>
      <c r="DW389" s="73"/>
      <c r="DX389" s="86"/>
      <c r="DZ389" s="73"/>
      <c r="EA389" s="73"/>
      <c r="EB389" s="73"/>
      <c r="EC389" s="73"/>
      <c r="ED389" s="73"/>
      <c r="EE389" s="73"/>
      <c r="EF389" s="73"/>
      <c r="EG389" s="86"/>
      <c r="EH389" s="73"/>
    </row>
    <row r="390" spans="1:138" x14ac:dyDescent="0.25">
      <c r="A390" s="153"/>
      <c r="B390" s="139"/>
      <c r="L390" s="134">
        <v>132.34</v>
      </c>
      <c r="T390" s="32">
        <f>SUM(L390:S390)</f>
        <v>132.34</v>
      </c>
      <c r="AD390" s="134">
        <v>486.96000000000004</v>
      </c>
      <c r="AE390" s="134">
        <v>486.96000000000004</v>
      </c>
      <c r="AL390" s="32">
        <f>SUM(AD390:AK390)</f>
        <v>973.92000000000007</v>
      </c>
      <c r="AM390" s="134">
        <v>550.46</v>
      </c>
      <c r="AN390" s="134">
        <v>486.96000000000004</v>
      </c>
      <c r="AO390" s="134">
        <v>486.96000000000004</v>
      </c>
      <c r="AP390" s="134">
        <v>486.96000000000004</v>
      </c>
      <c r="AU390" s="32">
        <f>SUM(AM390:AT390)</f>
        <v>2011.3400000000001</v>
      </c>
      <c r="AV390" s="134">
        <v>486.96</v>
      </c>
      <c r="AW390" s="134">
        <v>486.96</v>
      </c>
      <c r="BD390" s="32">
        <f>SUM(AV390:BC390)</f>
        <v>973.92</v>
      </c>
      <c r="BE390" s="134">
        <v>486.96000000000004</v>
      </c>
      <c r="BF390" s="134">
        <v>486.96000000000004</v>
      </c>
      <c r="BG390" s="134">
        <v>486.96000000000004</v>
      </c>
      <c r="BH390" s="134">
        <v>705.04000000000008</v>
      </c>
      <c r="BI390" s="134">
        <v>486.96</v>
      </c>
      <c r="BJ390" s="134">
        <v>247.66000000000003</v>
      </c>
      <c r="BM390" s="32">
        <f>SUM(BE390:BL390)</f>
        <v>2900.54</v>
      </c>
      <c r="BN390" s="134">
        <v>132.34</v>
      </c>
      <c r="BO390" s="134">
        <v>486.96000000000004</v>
      </c>
      <c r="BP390" s="134">
        <v>365.58</v>
      </c>
      <c r="BQ390" s="134">
        <v>486.96000000000004</v>
      </c>
      <c r="BV390" s="32">
        <f>SUM(BN390:BU390)</f>
        <v>1471.8400000000001</v>
      </c>
      <c r="BW390" s="134">
        <v>247.66000000000003</v>
      </c>
      <c r="BX390" s="134">
        <v>486.96000000000004</v>
      </c>
      <c r="BY390" s="134">
        <v>247.66000000000003</v>
      </c>
      <c r="BZ390" s="134">
        <v>550.46</v>
      </c>
      <c r="CE390" s="32">
        <f>SUM(BW390:CD390)</f>
        <v>1532.7400000000002</v>
      </c>
      <c r="CF390" s="134">
        <v>486.96000000000004</v>
      </c>
      <c r="CG390" s="134">
        <v>486.96000000000004</v>
      </c>
      <c r="CH390" s="134">
        <v>486.96000000000004</v>
      </c>
      <c r="CI390" s="134">
        <v>486.96000000000004</v>
      </c>
      <c r="CJ390" s="134">
        <v>486.96000000000004</v>
      </c>
      <c r="CN390" s="32">
        <f>SUM(CF390:CM390)</f>
        <v>2434.8000000000002</v>
      </c>
      <c r="CO390" s="134">
        <v>486.96000000000004</v>
      </c>
      <c r="CW390" s="32">
        <f>SUM(CO390:CV390)</f>
        <v>486.96000000000004</v>
      </c>
    </row>
    <row r="391" spans="1:138" x14ac:dyDescent="0.25">
      <c r="A391" s="153"/>
      <c r="B391" s="139"/>
      <c r="L391" s="134">
        <v>486.9831602733716</v>
      </c>
      <c r="T391" s="32">
        <f>SUM(L391:S391)</f>
        <v>486.9831602733716</v>
      </c>
      <c r="AD391" s="134">
        <v>607.31452527831823</v>
      </c>
      <c r="AE391" s="134">
        <v>450.28307806849341</v>
      </c>
      <c r="AL391" s="32">
        <f>SUM(AD391:AK391)</f>
        <v>1057.5976033468116</v>
      </c>
      <c r="AM391" s="134">
        <v>527.22015289842818</v>
      </c>
      <c r="AN391" s="134">
        <v>636.0628944196244</v>
      </c>
      <c r="AO391" s="134">
        <v>455.96862251019354</v>
      </c>
      <c r="AP391" s="134">
        <v>332.6829853611813</v>
      </c>
      <c r="AU391" s="32">
        <f>SUM(AM391:AT391)</f>
        <v>1951.9346551894273</v>
      </c>
      <c r="AV391" s="134">
        <v>426.1147654492338</v>
      </c>
      <c r="AW391" s="134">
        <v>356.65241646433805</v>
      </c>
      <c r="BD391" s="32">
        <f>SUM(AV391:BC391)</f>
        <v>782.7671819135719</v>
      </c>
      <c r="BE391" s="134">
        <v>353.96922246220254</v>
      </c>
      <c r="BF391" s="134">
        <v>434.25652343473473</v>
      </c>
      <c r="BG391" s="134">
        <v>285.18000843946243</v>
      </c>
      <c r="BH391" s="134">
        <v>828.3057299843133</v>
      </c>
      <c r="BI391" s="134">
        <v>344.02050845107601</v>
      </c>
      <c r="BJ391" s="134">
        <v>226.58078319777496</v>
      </c>
      <c r="BM391" s="32">
        <f>SUM(BE391:BL391)</f>
        <v>2472.312775969564</v>
      </c>
      <c r="BN391" s="134">
        <v>129.78547185612987</v>
      </c>
      <c r="BO391" s="134">
        <v>425.1776495726466</v>
      </c>
      <c r="BP391" s="134">
        <v>180.98148233620725</v>
      </c>
      <c r="BQ391" s="134">
        <v>253.42173031127157</v>
      </c>
      <c r="BV391" s="32">
        <f>SUM(BN391:BU391)</f>
        <v>989.36633407625527</v>
      </c>
      <c r="BW391" s="134">
        <v>286.50621662234647</v>
      </c>
      <c r="BX391" s="134">
        <v>301.00090629126254</v>
      </c>
      <c r="BY391" s="134">
        <v>295.30416012560437</v>
      </c>
      <c r="BZ391" s="134">
        <v>385.69613880623547</v>
      </c>
      <c r="CE391" s="32">
        <f>SUM(BW391:CD391)</f>
        <v>1268.5074218454488</v>
      </c>
      <c r="CF391" s="134">
        <v>310.39835964370906</v>
      </c>
      <c r="CG391" s="134">
        <v>438.29114398053423</v>
      </c>
      <c r="CH391" s="134">
        <v>244.12500000001876</v>
      </c>
      <c r="CI391" s="134">
        <v>244.42074381337238</v>
      </c>
      <c r="CJ391" s="134">
        <v>296.16982905982121</v>
      </c>
      <c r="CN391" s="32">
        <f>SUM(CF391:CM391)</f>
        <v>1533.4050764974556</v>
      </c>
      <c r="CO391" s="134">
        <v>287.38555183947346</v>
      </c>
      <c r="CW391" s="32">
        <f>SUM(CO391:CV391)</f>
        <v>287.38555183947346</v>
      </c>
    </row>
    <row r="392" spans="1:138" s="135" customFormat="1" x14ac:dyDescent="0.25">
      <c r="A392" s="154"/>
      <c r="B392" s="140"/>
      <c r="D392" s="91"/>
      <c r="E392" s="91"/>
      <c r="F392" s="91"/>
      <c r="G392" s="91"/>
      <c r="H392" s="91"/>
      <c r="I392" s="91"/>
      <c r="J392" s="91"/>
      <c r="K392" s="35"/>
      <c r="L392" s="135">
        <v>0.1852867548630385</v>
      </c>
      <c r="P392" s="91"/>
      <c r="Q392" s="91"/>
      <c r="R392" s="91"/>
      <c r="S392" s="91"/>
      <c r="T392" s="35">
        <f>T390/T391*0.0113636*60</f>
        <v>0.1852867548630385</v>
      </c>
      <c r="V392" s="91"/>
      <c r="W392" s="91"/>
      <c r="X392" s="91"/>
      <c r="Y392" s="91"/>
      <c r="Z392" s="91"/>
      <c r="AA392" s="91"/>
      <c r="AB392" s="91"/>
      <c r="AC392" s="35"/>
      <c r="AD392" s="135">
        <v>0.54669714874322206</v>
      </c>
      <c r="AE392" s="135">
        <v>0.73735198041241123</v>
      </c>
      <c r="AF392" s="91"/>
      <c r="AG392" s="91"/>
      <c r="AH392" s="91"/>
      <c r="AI392" s="91"/>
      <c r="AJ392" s="91"/>
      <c r="AK392" s="91"/>
      <c r="AL392" s="35">
        <f>AL390/AL391*0.0113636*60</f>
        <v>0.627870408006444</v>
      </c>
      <c r="AM392" s="135">
        <v>0.71187042698708447</v>
      </c>
      <c r="AN392" s="135">
        <v>0.52198787615641229</v>
      </c>
      <c r="AO392" s="135">
        <v>0.72815782264179263</v>
      </c>
      <c r="AP392" s="135">
        <v>0.99799849697615772</v>
      </c>
      <c r="AQ392" s="91"/>
      <c r="AR392" s="91"/>
      <c r="AS392" s="91"/>
      <c r="AT392" s="91"/>
      <c r="AU392" s="35">
        <f>AU390/AU391*0.0113636*60</f>
        <v>0.70256644595867113</v>
      </c>
      <c r="AV392" s="135">
        <v>0.77917299817097185</v>
      </c>
      <c r="AW392" s="135">
        <v>0.93092631378034885</v>
      </c>
      <c r="AX392" s="91"/>
      <c r="AY392" s="91"/>
      <c r="AZ392" s="91"/>
      <c r="BA392" s="91"/>
      <c r="BB392" s="91"/>
      <c r="BC392" s="91"/>
      <c r="BD392" s="35">
        <f>BD390/BD391*0.0113636*60</f>
        <v>0.84831640117651008</v>
      </c>
      <c r="BE392" s="135">
        <v>0.93798301742308521</v>
      </c>
      <c r="BF392" s="135">
        <v>0.76456449458473019</v>
      </c>
      <c r="BG392" s="135">
        <v>1.1642370065729208</v>
      </c>
      <c r="BH392" s="135">
        <v>0.58035038903944791</v>
      </c>
      <c r="BI392" s="135">
        <v>0.96510850720754893</v>
      </c>
      <c r="BJ392" s="135">
        <v>0.7452465658246441</v>
      </c>
      <c r="BK392" s="91"/>
      <c r="BL392" s="91"/>
      <c r="BM392" s="35">
        <f>BM390/BM391*0.0113636*60</f>
        <v>0.79991277797140115</v>
      </c>
      <c r="BN392" s="134">
        <v>0.69523597787604219</v>
      </c>
      <c r="BO392" s="134">
        <v>0.78089034005836422</v>
      </c>
      <c r="BP392" s="134">
        <v>1.3772585463575533</v>
      </c>
      <c r="BQ392" s="134">
        <v>1.3101367390720271</v>
      </c>
      <c r="BR392" s="91"/>
      <c r="BS392" s="91"/>
      <c r="BT392" s="91"/>
      <c r="BU392" s="91"/>
      <c r="BV392" s="35">
        <f>BV390/BV391*0.0113636*60</f>
        <v>1.0143098939959014</v>
      </c>
      <c r="BW392" s="134">
        <v>0.58937133215010895</v>
      </c>
      <c r="BX392" s="134">
        <v>1.103043586980847</v>
      </c>
      <c r="BY392" s="134">
        <v>0.57181229850665793</v>
      </c>
      <c r="BZ392" s="134">
        <v>0.97307802074873251</v>
      </c>
      <c r="CA392" s="91"/>
      <c r="CB392" s="91"/>
      <c r="CC392" s="91"/>
      <c r="CD392" s="91"/>
      <c r="CE392" s="35">
        <f>CE390/CE391*0.0113636*60</f>
        <v>0.82383960696079039</v>
      </c>
      <c r="CF392" s="134">
        <v>1.0696484341641046</v>
      </c>
      <c r="CG392" s="134">
        <v>0.75752641576245472</v>
      </c>
      <c r="CH392" s="134">
        <v>1.3600291627648724</v>
      </c>
      <c r="CI392" s="134">
        <v>1.3583835568944669</v>
      </c>
      <c r="CJ392" s="134">
        <v>1.1210362663002322</v>
      </c>
      <c r="CK392" s="91"/>
      <c r="CL392" s="91"/>
      <c r="CM392" s="91"/>
      <c r="CN392" s="35">
        <f>CN390/CN391*0.0113636*60</f>
        <v>1.0826138652102961</v>
      </c>
      <c r="CO392" s="134">
        <v>1.1553020575838018</v>
      </c>
      <c r="CP392" s="91"/>
      <c r="CQ392" s="91"/>
      <c r="CR392" s="91"/>
      <c r="CS392" s="91"/>
      <c r="CT392" s="91"/>
      <c r="CU392" s="91"/>
      <c r="CV392" s="91"/>
      <c r="CW392" s="35">
        <f>CW390/CW391*0.0113636*60</f>
        <v>1.1553020575838018</v>
      </c>
      <c r="CY392" s="91"/>
      <c r="CZ392" s="91"/>
      <c r="DA392" s="91"/>
      <c r="DB392" s="91"/>
      <c r="DC392" s="91"/>
      <c r="DD392" s="91"/>
      <c r="DE392" s="91"/>
      <c r="DF392" s="35"/>
      <c r="DH392" s="91"/>
      <c r="DI392" s="91"/>
      <c r="DJ392" s="91"/>
      <c r="DK392" s="91"/>
      <c r="DL392" s="91"/>
      <c r="DM392" s="91"/>
      <c r="DN392" s="91"/>
      <c r="DO392" s="35"/>
      <c r="DQ392" s="91"/>
      <c r="DR392" s="91"/>
      <c r="DS392" s="91"/>
      <c r="DT392" s="91"/>
      <c r="DU392" s="91"/>
      <c r="DV392" s="91"/>
      <c r="DW392" s="91"/>
      <c r="DX392" s="35"/>
      <c r="DZ392" s="91"/>
      <c r="EA392" s="91"/>
      <c r="EB392" s="91"/>
      <c r="EC392" s="91"/>
      <c r="ED392" s="91"/>
      <c r="EE392" s="91"/>
      <c r="EF392" s="91"/>
      <c r="EG392" s="35"/>
      <c r="EH392" s="91"/>
    </row>
    <row r="393" spans="1:138" s="43" customFormat="1" x14ac:dyDescent="0.25">
      <c r="A393" s="152">
        <v>98</v>
      </c>
      <c r="B393" s="138">
        <v>288</v>
      </c>
      <c r="C393" s="43">
        <v>1</v>
      </c>
      <c r="D393" s="73"/>
      <c r="E393" s="73"/>
      <c r="F393" s="73"/>
      <c r="G393" s="73"/>
      <c r="H393" s="73"/>
      <c r="I393" s="73"/>
      <c r="J393" s="73"/>
      <c r="K393" s="86"/>
      <c r="L393" s="43">
        <v>0</v>
      </c>
      <c r="N393" s="137"/>
      <c r="P393" s="73"/>
      <c r="Q393" s="73"/>
      <c r="R393" s="73"/>
      <c r="S393" s="73"/>
      <c r="T393" s="86"/>
      <c r="U393" s="43">
        <v>2</v>
      </c>
      <c r="V393" s="73"/>
      <c r="W393" s="73"/>
      <c r="X393" s="73"/>
      <c r="Y393" s="73"/>
      <c r="Z393" s="73"/>
      <c r="AA393" s="73"/>
      <c r="AB393" s="73"/>
      <c r="AC393" s="86"/>
      <c r="AD393" s="43">
        <v>2</v>
      </c>
      <c r="AE393" s="73"/>
      <c r="AF393" s="73"/>
      <c r="AG393" s="73"/>
      <c r="AH393" s="73"/>
      <c r="AI393" s="73"/>
      <c r="AJ393" s="73"/>
      <c r="AK393" s="73"/>
      <c r="AL393" s="86"/>
      <c r="AM393" s="43">
        <v>2</v>
      </c>
      <c r="AN393" s="73"/>
      <c r="AO393" s="73"/>
      <c r="AP393" s="73"/>
      <c r="AQ393" s="73"/>
      <c r="AR393" s="73"/>
      <c r="AS393" s="73"/>
      <c r="AT393" s="73"/>
      <c r="AU393" s="86"/>
      <c r="AV393" s="43">
        <v>3</v>
      </c>
      <c r="AW393" s="73"/>
      <c r="AX393" s="73"/>
      <c r="AY393" s="73"/>
      <c r="AZ393" s="73"/>
      <c r="BA393" s="73"/>
      <c r="BB393" s="73"/>
      <c r="BC393" s="73"/>
      <c r="BD393" s="86"/>
      <c r="BE393" s="43">
        <v>3</v>
      </c>
      <c r="BF393" s="73"/>
      <c r="BG393" s="73"/>
      <c r="BH393" s="73"/>
      <c r="BI393" s="73"/>
      <c r="BJ393" s="73"/>
      <c r="BK393" s="73"/>
      <c r="BL393" s="73"/>
      <c r="BM393" s="86"/>
      <c r="BN393" s="43">
        <v>1</v>
      </c>
      <c r="BO393" s="73"/>
      <c r="BP393" s="73"/>
      <c r="BQ393" s="73"/>
      <c r="BR393" s="73"/>
      <c r="BS393" s="73"/>
      <c r="BT393" s="73"/>
      <c r="BU393" s="73"/>
      <c r="BV393" s="86"/>
      <c r="BW393" s="43">
        <v>0</v>
      </c>
      <c r="BX393" s="73"/>
      <c r="BY393" s="73"/>
      <c r="BZ393" s="73"/>
      <c r="CA393" s="73"/>
      <c r="CB393" s="73"/>
      <c r="CC393" s="73"/>
      <c r="CD393" s="73"/>
      <c r="CE393" s="86"/>
      <c r="CG393" s="73"/>
      <c r="CH393" s="73"/>
      <c r="CI393" s="73"/>
      <c r="CJ393" s="73"/>
      <c r="CK393" s="73"/>
      <c r="CL393" s="73"/>
      <c r="CM393" s="73"/>
      <c r="CN393" s="86"/>
      <c r="CP393" s="73"/>
      <c r="CQ393" s="73"/>
      <c r="CR393" s="73"/>
      <c r="CS393" s="73"/>
      <c r="CT393" s="73"/>
      <c r="CU393" s="73"/>
      <c r="CV393" s="73"/>
      <c r="CW393" s="86"/>
      <c r="CY393" s="73"/>
      <c r="CZ393" s="73"/>
      <c r="DA393" s="73"/>
      <c r="DB393" s="73"/>
      <c r="DC393" s="73"/>
      <c r="DD393" s="73"/>
      <c r="DE393" s="73"/>
      <c r="DF393" s="86"/>
      <c r="DH393" s="73"/>
      <c r="DI393" s="73"/>
      <c r="DJ393" s="73"/>
      <c r="DK393" s="73"/>
      <c r="DL393" s="73"/>
      <c r="DM393" s="73"/>
      <c r="DN393" s="73"/>
      <c r="DO393" s="86"/>
      <c r="DQ393" s="73"/>
      <c r="DR393" s="73"/>
      <c r="DS393" s="73"/>
      <c r="DT393" s="73"/>
      <c r="DU393" s="73"/>
      <c r="DV393" s="73"/>
      <c r="DW393" s="73"/>
      <c r="DX393" s="86"/>
      <c r="DZ393" s="73"/>
      <c r="EA393" s="73"/>
      <c r="EB393" s="73"/>
      <c r="EC393" s="73"/>
      <c r="ED393" s="73"/>
      <c r="EE393" s="73"/>
      <c r="EF393" s="73"/>
      <c r="EG393" s="86"/>
      <c r="EH393" s="73"/>
    </row>
    <row r="394" spans="1:138" x14ac:dyDescent="0.25">
      <c r="A394" s="153"/>
      <c r="B394" s="139"/>
      <c r="C394" s="134">
        <v>230.34000000000003</v>
      </c>
      <c r="K394" s="32">
        <f>SUM(C394:J394)</f>
        <v>230.34000000000003</v>
      </c>
      <c r="M394" s="121"/>
      <c r="N394" s="122"/>
      <c r="O394" s="121"/>
      <c r="U394" s="134">
        <v>302.8</v>
      </c>
      <c r="V394" s="134">
        <v>302.8</v>
      </c>
      <c r="AC394" s="32">
        <f>SUM(U394:AB394)</f>
        <v>605.6</v>
      </c>
      <c r="AD394" s="134">
        <v>302.8</v>
      </c>
      <c r="AE394" s="134">
        <v>302.8</v>
      </c>
      <c r="AL394" s="32">
        <f>SUM(AD394:AK394)</f>
        <v>605.6</v>
      </c>
      <c r="AM394" s="134">
        <v>486.96</v>
      </c>
      <c r="AN394" s="134">
        <v>486.96</v>
      </c>
      <c r="AO394" s="134"/>
      <c r="AP394" s="136"/>
      <c r="AQ394" s="134"/>
      <c r="AU394" s="32">
        <f>SUM(AM394:AT394)</f>
        <v>973.92</v>
      </c>
      <c r="AV394" s="134">
        <v>486.96</v>
      </c>
      <c r="AW394" s="134">
        <v>302.8</v>
      </c>
      <c r="AX394" s="134">
        <v>486.96000000000004</v>
      </c>
      <c r="BD394" s="32">
        <f>SUM(AV394:BC394)</f>
        <v>1276.72</v>
      </c>
      <c r="BE394" s="134">
        <v>486.96000000000004</v>
      </c>
      <c r="BF394" s="134">
        <v>486.96000000000004</v>
      </c>
      <c r="BG394" s="134">
        <v>302.8</v>
      </c>
      <c r="BM394" s="32">
        <f>SUM(BE394:BL394)</f>
        <v>1276.72</v>
      </c>
      <c r="BN394" s="134">
        <v>486.96</v>
      </c>
      <c r="BV394" s="32">
        <f>SUM(BN394:BU394)</f>
        <v>486.96</v>
      </c>
    </row>
    <row r="395" spans="1:138" x14ac:dyDescent="0.25">
      <c r="A395" s="153"/>
      <c r="B395" s="139"/>
      <c r="C395" s="134">
        <v>1432.8636032347069</v>
      </c>
      <c r="K395" s="32">
        <f>SUM(C395:J395)</f>
        <v>1432.8636032347069</v>
      </c>
      <c r="M395" s="121"/>
      <c r="N395" s="122"/>
      <c r="O395" s="121"/>
      <c r="U395" s="134">
        <v>362.81769127689893</v>
      </c>
      <c r="V395" s="134">
        <v>209.11270593124362</v>
      </c>
      <c r="AC395" s="32">
        <f>SUM(U395:AB395)</f>
        <v>571.93039720814249</v>
      </c>
      <c r="AD395" s="134">
        <v>184.25677718936853</v>
      </c>
      <c r="AE395" s="134">
        <v>184.3785897231395</v>
      </c>
      <c r="AL395" s="32">
        <f>SUM(AD395:AK395)</f>
        <v>368.63536691250806</v>
      </c>
      <c r="AM395" s="134">
        <v>258.60608746247652</v>
      </c>
      <c r="AN395" s="134">
        <v>250.96688618333403</v>
      </c>
      <c r="AO395" s="134"/>
      <c r="AP395" s="136"/>
      <c r="AQ395" s="134"/>
      <c r="AU395" s="32">
        <f>SUM(AM395:AT395)</f>
        <v>509.57297364581052</v>
      </c>
      <c r="AV395" s="134">
        <v>251.39285125654797</v>
      </c>
      <c r="AW395" s="134">
        <v>736.11388823323182</v>
      </c>
      <c r="AX395" s="134">
        <v>269.086965868638</v>
      </c>
      <c r="BD395" s="32">
        <f>SUM(AV395:BC395)</f>
        <v>1256.5937053584178</v>
      </c>
      <c r="BE395" s="134">
        <v>248.30650882485449</v>
      </c>
      <c r="BF395" s="134">
        <v>279.87542010333163</v>
      </c>
      <c r="BG395" s="134">
        <v>180.63013708447971</v>
      </c>
      <c r="BM395" s="32">
        <f>SUM(BE395:BL395)</f>
        <v>708.81206601266581</v>
      </c>
      <c r="BN395" s="134">
        <v>354.63035981478504</v>
      </c>
      <c r="BV395" s="32">
        <f>SUM(BN395:BU395)</f>
        <v>354.63035981478504</v>
      </c>
    </row>
    <row r="396" spans="1:138" x14ac:dyDescent="0.25">
      <c r="A396" s="154"/>
      <c r="B396" s="139"/>
      <c r="C396" s="134">
        <v>0.10960533653409778</v>
      </c>
      <c r="K396" s="35">
        <f>K394/K395*0.0113636*60</f>
        <v>0.10960533653409778</v>
      </c>
      <c r="M396" s="121"/>
      <c r="N396" s="122"/>
      <c r="O396" s="121"/>
      <c r="U396" s="134">
        <v>0.56902926666394671</v>
      </c>
      <c r="V396" s="134">
        <v>0.98728522439895239</v>
      </c>
      <c r="AC396" s="35">
        <f>AC394/AC395*0.0113636*60</f>
        <v>0.7219545798152962</v>
      </c>
      <c r="AD396" s="134">
        <v>1.1204683374431246</v>
      </c>
      <c r="AE396" s="134">
        <v>1.1197280829081537</v>
      </c>
      <c r="AL396" s="35">
        <f>AL394/AL395*0.0113636*60</f>
        <v>1.120098087870119</v>
      </c>
      <c r="AM396" s="134">
        <v>1.283872017932197</v>
      </c>
      <c r="AN396" s="134">
        <v>1.3229519017798144</v>
      </c>
      <c r="AO396" s="134"/>
      <c r="AP396" s="136"/>
      <c r="AQ396" s="134"/>
      <c r="AU396" s="35">
        <f>AU394/AU395*0.0113636*60</f>
        <v>1.3031190291923742</v>
      </c>
      <c r="AV396" s="134">
        <v>1.3207102656279373</v>
      </c>
      <c r="AW396" s="134">
        <v>0.28046459671548368</v>
      </c>
      <c r="AX396" s="134">
        <v>1.2338654839271668</v>
      </c>
      <c r="BD396" s="35">
        <f>BD394/BD395*0.0113636*60</f>
        <v>0.69273633936572276</v>
      </c>
      <c r="BE396" s="134">
        <v>1.3371261225946824</v>
      </c>
      <c r="BF396" s="134">
        <v>1.1863032460564682</v>
      </c>
      <c r="BG396" s="134">
        <v>1.1429647794788678</v>
      </c>
      <c r="BM396" s="35">
        <f>BM394/BM395*0.0113636*60</f>
        <v>1.2280943923779724</v>
      </c>
      <c r="BN396" s="134">
        <v>0.93623433575569937</v>
      </c>
      <c r="BV396" s="35">
        <f>BV394/BV395*0.0113636*60</f>
        <v>0.93623433575569937</v>
      </c>
    </row>
    <row r="397" spans="1:138" s="43" customFormat="1" x14ac:dyDescent="0.25">
      <c r="A397" s="152">
        <v>99</v>
      </c>
      <c r="B397" s="138">
        <v>289</v>
      </c>
      <c r="C397" s="43">
        <v>0</v>
      </c>
      <c r="D397" s="73"/>
      <c r="E397" s="73"/>
      <c r="F397" s="73"/>
      <c r="G397" s="73"/>
      <c r="H397" s="73"/>
      <c r="I397" s="73"/>
      <c r="J397" s="73"/>
      <c r="K397" s="86"/>
      <c r="L397" s="43">
        <v>1</v>
      </c>
      <c r="N397" s="137"/>
      <c r="P397" s="73"/>
      <c r="Q397" s="73"/>
      <c r="R397" s="73"/>
      <c r="S397" s="73"/>
      <c r="T397" s="86"/>
      <c r="U397" s="43">
        <v>1</v>
      </c>
      <c r="V397" s="73"/>
      <c r="W397" s="73"/>
      <c r="X397" s="73"/>
      <c r="Y397" s="73"/>
      <c r="Z397" s="73"/>
      <c r="AA397" s="73"/>
      <c r="AB397" s="73"/>
      <c r="AC397" s="86"/>
      <c r="AD397" s="43">
        <v>1</v>
      </c>
      <c r="AE397" s="73"/>
      <c r="AF397" s="73"/>
      <c r="AG397" s="73"/>
      <c r="AH397" s="73"/>
      <c r="AI397" s="73"/>
      <c r="AJ397" s="73"/>
      <c r="AK397" s="73"/>
      <c r="AL397" s="86"/>
      <c r="AM397" s="43">
        <v>0</v>
      </c>
      <c r="AN397" s="73"/>
      <c r="AP397" s="137"/>
      <c r="AR397" s="73"/>
      <c r="AS397" s="73"/>
      <c r="AT397" s="73"/>
      <c r="AU397" s="86"/>
      <c r="AW397" s="73"/>
      <c r="AX397" s="73"/>
      <c r="AY397" s="73"/>
      <c r="AZ397" s="73"/>
      <c r="BA397" s="73"/>
      <c r="BB397" s="73"/>
      <c r="BC397" s="73"/>
      <c r="BD397" s="86"/>
      <c r="BF397" s="73"/>
      <c r="BG397" s="73"/>
      <c r="BH397" s="73"/>
      <c r="BI397" s="73"/>
      <c r="BJ397" s="73"/>
      <c r="BK397" s="73"/>
      <c r="BL397" s="73"/>
      <c r="BM397" s="86"/>
      <c r="BO397" s="73"/>
      <c r="BP397" s="73"/>
      <c r="BQ397" s="73"/>
      <c r="BR397" s="73"/>
      <c r="BS397" s="73"/>
      <c r="BT397" s="73"/>
      <c r="BU397" s="73"/>
      <c r="BV397" s="86"/>
      <c r="BX397" s="73"/>
      <c r="BY397" s="73"/>
      <c r="BZ397" s="73"/>
      <c r="CA397" s="73"/>
      <c r="CB397" s="73"/>
      <c r="CC397" s="73"/>
      <c r="CD397" s="73"/>
      <c r="CE397" s="86"/>
      <c r="CG397" s="73"/>
      <c r="CH397" s="73"/>
      <c r="CI397" s="73"/>
      <c r="CJ397" s="73"/>
      <c r="CK397" s="73"/>
      <c r="CL397" s="73"/>
      <c r="CM397" s="73"/>
      <c r="CN397" s="86"/>
      <c r="CP397" s="73"/>
      <c r="CQ397" s="73"/>
      <c r="CR397" s="73"/>
      <c r="CS397" s="73"/>
      <c r="CT397" s="73"/>
      <c r="CU397" s="73"/>
      <c r="CV397" s="73"/>
      <c r="CW397" s="86"/>
      <c r="CY397" s="73"/>
      <c r="CZ397" s="73"/>
      <c r="DA397" s="73"/>
      <c r="DB397" s="73"/>
      <c r="DC397" s="73"/>
      <c r="DD397" s="73"/>
      <c r="DE397" s="73"/>
      <c r="DF397" s="86"/>
      <c r="DH397" s="73"/>
      <c r="DI397" s="73"/>
      <c r="DJ397" s="73"/>
      <c r="DK397" s="73"/>
      <c r="DL397" s="73"/>
      <c r="DM397" s="73"/>
      <c r="DN397" s="73"/>
      <c r="DO397" s="86"/>
      <c r="DQ397" s="73"/>
      <c r="DR397" s="73"/>
      <c r="DS397" s="73"/>
      <c r="DT397" s="73"/>
      <c r="DU397" s="73"/>
      <c r="DV397" s="73"/>
      <c r="DW397" s="73"/>
      <c r="DX397" s="86"/>
      <c r="DZ397" s="73"/>
      <c r="EA397" s="73"/>
      <c r="EB397" s="73"/>
      <c r="EC397" s="73"/>
      <c r="ED397" s="73"/>
      <c r="EE397" s="73"/>
      <c r="EF397" s="73"/>
      <c r="EG397" s="86"/>
      <c r="EH397" s="73"/>
    </row>
    <row r="398" spans="1:138" x14ac:dyDescent="0.25">
      <c r="A398" s="153"/>
      <c r="B398" s="139"/>
      <c r="L398">
        <v>276.47000000000003</v>
      </c>
      <c r="T398" s="32">
        <f>SUM(L398:S398)</f>
        <v>276.47000000000003</v>
      </c>
      <c r="U398">
        <v>276.47000000000003</v>
      </c>
      <c r="AC398" s="32">
        <f>SUM(U398:AB398)</f>
        <v>276.47000000000003</v>
      </c>
      <c r="AD398">
        <v>276.47000000000003</v>
      </c>
      <c r="AL398" s="32">
        <f>SUM(AD398:AK398)</f>
        <v>276.47000000000003</v>
      </c>
    </row>
    <row r="399" spans="1:138" x14ac:dyDescent="0.25">
      <c r="A399" s="153"/>
      <c r="B399" s="139"/>
      <c r="L399">
        <v>876.04807110230502</v>
      </c>
      <c r="T399" s="32">
        <f>SUM(L399:S399)</f>
        <v>876.04807110230502</v>
      </c>
      <c r="U399">
        <v>518.458496138545</v>
      </c>
      <c r="AC399" s="32">
        <f>SUM(U399:AB399)</f>
        <v>518.458496138545</v>
      </c>
      <c r="AD399">
        <v>207.62312029943124</v>
      </c>
      <c r="AL399" s="32">
        <f>SUM(AD399:AK399)</f>
        <v>207.62312029943124</v>
      </c>
    </row>
    <row r="400" spans="1:138" x14ac:dyDescent="0.25">
      <c r="A400" s="154"/>
      <c r="B400" s="139"/>
      <c r="L400">
        <v>0.21517274649416671</v>
      </c>
      <c r="T400" s="35">
        <f>T398/T399*0.0113636*60</f>
        <v>0.21517274649416671</v>
      </c>
      <c r="U400">
        <v>0.36358102128512076</v>
      </c>
      <c r="AC400" s="35">
        <f>AC398/AC399*0.0113636*60</f>
        <v>0.36358102128512076</v>
      </c>
      <c r="AD400">
        <v>0.90790307576605855</v>
      </c>
      <c r="AL400" s="35">
        <f>AL398/AL399*0.0113636*60</f>
        <v>0.90790307576605855</v>
      </c>
    </row>
    <row r="401" spans="1:138" s="43" customFormat="1" x14ac:dyDescent="0.25">
      <c r="A401" s="152">
        <v>100</v>
      </c>
      <c r="B401" s="138">
        <v>294</v>
      </c>
      <c r="C401" s="43">
        <v>2</v>
      </c>
      <c r="D401" s="73"/>
      <c r="E401" s="73"/>
      <c r="F401" s="73"/>
      <c r="G401" s="73"/>
      <c r="H401" s="73"/>
      <c r="I401" s="73"/>
      <c r="J401" s="73"/>
      <c r="K401" s="86"/>
      <c r="L401" s="43">
        <v>1</v>
      </c>
      <c r="M401" s="73"/>
      <c r="N401" s="73"/>
      <c r="O401" s="73"/>
      <c r="P401" s="73"/>
      <c r="Q401" s="73"/>
      <c r="R401" s="73"/>
      <c r="S401" s="73"/>
      <c r="T401" s="86"/>
      <c r="U401" s="43">
        <v>1</v>
      </c>
      <c r="V401" s="73"/>
      <c r="W401" s="73"/>
      <c r="X401" s="73"/>
      <c r="Y401" s="73"/>
      <c r="Z401" s="73"/>
      <c r="AA401" s="73"/>
      <c r="AB401" s="73"/>
      <c r="AC401" s="86"/>
      <c r="AD401" s="43">
        <v>0</v>
      </c>
      <c r="AE401" s="73"/>
      <c r="AF401" s="73"/>
      <c r="AG401" s="73"/>
      <c r="AH401" s="73"/>
      <c r="AI401" s="73"/>
      <c r="AJ401" s="73"/>
      <c r="AK401" s="73"/>
      <c r="AL401" s="86"/>
      <c r="AN401" s="73"/>
      <c r="AO401" s="73"/>
      <c r="AP401" s="73"/>
      <c r="AQ401" s="73"/>
      <c r="AR401" s="73"/>
      <c r="AS401" s="73"/>
      <c r="AT401" s="73"/>
      <c r="AU401" s="86"/>
      <c r="AW401" s="73"/>
      <c r="AX401" s="73"/>
      <c r="AY401" s="73"/>
      <c r="AZ401" s="73"/>
      <c r="BA401" s="73"/>
      <c r="BB401" s="73"/>
      <c r="BC401" s="73"/>
      <c r="BD401" s="86"/>
      <c r="BF401" s="73"/>
      <c r="BG401" s="73"/>
      <c r="BH401" s="73"/>
      <c r="BI401" s="73"/>
      <c r="BJ401" s="73"/>
      <c r="BK401" s="73"/>
      <c r="BL401" s="73"/>
      <c r="BM401" s="86"/>
      <c r="BO401" s="73"/>
      <c r="BP401" s="73"/>
      <c r="BQ401" s="73"/>
      <c r="BR401" s="73"/>
      <c r="BS401" s="73"/>
      <c r="BT401" s="73"/>
      <c r="BU401" s="73"/>
      <c r="BV401" s="86"/>
      <c r="BX401" s="73"/>
      <c r="BY401" s="73"/>
      <c r="BZ401" s="73"/>
      <c r="CA401" s="73"/>
      <c r="CB401" s="73"/>
      <c r="CC401" s="73"/>
      <c r="CD401" s="73"/>
      <c r="CE401" s="86"/>
      <c r="CG401" s="73"/>
      <c r="CH401" s="73"/>
      <c r="CI401" s="73"/>
      <c r="CJ401" s="73"/>
      <c r="CK401" s="73"/>
      <c r="CL401" s="73"/>
      <c r="CM401" s="73"/>
      <c r="CN401" s="86"/>
      <c r="CP401" s="73"/>
      <c r="CQ401" s="73"/>
      <c r="CR401" s="73"/>
      <c r="CS401" s="73"/>
      <c r="CT401" s="73"/>
      <c r="CU401" s="73"/>
      <c r="CV401" s="73"/>
      <c r="CW401" s="86"/>
      <c r="CY401" s="73"/>
      <c r="CZ401" s="73"/>
      <c r="DA401" s="73"/>
      <c r="DB401" s="73"/>
      <c r="DC401" s="73"/>
      <c r="DD401" s="73"/>
      <c r="DE401" s="73"/>
      <c r="DF401" s="86"/>
      <c r="DH401" s="73"/>
      <c r="DI401" s="73"/>
      <c r="DJ401" s="73"/>
      <c r="DK401" s="73"/>
      <c r="DL401" s="73"/>
      <c r="DM401" s="73"/>
      <c r="DN401" s="73"/>
      <c r="DO401" s="86"/>
      <c r="DQ401" s="73"/>
      <c r="DR401" s="73"/>
      <c r="DS401" s="73"/>
      <c r="DT401" s="73"/>
      <c r="DU401" s="73"/>
      <c r="DV401" s="73"/>
      <c r="DW401" s="73"/>
      <c r="DX401" s="86"/>
      <c r="DZ401" s="73"/>
      <c r="EA401" s="73"/>
      <c r="EB401" s="73"/>
      <c r="EC401" s="73"/>
      <c r="ED401" s="73"/>
      <c r="EE401" s="73"/>
      <c r="EF401" s="73"/>
      <c r="EG401" s="86"/>
      <c r="EH401" s="73"/>
    </row>
    <row r="402" spans="1:138" x14ac:dyDescent="0.25">
      <c r="A402" s="153"/>
      <c r="B402" s="139"/>
      <c r="C402">
        <v>486.96</v>
      </c>
      <c r="D402" s="12">
        <v>486.96</v>
      </c>
      <c r="K402" s="32">
        <f>SUM(C402:J402)</f>
        <v>973.92</v>
      </c>
      <c r="L402" s="12">
        <v>486.96</v>
      </c>
      <c r="T402" s="32">
        <f>SUM(L402:S402)</f>
        <v>486.96</v>
      </c>
      <c r="U402" s="12">
        <v>789.75999999999988</v>
      </c>
      <c r="AC402" s="32">
        <f>SUM(U402:AB402)</f>
        <v>789.75999999999988</v>
      </c>
    </row>
    <row r="403" spans="1:138" x14ac:dyDescent="0.25">
      <c r="A403" s="153"/>
      <c r="B403" s="139"/>
      <c r="C403">
        <v>278.11881864940733</v>
      </c>
      <c r="D403" s="12">
        <v>201.17298072095562</v>
      </c>
      <c r="K403" s="32">
        <f>SUM(C403:J403)</f>
        <v>479.29179937036292</v>
      </c>
      <c r="L403" s="12">
        <v>267.59635370906108</v>
      </c>
      <c r="T403" s="32">
        <f>SUM(L403:S403)</f>
        <v>267.59635370906108</v>
      </c>
      <c r="U403" s="12">
        <v>312.83275256693673</v>
      </c>
      <c r="AC403" s="32">
        <f>SUM(U403:AB403)</f>
        <v>312.83275256693673</v>
      </c>
    </row>
    <row r="404" spans="1:138" x14ac:dyDescent="0.25">
      <c r="A404" s="154"/>
      <c r="B404" s="139"/>
      <c r="C404">
        <v>1.1937959501350253</v>
      </c>
      <c r="D404" s="12">
        <v>1.6504061239741561</v>
      </c>
      <c r="K404" s="35">
        <f>K402/K403*0.0113636*60</f>
        <v>1.3854487800382354</v>
      </c>
      <c r="L404" s="12">
        <v>1.2407385779291265</v>
      </c>
      <c r="T404" s="35">
        <f>T402/T403*0.0113636*60</f>
        <v>1.2407385779291265</v>
      </c>
      <c r="U404" s="12">
        <v>1.7212743862066788</v>
      </c>
      <c r="AC404" s="35">
        <f>AC402/AC403*0.0113636*60</f>
        <v>1.7212743862066788</v>
      </c>
    </row>
    <row r="405" spans="1:138" s="43" customFormat="1" x14ac:dyDescent="0.25">
      <c r="A405" s="152">
        <v>101</v>
      </c>
      <c r="B405" s="138">
        <v>295</v>
      </c>
      <c r="C405" s="43">
        <v>0</v>
      </c>
      <c r="D405" s="73"/>
      <c r="E405" s="73"/>
      <c r="F405" s="73"/>
      <c r="G405" s="73"/>
      <c r="H405" s="73"/>
      <c r="I405" s="73"/>
      <c r="J405" s="73"/>
      <c r="K405" s="86"/>
      <c r="L405" s="43">
        <v>4</v>
      </c>
      <c r="M405" s="73"/>
      <c r="N405" s="73"/>
      <c r="O405" s="73"/>
      <c r="P405" s="73"/>
      <c r="Q405" s="73"/>
      <c r="R405" s="73"/>
      <c r="S405" s="73"/>
      <c r="T405" s="86"/>
      <c r="U405" s="43">
        <v>3</v>
      </c>
      <c r="V405" s="73"/>
      <c r="W405" s="73"/>
      <c r="X405" s="73"/>
      <c r="Y405" s="73"/>
      <c r="Z405" s="73"/>
      <c r="AA405" s="73"/>
      <c r="AB405" s="73"/>
      <c r="AC405" s="86"/>
      <c r="AD405" s="43">
        <v>1</v>
      </c>
      <c r="AE405" s="73"/>
      <c r="AF405" s="73"/>
      <c r="AG405" s="73"/>
      <c r="AH405" s="73"/>
      <c r="AI405" s="73"/>
      <c r="AJ405" s="73"/>
      <c r="AK405" s="73"/>
      <c r="AL405" s="86"/>
      <c r="AM405" s="43">
        <v>0</v>
      </c>
      <c r="AN405" s="73"/>
      <c r="AO405" s="73"/>
      <c r="AP405" s="73"/>
      <c r="AQ405" s="73"/>
      <c r="AR405" s="73"/>
      <c r="AS405" s="73"/>
      <c r="AT405" s="73"/>
      <c r="AU405" s="86"/>
      <c r="AW405" s="73"/>
      <c r="AX405" s="73"/>
      <c r="AY405" s="73"/>
      <c r="AZ405" s="73"/>
      <c r="BA405" s="73"/>
      <c r="BB405" s="73"/>
      <c r="BC405" s="73"/>
      <c r="BD405" s="86"/>
      <c r="BF405" s="73"/>
      <c r="BG405" s="73"/>
      <c r="BH405" s="73"/>
      <c r="BI405" s="73"/>
      <c r="BJ405" s="73"/>
      <c r="BK405" s="73"/>
      <c r="BL405" s="73"/>
      <c r="BM405" s="86"/>
      <c r="BO405" s="73"/>
      <c r="BP405" s="73"/>
      <c r="BQ405" s="73"/>
      <c r="BR405" s="73"/>
      <c r="BS405" s="73"/>
      <c r="BT405" s="73"/>
      <c r="BU405" s="73"/>
      <c r="BV405" s="86"/>
      <c r="BX405" s="73"/>
      <c r="BY405" s="73"/>
      <c r="BZ405" s="73"/>
      <c r="CA405" s="73"/>
      <c r="CB405" s="73"/>
      <c r="CC405" s="73"/>
      <c r="CD405" s="73"/>
      <c r="CE405" s="86"/>
      <c r="CG405" s="73"/>
      <c r="CH405" s="73"/>
      <c r="CI405" s="73"/>
      <c r="CJ405" s="73"/>
      <c r="CK405" s="73"/>
      <c r="CL405" s="73"/>
      <c r="CM405" s="73"/>
      <c r="CN405" s="86"/>
      <c r="CP405" s="73"/>
      <c r="CQ405" s="73"/>
      <c r="CR405" s="73"/>
      <c r="CS405" s="73"/>
      <c r="CT405" s="73"/>
      <c r="CU405" s="73"/>
      <c r="CV405" s="73"/>
      <c r="CW405" s="86"/>
      <c r="CY405" s="73"/>
      <c r="CZ405" s="73"/>
      <c r="DA405" s="73"/>
      <c r="DB405" s="73"/>
      <c r="DC405" s="73"/>
      <c r="DD405" s="73"/>
      <c r="DE405" s="73"/>
      <c r="DF405" s="86"/>
      <c r="DH405" s="73"/>
      <c r="DI405" s="73"/>
      <c r="DJ405" s="73"/>
      <c r="DK405" s="73"/>
      <c r="DL405" s="73"/>
      <c r="DM405" s="73"/>
      <c r="DN405" s="73"/>
      <c r="DO405" s="86"/>
      <c r="DQ405" s="73"/>
      <c r="DR405" s="73"/>
      <c r="DS405" s="73"/>
      <c r="DT405" s="73"/>
      <c r="DU405" s="73"/>
      <c r="DV405" s="73"/>
      <c r="DW405" s="73"/>
      <c r="DX405" s="86"/>
      <c r="DZ405" s="73"/>
      <c r="EA405" s="73"/>
      <c r="EB405" s="73"/>
      <c r="EC405" s="73"/>
      <c r="ED405" s="73"/>
      <c r="EE405" s="73"/>
      <c r="EF405" s="73"/>
      <c r="EG405" s="86"/>
      <c r="EH405" s="73"/>
    </row>
    <row r="406" spans="1:138" x14ac:dyDescent="0.25">
      <c r="A406" s="153"/>
      <c r="B406" s="139"/>
      <c r="L406">
        <v>486.96000000000004</v>
      </c>
      <c r="M406" s="12">
        <v>567.29999999999995</v>
      </c>
      <c r="N406" s="12">
        <v>486.96000000000004</v>
      </c>
      <c r="O406" s="12">
        <v>973.92</v>
      </c>
      <c r="T406" s="32">
        <f>SUM(L406:S406)</f>
        <v>2515.14</v>
      </c>
      <c r="U406" s="12">
        <v>486.96000000000004</v>
      </c>
      <c r="V406" s="12">
        <v>486.96000000000004</v>
      </c>
      <c r="W406" s="12">
        <v>486.96000000000004</v>
      </c>
      <c r="AC406" s="32">
        <f>SUM(U406:AB406)</f>
        <v>1460.88</v>
      </c>
      <c r="AD406" s="12">
        <v>246.04000000000002</v>
      </c>
      <c r="AL406" s="32">
        <f>SUM(AD406:AK406)</f>
        <v>246.04000000000002</v>
      </c>
    </row>
    <row r="407" spans="1:138" x14ac:dyDescent="0.25">
      <c r="A407" s="153"/>
      <c r="B407" s="139"/>
      <c r="L407">
        <v>322.16068376068654</v>
      </c>
      <c r="M407" s="12">
        <v>382.33957613815369</v>
      </c>
      <c r="N407" s="12">
        <v>272.12286324785066</v>
      </c>
      <c r="O407" s="12">
        <v>414.74085470083639</v>
      </c>
      <c r="T407" s="32">
        <f>SUM(L407:S407)</f>
        <v>1391.3639778475272</v>
      </c>
      <c r="U407" s="12">
        <v>226.473888888891</v>
      </c>
      <c r="V407" s="12">
        <v>220.69729844713243</v>
      </c>
      <c r="W407" s="12">
        <v>290.77944444444279</v>
      </c>
      <c r="AC407" s="32">
        <f>SUM(U407:AB407)</f>
        <v>737.95063178046621</v>
      </c>
      <c r="AD407" s="12">
        <v>122.78103949515719</v>
      </c>
      <c r="AL407" s="32">
        <f>SUM(AD407:AK407)</f>
        <v>122.78103949515719</v>
      </c>
    </row>
    <row r="408" spans="1:138" x14ac:dyDescent="0.25">
      <c r="A408" s="154"/>
      <c r="B408" s="139"/>
      <c r="L408">
        <v>1.0305947811019522</v>
      </c>
      <c r="M408" s="12">
        <v>1.0116510059116575</v>
      </c>
      <c r="N408" s="12">
        <v>1.2201000511213842</v>
      </c>
      <c r="O408" s="12">
        <v>1.6010822931803654</v>
      </c>
      <c r="T408" s="35">
        <f>T406/T407*0.0113636*60</f>
        <v>1.2325047374684321</v>
      </c>
      <c r="U408" s="12">
        <v>1.4660282515963197</v>
      </c>
      <c r="V408" s="12">
        <v>1.504400469313103</v>
      </c>
      <c r="W408" s="12">
        <v>1.1418177099634572</v>
      </c>
      <c r="AC408" s="35">
        <f>AC406/AC407*0.0113636*60</f>
        <v>1.3497533780502495</v>
      </c>
      <c r="AD408" s="12">
        <v>1.3662859455316525</v>
      </c>
      <c r="AL408" s="35">
        <f>AL406/AL407*0.0113636*60</f>
        <v>1.3662859455316525</v>
      </c>
    </row>
    <row r="409" spans="1:138" s="43" customFormat="1" x14ac:dyDescent="0.25">
      <c r="B409" s="52"/>
      <c r="D409" s="73"/>
      <c r="E409" s="73"/>
      <c r="F409" s="73"/>
      <c r="G409" s="73"/>
      <c r="H409" s="73"/>
      <c r="I409" s="73"/>
      <c r="J409" s="73"/>
      <c r="K409" s="86"/>
      <c r="M409" s="73"/>
      <c r="N409" s="73"/>
      <c r="O409" s="73"/>
      <c r="P409" s="73"/>
      <c r="Q409" s="73"/>
      <c r="R409" s="73"/>
      <c r="S409" s="73"/>
      <c r="T409" s="86"/>
      <c r="V409" s="73"/>
      <c r="W409" s="73"/>
      <c r="X409" s="73"/>
      <c r="Y409" s="73"/>
      <c r="Z409" s="73"/>
      <c r="AA409" s="73"/>
      <c r="AB409" s="73"/>
      <c r="AC409" s="86"/>
      <c r="AE409" s="73"/>
      <c r="AF409" s="73"/>
      <c r="AG409" s="73"/>
      <c r="AH409" s="73"/>
      <c r="AI409" s="73"/>
      <c r="AJ409" s="73"/>
      <c r="AK409" s="73"/>
      <c r="AL409" s="86"/>
      <c r="AN409" s="73"/>
      <c r="AO409" s="73"/>
      <c r="AP409" s="73"/>
      <c r="AQ409" s="73"/>
      <c r="AR409" s="73"/>
      <c r="AS409" s="73"/>
      <c r="AT409" s="73"/>
      <c r="AU409" s="86"/>
      <c r="AW409" s="73"/>
      <c r="AX409" s="73"/>
      <c r="AY409" s="73"/>
      <c r="AZ409" s="73"/>
      <c r="BA409" s="73"/>
      <c r="BB409" s="73"/>
      <c r="BC409" s="73"/>
      <c r="BD409" s="86"/>
      <c r="BF409" s="73"/>
      <c r="BG409" s="73"/>
      <c r="BH409" s="73"/>
      <c r="BI409" s="73"/>
      <c r="BJ409" s="73"/>
      <c r="BK409" s="73"/>
      <c r="BL409" s="73"/>
      <c r="BM409" s="86"/>
      <c r="BO409" s="73"/>
      <c r="BP409" s="73"/>
      <c r="BQ409" s="73"/>
      <c r="BR409" s="73"/>
      <c r="BS409" s="73"/>
      <c r="BT409" s="73"/>
      <c r="BU409" s="73"/>
      <c r="BV409" s="86"/>
      <c r="BX409" s="73"/>
      <c r="BY409" s="73"/>
      <c r="BZ409" s="73"/>
      <c r="CA409" s="73"/>
      <c r="CB409" s="73"/>
      <c r="CC409" s="73"/>
      <c r="CD409" s="73"/>
      <c r="CE409" s="86"/>
      <c r="CG409" s="73"/>
      <c r="CH409" s="73"/>
      <c r="CI409" s="73"/>
      <c r="CJ409" s="73"/>
      <c r="CK409" s="73"/>
      <c r="CL409" s="73"/>
      <c r="CM409" s="73"/>
      <c r="CN409" s="86"/>
      <c r="CP409" s="73"/>
      <c r="CQ409" s="73"/>
      <c r="CR409" s="73"/>
      <c r="CS409" s="73"/>
      <c r="CT409" s="73"/>
      <c r="CU409" s="73"/>
      <c r="CV409" s="73"/>
      <c r="CW409" s="86"/>
      <c r="CY409" s="73"/>
      <c r="CZ409" s="73"/>
      <c r="DA409" s="73"/>
      <c r="DB409" s="73"/>
      <c r="DC409" s="73"/>
      <c r="DD409" s="73"/>
      <c r="DE409" s="73"/>
      <c r="DF409" s="86"/>
      <c r="DH409" s="73"/>
      <c r="DI409" s="73"/>
      <c r="DJ409" s="73"/>
      <c r="DK409" s="73"/>
      <c r="DL409" s="73"/>
      <c r="DM409" s="73"/>
      <c r="DN409" s="73"/>
      <c r="DO409" s="86"/>
      <c r="DQ409" s="73"/>
      <c r="DR409" s="73"/>
      <c r="DS409" s="73"/>
      <c r="DT409" s="73"/>
      <c r="DU409" s="73"/>
      <c r="DV409" s="73"/>
      <c r="DW409" s="73"/>
      <c r="DX409" s="86"/>
      <c r="DZ409" s="73"/>
      <c r="EA409" s="73"/>
      <c r="EB409" s="73"/>
      <c r="EC409" s="73"/>
      <c r="ED409" s="73"/>
      <c r="EE409" s="73"/>
      <c r="EF409" s="73"/>
      <c r="EG409" s="86"/>
      <c r="EH409" s="7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CE3-98FF-452E-AF42-3A914F229898}">
  <dimension ref="A2:O105"/>
  <sheetViews>
    <sheetView topLeftCell="A73" workbookViewId="0">
      <selection activeCell="S13" sqref="S13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6" t="s">
        <v>50</v>
      </c>
      <c r="H3" s="166" t="s">
        <v>51</v>
      </c>
      <c r="I3" s="166" t="s">
        <v>52</v>
      </c>
      <c r="J3" s="166" t="s">
        <v>50</v>
      </c>
      <c r="K3" s="166" t="s">
        <v>51</v>
      </c>
      <c r="L3" s="166" t="s">
        <v>52</v>
      </c>
      <c r="M3" s="166" t="s">
        <v>50</v>
      </c>
      <c r="N3" s="166" t="s">
        <v>51</v>
      </c>
      <c r="O3" s="166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8</v>
      </c>
      <c r="F4" s="134">
        <f ca="1">OFFSET(Sheet3!$C$5,C5,$B$12)</f>
        <v>0</v>
      </c>
      <c r="G4" s="134">
        <f ca="1">MAX(OFFSET(Sheet3!$C$6:$J$6,C5,$B$12))</f>
        <v>0</v>
      </c>
      <c r="H4" s="134" t="e">
        <f ca="1">AVERAGE(OFFSET(Sheet3!$C$6:$J$6,C5,$B$12))</f>
        <v>#DIV/0!</v>
      </c>
      <c r="I4" s="134">
        <f ca="1">MIN(OFFSET(Sheet3!$C$6:$J$6,C5,$B$12))</f>
        <v>0</v>
      </c>
      <c r="J4" s="167">
        <f ca="1">(MAX(OFFSET(Sheet3!$C$7:$J$7,C5,$B$12)))/86400</f>
        <v>0</v>
      </c>
      <c r="K4" s="167" t="e">
        <f ca="1">(AVERAGE(OFFSET(Sheet3!$C$7:$J$7,C5,$B$12)))/86400</f>
        <v>#DIV/0!</v>
      </c>
      <c r="L4" s="167">
        <f ca="1">(MIN(OFFSET(Sheet3!$C$7:$J$7,C5,$B$12)))/86400</f>
        <v>0</v>
      </c>
      <c r="M4" s="134">
        <f ca="1">MAX(OFFSET(Sheet3!$C$8:$J$8,C5,$B$12))</f>
        <v>0</v>
      </c>
      <c r="N4" s="134">
        <f ca="1">(OFFSET(Sheet3!$K$8,C5,$B$12))</f>
        <v>0</v>
      </c>
      <c r="O4" s="134">
        <f ca="1">MIN(OFFSET(Sheet3!$C$8:$J$8,C5,$B$12))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8</v>
      </c>
      <c r="F5" s="134">
        <f ca="1">OFFSET(Sheet3!$C$5,C6,$B$12)</f>
        <v>0</v>
      </c>
      <c r="G5" s="134">
        <f ca="1">MAX(OFFSET(Sheet3!$C$6:$J$6,C6,$B$12))</f>
        <v>0</v>
      </c>
      <c r="H5" s="134" t="e">
        <f ca="1">AVERAGE(OFFSET(Sheet3!$C$6:$J$6,C6,$B$12))</f>
        <v>#DIV/0!</v>
      </c>
      <c r="I5" s="134">
        <f ca="1">MIN(OFFSET(Sheet3!$C$6:$J$6,C6,$B$12))</f>
        <v>0</v>
      </c>
      <c r="J5" s="167">
        <f ca="1">(MAX(OFFSET(Sheet3!$C$7:$J$7,C6,$B$12)))/86400</f>
        <v>0</v>
      </c>
      <c r="K5" s="167" t="e">
        <f ca="1">(AVERAGE(OFFSET(Sheet3!$C$7:$J$7,C6,$B$12)))/86400</f>
        <v>#DIV/0!</v>
      </c>
      <c r="L5" s="167">
        <f ca="1">(MIN(OFFSET(Sheet3!$C$7:$J$7,C6,$B$12)))/86400</f>
        <v>0</v>
      </c>
      <c r="M5" s="134">
        <f ca="1">MAX(OFFSET(Sheet3!$C$8:$J$8,C6,$B$12))</f>
        <v>0</v>
      </c>
      <c r="N5" s="134">
        <f ca="1">(OFFSET(Sheet3!$K$8,C6,$B$12))</f>
        <v>0</v>
      </c>
      <c r="O5" s="134">
        <f ca="1">MIN(OFFSET(Sheet3!$C$8:$J$8,C6,$B$12))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8</v>
      </c>
      <c r="F6" s="134">
        <f ca="1">OFFSET(Sheet3!$C$5,C7,$B$12)</f>
        <v>0</v>
      </c>
      <c r="G6" s="134">
        <f ca="1">MAX(OFFSET(Sheet3!$C$6:$J$6,C7,$B$12))</f>
        <v>0</v>
      </c>
      <c r="H6" s="134" t="e">
        <f ca="1">AVERAGE(OFFSET(Sheet3!$C$6:$J$6,C7,$B$12))</f>
        <v>#DIV/0!</v>
      </c>
      <c r="I6" s="134">
        <f ca="1">MIN(OFFSET(Sheet3!$C$6:$J$6,C7,$B$12))</f>
        <v>0</v>
      </c>
      <c r="J6" s="167">
        <f ca="1">(MAX(OFFSET(Sheet3!$C$7:$J$7,C7,$B$12)))/86400</f>
        <v>0</v>
      </c>
      <c r="K6" s="167" t="e">
        <f ca="1">(AVERAGE(OFFSET(Sheet3!$C$7:$J$7,C7,$B$12)))/86400</f>
        <v>#DIV/0!</v>
      </c>
      <c r="L6" s="167">
        <f ca="1">(MIN(OFFSET(Sheet3!$C$7:$J$7,C7,$B$12)))/86400</f>
        <v>0</v>
      </c>
      <c r="M6" s="134">
        <f ca="1">MAX(OFFSET(Sheet3!$C$8:$J$8,C7,$B$12))</f>
        <v>0</v>
      </c>
      <c r="N6" s="134">
        <f ca="1">(OFFSET(Sheet3!$K$8,C7,$B$12))</f>
        <v>0</v>
      </c>
      <c r="O6" s="134">
        <f ca="1">MIN(OFFSET(Sheet3!$C$8:$J$8,C7,$B$12))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8</v>
      </c>
      <c r="F7" s="134">
        <f ca="1">OFFSET(Sheet3!$C$5,C8,$B$12)</f>
        <v>0</v>
      </c>
      <c r="G7" s="134">
        <f ca="1">MAX(OFFSET(Sheet3!$C$6:$J$6,C8,$B$12))</f>
        <v>0</v>
      </c>
      <c r="H7" s="134" t="e">
        <f ca="1">AVERAGE(OFFSET(Sheet3!$C$6:$J$6,C8,$B$12))</f>
        <v>#DIV/0!</v>
      </c>
      <c r="I7" s="134">
        <f ca="1">MIN(OFFSET(Sheet3!$C$6:$J$6,C8,$B$12))</f>
        <v>0</v>
      </c>
      <c r="J7" s="167">
        <f ca="1">(MAX(OFFSET(Sheet3!$C$7:$J$7,C8,$B$12)))/86400</f>
        <v>0</v>
      </c>
      <c r="K7" s="167" t="e">
        <f ca="1">(AVERAGE(OFFSET(Sheet3!$C$7:$J$7,C8,$B$12)))/86400</f>
        <v>#DIV/0!</v>
      </c>
      <c r="L7" s="167">
        <f ca="1">(MIN(OFFSET(Sheet3!$C$7:$J$7,C8,$B$12)))/86400</f>
        <v>0</v>
      </c>
      <c r="M7" s="134">
        <f ca="1">MAX(OFFSET(Sheet3!$C$8:$J$8,C8,$B$12))</f>
        <v>0</v>
      </c>
      <c r="N7" s="134">
        <f ca="1">(OFFSET(Sheet3!$K$8,C8,$B$12))</f>
        <v>0</v>
      </c>
      <c r="O7" s="134">
        <f ca="1">MIN(OFFSET(Sheet3!$C$8:$J$8,C8,$B$12))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8</v>
      </c>
      <c r="F8" s="134">
        <f ca="1">OFFSET(Sheet3!$C$5,C9,$B$12)</f>
        <v>0</v>
      </c>
      <c r="G8" s="134">
        <f ca="1">MAX(OFFSET(Sheet3!$C$6:$J$6,C9,$B$12))</f>
        <v>0</v>
      </c>
      <c r="H8" s="134" t="e">
        <f ca="1">AVERAGE(OFFSET(Sheet3!$C$6:$J$6,C9,$B$12))</f>
        <v>#DIV/0!</v>
      </c>
      <c r="I8" s="134">
        <f ca="1">MIN(OFFSET(Sheet3!$C$6:$J$6,C9,$B$12))</f>
        <v>0</v>
      </c>
      <c r="J8" s="167">
        <f ca="1">(MAX(OFFSET(Sheet3!$C$7:$J$7,C9,$B$12)))/86400</f>
        <v>0</v>
      </c>
      <c r="K8" s="167" t="e">
        <f ca="1">(AVERAGE(OFFSET(Sheet3!$C$7:$J$7,C9,$B$12)))/86400</f>
        <v>#DIV/0!</v>
      </c>
      <c r="L8" s="167">
        <f ca="1">(MIN(OFFSET(Sheet3!$C$7:$J$7,C9,$B$12)))/86400</f>
        <v>0</v>
      </c>
      <c r="M8" s="134">
        <f ca="1">MAX(OFFSET(Sheet3!$C$8:$J$8,C9,$B$12))</f>
        <v>0</v>
      </c>
      <c r="N8" s="134">
        <f ca="1">(OFFSET(Sheet3!$K$8,C9,$B$12))</f>
        <v>0</v>
      </c>
      <c r="O8" s="134">
        <f ca="1">MIN(OFFSET(Sheet3!$C$8:$J$8,C9,$B$12))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8</v>
      </c>
      <c r="F9" s="134">
        <f ca="1">OFFSET(Sheet3!$C$5,C10,$B$12)</f>
        <v>0</v>
      </c>
      <c r="G9" s="134">
        <f ca="1">MAX(OFFSET(Sheet3!$C$6:$J$6,C10,$B$12))</f>
        <v>0</v>
      </c>
      <c r="H9" s="134" t="e">
        <f ca="1">AVERAGE(OFFSET(Sheet3!$C$6:$J$6,C10,$B$12))</f>
        <v>#DIV/0!</v>
      </c>
      <c r="I9" s="134">
        <f ca="1">MIN(OFFSET(Sheet3!$C$6:$J$6,C10,$B$12))</f>
        <v>0</v>
      </c>
      <c r="J9" s="167">
        <f ca="1">(MAX(OFFSET(Sheet3!$C$7:$J$7,C10,$B$12)))/86400</f>
        <v>0</v>
      </c>
      <c r="K9" s="167" t="e">
        <f ca="1">(AVERAGE(OFFSET(Sheet3!$C$7:$J$7,C10,$B$12)))/86400</f>
        <v>#DIV/0!</v>
      </c>
      <c r="L9" s="167">
        <f ca="1">(MIN(OFFSET(Sheet3!$C$7:$J$7,C10,$B$12)))/86400</f>
        <v>0</v>
      </c>
      <c r="M9" s="134">
        <f ca="1">MAX(OFFSET(Sheet3!$C$8:$J$8,C10,$B$12))</f>
        <v>0</v>
      </c>
      <c r="N9" s="134">
        <f ca="1">(OFFSET(Sheet3!$K$8,C10,$B$12))</f>
        <v>0</v>
      </c>
      <c r="O9" s="134">
        <f ca="1">MIN(OFFSET(Sheet3!$C$8:$J$8,C10,$B$12))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8</v>
      </c>
      <c r="F10" s="134">
        <f ca="1">OFFSET(Sheet3!$C$5,C11,$B$12)</f>
        <v>0</v>
      </c>
      <c r="G10" s="134">
        <f ca="1">MAX(OFFSET(Sheet3!$C$6:$J$6,C11,$B$12))</f>
        <v>0</v>
      </c>
      <c r="H10" s="134" t="e">
        <f ca="1">AVERAGE(OFFSET(Sheet3!$C$6:$J$6,C11,$B$12))</f>
        <v>#DIV/0!</v>
      </c>
      <c r="I10" s="134">
        <f ca="1">MIN(OFFSET(Sheet3!$C$6:$J$6,C11,$B$12))</f>
        <v>0</v>
      </c>
      <c r="J10" s="167">
        <f ca="1">(MAX(OFFSET(Sheet3!$C$7:$J$7,C11,$B$12)))/86400</f>
        <v>0</v>
      </c>
      <c r="K10" s="167" t="e">
        <f ca="1">(AVERAGE(OFFSET(Sheet3!$C$7:$J$7,C11,$B$12)))/86400</f>
        <v>#DIV/0!</v>
      </c>
      <c r="L10" s="167">
        <f ca="1">(MIN(OFFSET(Sheet3!$C$7:$J$7,C11,$B$12)))/86400</f>
        <v>0</v>
      </c>
      <c r="M10" s="134">
        <f ca="1">MAX(OFFSET(Sheet3!$C$8:$J$8,C11,$B$12))</f>
        <v>0</v>
      </c>
      <c r="N10" s="134">
        <f ca="1">(OFFSET(Sheet3!$K$8,C11,$B$12))</f>
        <v>0</v>
      </c>
      <c r="O10" s="134">
        <f ca="1">MIN(OFFSET(Sheet3!$C$8:$J$8,C11,$B$12))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8</v>
      </c>
      <c r="F11" s="134">
        <f ca="1">OFFSET(Sheet3!$C$5,C12,$B$12)</f>
        <v>0</v>
      </c>
      <c r="G11" s="134">
        <f ca="1">MAX(OFFSET(Sheet3!$C$6:$J$6,C12,$B$12))</f>
        <v>0</v>
      </c>
      <c r="H11" s="134" t="e">
        <f ca="1">AVERAGE(OFFSET(Sheet3!$C$6:$J$6,C12,$B$12))</f>
        <v>#DIV/0!</v>
      </c>
      <c r="I11" s="134">
        <f ca="1">MIN(OFFSET(Sheet3!$C$6:$J$6,C12,$B$12))</f>
        <v>0</v>
      </c>
      <c r="J11" s="167">
        <f ca="1">(MAX(OFFSET(Sheet3!$C$7:$J$7,C12,$B$12)))/86400</f>
        <v>0</v>
      </c>
      <c r="K11" s="167" t="e">
        <f ca="1">(AVERAGE(OFFSET(Sheet3!$C$7:$J$7,C12,$B$12)))/86400</f>
        <v>#DIV/0!</v>
      </c>
      <c r="L11" s="167">
        <f ca="1">(MIN(OFFSET(Sheet3!$C$7:$J$7,C12,$B$12)))/86400</f>
        <v>0</v>
      </c>
      <c r="M11" s="134">
        <f ca="1">MAX(OFFSET(Sheet3!$C$8:$J$8,C12,$B$12))</f>
        <v>0</v>
      </c>
      <c r="N11" s="134">
        <f ca="1">(OFFSET(Sheet3!$K$8,C12,$B$12))</f>
        <v>0</v>
      </c>
      <c r="O11" s="134">
        <f ca="1">MIN(OFFSET(Sheet3!$C$8:$J$8,C12,$B$12))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8</v>
      </c>
      <c r="F12" s="134">
        <f ca="1">OFFSET(Sheet3!$C$5,C13,$B$12)</f>
        <v>0</v>
      </c>
      <c r="G12" s="134">
        <f ca="1">MAX(OFFSET(Sheet3!$C$6:$J$6,C13,$B$12))</f>
        <v>0</v>
      </c>
      <c r="H12" s="134" t="e">
        <f ca="1">AVERAGE(OFFSET(Sheet3!$C$6:$J$6,C13,$B$12))</f>
        <v>#DIV/0!</v>
      </c>
      <c r="I12" s="134">
        <f ca="1">MIN(OFFSET(Sheet3!$C$6:$J$6,C13,$B$12))</f>
        <v>0</v>
      </c>
      <c r="J12" s="167">
        <f ca="1">(MAX(OFFSET(Sheet3!$C$7:$J$7,C13,$B$12)))/86400</f>
        <v>0</v>
      </c>
      <c r="K12" s="167" t="e">
        <f ca="1">(AVERAGE(OFFSET(Sheet3!$C$7:$J$7,C13,$B$12)))/86400</f>
        <v>#DIV/0!</v>
      </c>
      <c r="L12" s="167">
        <f ca="1">(MIN(OFFSET(Sheet3!$C$7:$J$7,C13,$B$12)))/86400</f>
        <v>0</v>
      </c>
      <c r="M12" s="134">
        <f ca="1">MAX(OFFSET(Sheet3!$C$8:$J$8,C13,$B$12))</f>
        <v>0</v>
      </c>
      <c r="N12" s="134">
        <f ca="1">(OFFSET(Sheet3!$K$8,C13,$B$12))</f>
        <v>0</v>
      </c>
      <c r="O12" s="134">
        <f ca="1">MIN(OFFSET(Sheet3!$C$8:$J$8,C13,$B$12))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8</v>
      </c>
      <c r="F13" s="134">
        <f ca="1">OFFSET(Sheet3!$C$5,C14,$B$12)</f>
        <v>0</v>
      </c>
      <c r="G13" s="134">
        <f ca="1">MAX(OFFSET(Sheet3!$C$6:$J$6,C14,$B$12))</f>
        <v>0</v>
      </c>
      <c r="H13" s="134" t="e">
        <f ca="1">AVERAGE(OFFSET(Sheet3!$C$6:$J$6,C14,$B$12))</f>
        <v>#DIV/0!</v>
      </c>
      <c r="I13" s="134">
        <f ca="1">MIN(OFFSET(Sheet3!$C$6:$J$6,C14,$B$12))</f>
        <v>0</v>
      </c>
      <c r="J13" s="167">
        <f ca="1">(MAX(OFFSET(Sheet3!$C$7:$J$7,C14,$B$12)))/86400</f>
        <v>0</v>
      </c>
      <c r="K13" s="167" t="e">
        <f ca="1">(AVERAGE(OFFSET(Sheet3!$C$7:$J$7,C14,$B$12)))/86400</f>
        <v>#DIV/0!</v>
      </c>
      <c r="L13" s="167">
        <f ca="1">(MIN(OFFSET(Sheet3!$C$7:$J$7,C14,$B$12)))/86400</f>
        <v>0</v>
      </c>
      <c r="M13" s="134">
        <f ca="1">MAX(OFFSET(Sheet3!$C$8:$J$8,C14,$B$12))</f>
        <v>0</v>
      </c>
      <c r="N13" s="134">
        <f ca="1">(OFFSET(Sheet3!$K$8,C14,$B$12))</f>
        <v>0</v>
      </c>
      <c r="O13" s="134">
        <f ca="1">MIN(OFFSET(Sheet3!$C$8:$J$8,C14,$B$12))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8</v>
      </c>
      <c r="F14" s="134">
        <f ca="1">OFFSET(Sheet3!$C$5,C15,$B$12)</f>
        <v>0</v>
      </c>
      <c r="G14" s="134">
        <f ca="1">MAX(OFFSET(Sheet3!$C$6:$J$6,C15,$B$12))</f>
        <v>0</v>
      </c>
      <c r="H14" s="134" t="e">
        <f ca="1">AVERAGE(OFFSET(Sheet3!$C$6:$J$6,C15,$B$12))</f>
        <v>#DIV/0!</v>
      </c>
      <c r="I14" s="134">
        <f ca="1">MIN(OFFSET(Sheet3!$C$6:$J$6,C15,$B$12))</f>
        <v>0</v>
      </c>
      <c r="J14" s="167">
        <f ca="1">(MAX(OFFSET(Sheet3!$C$7:$J$7,C15,$B$12)))/86400</f>
        <v>0</v>
      </c>
      <c r="K14" s="167" t="e">
        <f ca="1">(AVERAGE(OFFSET(Sheet3!$C$7:$J$7,C15,$B$12)))/86400</f>
        <v>#DIV/0!</v>
      </c>
      <c r="L14" s="167">
        <f ca="1">(MIN(OFFSET(Sheet3!$C$7:$J$7,C15,$B$12)))/86400</f>
        <v>0</v>
      </c>
      <c r="M14" s="134">
        <f ca="1">MAX(OFFSET(Sheet3!$C$8:$J$8,C15,$B$12))</f>
        <v>0</v>
      </c>
      <c r="N14" s="134">
        <f ca="1">(OFFSET(Sheet3!$K$8,C15,$B$12))</f>
        <v>0</v>
      </c>
      <c r="O14" s="134">
        <f ca="1">MIN(OFFSET(Sheet3!$C$8:$J$8,C15,$B$12))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8</v>
      </c>
      <c r="F15" s="134">
        <f ca="1">OFFSET(Sheet3!$C$5,C16,$B$12)</f>
        <v>0</v>
      </c>
      <c r="G15" s="134">
        <f ca="1">MAX(OFFSET(Sheet3!$C$6:$J$6,C16,$B$12))</f>
        <v>0</v>
      </c>
      <c r="H15" s="134" t="e">
        <f ca="1">AVERAGE(OFFSET(Sheet3!$C$6:$J$6,C16,$B$12))</f>
        <v>#DIV/0!</v>
      </c>
      <c r="I15" s="134">
        <f ca="1">MIN(OFFSET(Sheet3!$C$6:$J$6,C16,$B$12))</f>
        <v>0</v>
      </c>
      <c r="J15" s="167">
        <f ca="1">(MAX(OFFSET(Sheet3!$C$7:$J$7,C16,$B$12)))/86400</f>
        <v>0</v>
      </c>
      <c r="K15" s="167" t="e">
        <f ca="1">(AVERAGE(OFFSET(Sheet3!$C$7:$J$7,C16,$B$12)))/86400</f>
        <v>#DIV/0!</v>
      </c>
      <c r="L15" s="167">
        <f ca="1">(MIN(OFFSET(Sheet3!$C$7:$J$7,C16,$B$12)))/86400</f>
        <v>0</v>
      </c>
      <c r="M15" s="134">
        <f ca="1">MAX(OFFSET(Sheet3!$C$8:$J$8,C16,$B$12))</f>
        <v>0</v>
      </c>
      <c r="N15" s="134">
        <f ca="1">(OFFSET(Sheet3!$K$8,C16,$B$12))</f>
        <v>0</v>
      </c>
      <c r="O15" s="134">
        <f ca="1">MIN(OFFSET(Sheet3!$C$8:$J$8,C16,$B$12))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8</v>
      </c>
      <c r="F16" s="134">
        <f ca="1">OFFSET(Sheet3!$C$5,C17,$B$12)</f>
        <v>2</v>
      </c>
      <c r="G16" s="134">
        <f ca="1">MAX(OFFSET(Sheet3!$C$6:$J$6,C17,$B$12))</f>
        <v>706.96</v>
      </c>
      <c r="H16" s="134">
        <f ca="1">AVERAGE(OFFSET(Sheet3!$C$6:$J$6,C17,$B$12))</f>
        <v>626</v>
      </c>
      <c r="I16" s="134">
        <f ca="1">MIN(OFFSET(Sheet3!$C$6:$J$6,C17,$B$12))</f>
        <v>545.04</v>
      </c>
      <c r="J16" s="167">
        <f ca="1">(MAX(OFFSET(Sheet3!$C$7:$J$7,C17,$B$12)))/86400</f>
        <v>4.9768518518518521E-3</v>
      </c>
      <c r="K16" s="167">
        <f ca="1">(AVERAGE(OFFSET(Sheet3!$C$7:$J$7,C17,$B$12)))/86400</f>
        <v>4.9305555555555552E-3</v>
      </c>
      <c r="L16" s="167">
        <f ca="1">(MIN(OFFSET(Sheet3!$C$7:$J$7,C17,$B$12)))/86400</f>
        <v>4.8842592592592592E-3</v>
      </c>
      <c r="M16" s="134">
        <f ca="1">MAX(OFFSET(Sheet3!$C$8:$J$8,C17,$B$12))</f>
        <v>1.12083</v>
      </c>
      <c r="N16" s="134">
        <f ca="1">(OFFSET(Sheet3!$K$8,C17,$B$12))</f>
        <v>1.0019174084507041</v>
      </c>
      <c r="O16" s="134">
        <f ca="1">MIN(OFFSET(Sheet3!$C$8:$J$8,C17,$B$12))</f>
        <v>0.880104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8</v>
      </c>
      <c r="F17" s="134">
        <f ca="1">OFFSET(Sheet3!$C$5,C18,$B$12)</f>
        <v>1</v>
      </c>
      <c r="G17" s="134">
        <f ca="1">MAX(OFFSET(Sheet3!$C$6:$J$6,C18,$B$12))</f>
        <v>486.96</v>
      </c>
      <c r="H17" s="134">
        <f ca="1">AVERAGE(OFFSET(Sheet3!$C$6:$J$6,C18,$B$12))</f>
        <v>486.96</v>
      </c>
      <c r="I17" s="134">
        <f ca="1">MIN(OFFSET(Sheet3!$C$6:$J$6,C18,$B$12))</f>
        <v>486.96</v>
      </c>
      <c r="J17" s="167">
        <f ca="1">(MAX(OFFSET(Sheet3!$C$7:$J$7,C18,$B$12)))/86400</f>
        <v>4.3750000000000004E-3</v>
      </c>
      <c r="K17" s="167">
        <f ca="1">(AVERAGE(OFFSET(Sheet3!$C$7:$J$7,C18,$B$12)))/86400</f>
        <v>4.3750000000000004E-3</v>
      </c>
      <c r="L17" s="167">
        <f ca="1">(MIN(OFFSET(Sheet3!$C$7:$J$7,C18,$B$12)))/86400</f>
        <v>4.3750000000000004E-3</v>
      </c>
      <c r="M17" s="134">
        <f ca="1">MAX(OFFSET(Sheet3!$C$8:$J$8,C18,$B$12))</f>
        <v>0.87835216761904755</v>
      </c>
      <c r="N17" s="134">
        <f ca="1">(OFFSET(Sheet3!$K$8,C18,$B$12))</f>
        <v>0.87835216761904755</v>
      </c>
      <c r="O17" s="134">
        <f ca="1">MIN(OFFSET(Sheet3!$C$8:$J$8,C18,$B$12))</f>
        <v>0.87835216761904755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8</v>
      </c>
      <c r="F18" s="134">
        <f ca="1">OFFSET(Sheet3!$C$5,C19,$B$12)</f>
        <v>0</v>
      </c>
      <c r="G18" s="134">
        <f ca="1">MAX(OFFSET(Sheet3!$C$6:$J$6,C19,$B$12))</f>
        <v>0</v>
      </c>
      <c r="H18" s="134" t="e">
        <f ca="1">AVERAGE(OFFSET(Sheet3!$C$6:$J$6,C19,$B$12))</f>
        <v>#DIV/0!</v>
      </c>
      <c r="I18" s="134">
        <f ca="1">MIN(OFFSET(Sheet3!$C$6:$J$6,C19,$B$12))</f>
        <v>0</v>
      </c>
      <c r="J18" s="167">
        <f ca="1">(MAX(OFFSET(Sheet3!$C$7:$J$7,C19,$B$12)))/86400</f>
        <v>0</v>
      </c>
      <c r="K18" s="167" t="e">
        <f ca="1">(AVERAGE(OFFSET(Sheet3!$C$7:$J$7,C19,$B$12)))/86400</f>
        <v>#DIV/0!</v>
      </c>
      <c r="L18" s="167">
        <f ca="1">(MIN(OFFSET(Sheet3!$C$7:$J$7,C19,$B$12)))/86400</f>
        <v>0</v>
      </c>
      <c r="M18" s="134">
        <f ca="1">MAX(OFFSET(Sheet3!$C$8:$J$8,C19,$B$12))</f>
        <v>0</v>
      </c>
      <c r="N18" s="134">
        <f ca="1">(OFFSET(Sheet3!$K$8,C19,$B$12))</f>
        <v>0</v>
      </c>
      <c r="O18" s="134">
        <f ca="1">MIN(OFFSET(Sheet3!$C$8:$J$8,C19,$B$12))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8</v>
      </c>
      <c r="F19" s="134">
        <f ca="1">OFFSET(Sheet3!$C$5,C20,$B$12)</f>
        <v>0</v>
      </c>
      <c r="G19" s="134">
        <f ca="1">MAX(OFFSET(Sheet3!$C$6:$J$6,C20,$B$12))</f>
        <v>0</v>
      </c>
      <c r="H19" s="134" t="e">
        <f ca="1">AVERAGE(OFFSET(Sheet3!$C$6:$J$6,C20,$B$12))</f>
        <v>#DIV/0!</v>
      </c>
      <c r="I19" s="134">
        <f ca="1">MIN(OFFSET(Sheet3!$C$6:$J$6,C20,$B$12))</f>
        <v>0</v>
      </c>
      <c r="J19" s="167">
        <f ca="1">(MAX(OFFSET(Sheet3!$C$7:$J$7,C20,$B$12)))/86400</f>
        <v>0</v>
      </c>
      <c r="K19" s="167" t="e">
        <f ca="1">(AVERAGE(OFFSET(Sheet3!$C$7:$J$7,C20,$B$12)))/86400</f>
        <v>#DIV/0!</v>
      </c>
      <c r="L19" s="167">
        <f ca="1">(MIN(OFFSET(Sheet3!$C$7:$J$7,C20,$B$12)))/86400</f>
        <v>0</v>
      </c>
      <c r="M19" s="134">
        <f ca="1">MAX(OFFSET(Sheet3!$C$8:$J$8,C20,$B$12))</f>
        <v>0</v>
      </c>
      <c r="N19" s="134">
        <f ca="1">(OFFSET(Sheet3!$K$8,C20,$B$12))</f>
        <v>0</v>
      </c>
      <c r="O19" s="134">
        <f ca="1">MIN(OFFSET(Sheet3!$C$8:$J$8,C20,$B$12))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8</v>
      </c>
      <c r="F20" s="134">
        <f ca="1">OFFSET(Sheet3!$C$5,C21,$B$12)</f>
        <v>0</v>
      </c>
      <c r="G20" s="134">
        <f ca="1">MAX(OFFSET(Sheet3!$C$6:$J$6,C21,$B$12))</f>
        <v>0</v>
      </c>
      <c r="H20" s="134" t="e">
        <f ca="1">AVERAGE(OFFSET(Sheet3!$C$6:$J$6,C21,$B$12))</f>
        <v>#DIV/0!</v>
      </c>
      <c r="I20" s="134">
        <f ca="1">MIN(OFFSET(Sheet3!$C$6:$J$6,C21,$B$12))</f>
        <v>0</v>
      </c>
      <c r="J20" s="167">
        <f ca="1">(MAX(OFFSET(Sheet3!$C$7:$J$7,C21,$B$12)))/86400</f>
        <v>0</v>
      </c>
      <c r="K20" s="167" t="e">
        <f ca="1">(AVERAGE(OFFSET(Sheet3!$C$7:$J$7,C21,$B$12)))/86400</f>
        <v>#DIV/0!</v>
      </c>
      <c r="L20" s="167">
        <f ca="1">(MIN(OFFSET(Sheet3!$C$7:$J$7,C21,$B$12)))/86400</f>
        <v>0</v>
      </c>
      <c r="M20" s="134">
        <f ca="1">MAX(OFFSET(Sheet3!$C$8:$J$8,C21,$B$12))</f>
        <v>0</v>
      </c>
      <c r="N20" s="134">
        <f ca="1">(OFFSET(Sheet3!$K$8,C21,$B$12))</f>
        <v>0</v>
      </c>
      <c r="O20" s="134">
        <f ca="1">MIN(OFFSET(Sheet3!$C$8:$J$8,C21,$B$12))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8</v>
      </c>
      <c r="F21" s="134">
        <f ca="1">OFFSET(Sheet3!$C$5,C22,$B$12)</f>
        <v>0</v>
      </c>
      <c r="G21" s="134">
        <f ca="1">MAX(OFFSET(Sheet3!$C$6:$J$6,C22,$B$12))</f>
        <v>0</v>
      </c>
      <c r="H21" s="134" t="e">
        <f ca="1">AVERAGE(OFFSET(Sheet3!$C$6:$J$6,C22,$B$12))</f>
        <v>#DIV/0!</v>
      </c>
      <c r="I21" s="134">
        <f ca="1">MIN(OFFSET(Sheet3!$C$6:$J$6,C22,$B$12))</f>
        <v>0</v>
      </c>
      <c r="J21" s="167">
        <f ca="1">(MAX(OFFSET(Sheet3!$C$7:$J$7,C22,$B$12)))/86400</f>
        <v>0</v>
      </c>
      <c r="K21" s="167" t="e">
        <f ca="1">(AVERAGE(OFFSET(Sheet3!$C$7:$J$7,C22,$B$12)))/86400</f>
        <v>#DIV/0!</v>
      </c>
      <c r="L21" s="167">
        <f ca="1">(MIN(OFFSET(Sheet3!$C$7:$J$7,C22,$B$12)))/86400</f>
        <v>0</v>
      </c>
      <c r="M21" s="134">
        <f ca="1">MAX(OFFSET(Sheet3!$C$8:$J$8,C22,$B$12))</f>
        <v>0</v>
      </c>
      <c r="N21" s="134">
        <f ca="1">(OFFSET(Sheet3!$K$8,C22,$B$12))</f>
        <v>0</v>
      </c>
      <c r="O21" s="134">
        <f ca="1">MIN(OFFSET(Sheet3!$C$8:$J$8,C22,$B$12))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8</v>
      </c>
      <c r="F22" s="134">
        <f ca="1">OFFSET(Sheet3!$C$5,C23,$B$12)</f>
        <v>0</v>
      </c>
      <c r="G22" s="134">
        <f ca="1">MAX(OFFSET(Sheet3!$C$6:$J$6,C23,$B$12))</f>
        <v>0</v>
      </c>
      <c r="H22" s="134" t="e">
        <f ca="1">AVERAGE(OFFSET(Sheet3!$C$6:$J$6,C23,$B$12))</f>
        <v>#DIV/0!</v>
      </c>
      <c r="I22" s="134">
        <f ca="1">MIN(OFFSET(Sheet3!$C$6:$J$6,C23,$B$12))</f>
        <v>0</v>
      </c>
      <c r="J22" s="167">
        <f ca="1">(MAX(OFFSET(Sheet3!$C$7:$J$7,C23,$B$12)))/86400</f>
        <v>0</v>
      </c>
      <c r="K22" s="167" t="e">
        <f ca="1">(AVERAGE(OFFSET(Sheet3!$C$7:$J$7,C23,$B$12)))/86400</f>
        <v>#DIV/0!</v>
      </c>
      <c r="L22" s="167">
        <f ca="1">(MIN(OFFSET(Sheet3!$C$7:$J$7,C23,$B$12)))/86400</f>
        <v>0</v>
      </c>
      <c r="M22" s="134">
        <f ca="1">MAX(OFFSET(Sheet3!$C$8:$J$8,C23,$B$12))</f>
        <v>0</v>
      </c>
      <c r="N22" s="134">
        <f ca="1">(OFFSET(Sheet3!$K$8,C23,$B$12))</f>
        <v>0</v>
      </c>
      <c r="O22" s="134">
        <f ca="1">MIN(OFFSET(Sheet3!$C$8:$J$8,C23,$B$12))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8</v>
      </c>
      <c r="F23" s="134">
        <f ca="1">OFFSET(Sheet3!$C$5,C24,$B$12)</f>
        <v>0</v>
      </c>
      <c r="G23" s="134">
        <f ca="1">MAX(OFFSET(Sheet3!$C$6:$J$6,C24,$B$12))</f>
        <v>0</v>
      </c>
      <c r="H23" s="134" t="e">
        <f ca="1">AVERAGE(OFFSET(Sheet3!$C$6:$J$6,C24,$B$12))</f>
        <v>#DIV/0!</v>
      </c>
      <c r="I23" s="134">
        <f ca="1">MIN(OFFSET(Sheet3!$C$6:$J$6,C24,$B$12))</f>
        <v>0</v>
      </c>
      <c r="J23" s="167">
        <f ca="1">(MAX(OFFSET(Sheet3!$C$7:$J$7,C24,$B$12)))/86400</f>
        <v>0</v>
      </c>
      <c r="K23" s="167" t="e">
        <f ca="1">(AVERAGE(OFFSET(Sheet3!$C$7:$J$7,C24,$B$12)))/86400</f>
        <v>#DIV/0!</v>
      </c>
      <c r="L23" s="167">
        <f ca="1">(MIN(OFFSET(Sheet3!$C$7:$J$7,C24,$B$12)))/86400</f>
        <v>0</v>
      </c>
      <c r="M23" s="134">
        <f ca="1">MAX(OFFSET(Sheet3!$C$8:$J$8,C24,$B$12))</f>
        <v>0</v>
      </c>
      <c r="N23" s="134">
        <f ca="1">(OFFSET(Sheet3!$K$8,C24,$B$12))</f>
        <v>0</v>
      </c>
      <c r="O23" s="134">
        <f ca="1">MIN(OFFSET(Sheet3!$C$8:$J$8,C24,$B$12))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8</v>
      </c>
      <c r="F24" s="134">
        <f ca="1">OFFSET(Sheet3!$C$5,C25,$B$12)</f>
        <v>0</v>
      </c>
      <c r="G24" s="134">
        <f ca="1">MAX(OFFSET(Sheet3!$C$6:$J$6,C25,$B$12))</f>
        <v>0</v>
      </c>
      <c r="H24" s="134" t="e">
        <f ca="1">AVERAGE(OFFSET(Sheet3!$C$6:$J$6,C25,$B$12))</f>
        <v>#DIV/0!</v>
      </c>
      <c r="I24" s="134">
        <f ca="1">MIN(OFFSET(Sheet3!$C$6:$J$6,C25,$B$12))</f>
        <v>0</v>
      </c>
      <c r="J24" s="167">
        <f ca="1">(MAX(OFFSET(Sheet3!$C$7:$J$7,C25,$B$12)))/86400</f>
        <v>0</v>
      </c>
      <c r="K24" s="167" t="e">
        <f ca="1">(AVERAGE(OFFSET(Sheet3!$C$7:$J$7,C25,$B$12)))/86400</f>
        <v>#DIV/0!</v>
      </c>
      <c r="L24" s="167">
        <f ca="1">(MIN(OFFSET(Sheet3!$C$7:$J$7,C25,$B$12)))/86400</f>
        <v>0</v>
      </c>
      <c r="M24" s="134">
        <f ca="1">MAX(OFFSET(Sheet3!$C$8:$J$8,C25,$B$12))</f>
        <v>0</v>
      </c>
      <c r="N24" s="134">
        <f ca="1">(OFFSET(Sheet3!$K$8,C25,$B$12))</f>
        <v>0</v>
      </c>
      <c r="O24" s="134">
        <f ca="1">MIN(OFFSET(Sheet3!$C$8:$J$8,C25,$B$12))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8</v>
      </c>
      <c r="F25" s="134">
        <f ca="1">OFFSET(Sheet3!$C$5,C26,$B$12)</f>
        <v>0</v>
      </c>
      <c r="G25" s="134">
        <f ca="1">MAX(OFFSET(Sheet3!$C$6:$J$6,C26,$B$12))</f>
        <v>0</v>
      </c>
      <c r="H25" s="134" t="e">
        <f ca="1">AVERAGE(OFFSET(Sheet3!$C$6:$J$6,C26,$B$12))</f>
        <v>#DIV/0!</v>
      </c>
      <c r="I25" s="134">
        <f ca="1">MIN(OFFSET(Sheet3!$C$6:$J$6,C26,$B$12))</f>
        <v>0</v>
      </c>
      <c r="J25" s="167">
        <f ca="1">(MAX(OFFSET(Sheet3!$C$7:$J$7,C26,$B$12)))/86400</f>
        <v>0</v>
      </c>
      <c r="K25" s="167" t="e">
        <f ca="1">(AVERAGE(OFFSET(Sheet3!$C$7:$J$7,C26,$B$12)))/86400</f>
        <v>#DIV/0!</v>
      </c>
      <c r="L25" s="167">
        <f ca="1">(MIN(OFFSET(Sheet3!$C$7:$J$7,C26,$B$12)))/86400</f>
        <v>0</v>
      </c>
      <c r="M25" s="134">
        <f ca="1">MAX(OFFSET(Sheet3!$C$8:$J$8,C26,$B$12))</f>
        <v>0</v>
      </c>
      <c r="N25" s="134">
        <f ca="1">(OFFSET(Sheet3!$K$8,C26,$B$12))</f>
        <v>0</v>
      </c>
      <c r="O25" s="134">
        <f ca="1">MIN(OFFSET(Sheet3!$C$8:$J$8,C26,$B$12))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8</v>
      </c>
      <c r="F26" s="134">
        <f ca="1">OFFSET(Sheet3!$C$5,C27,$B$12)</f>
        <v>0</v>
      </c>
      <c r="G26" s="134">
        <f ca="1">MAX(OFFSET(Sheet3!$C$6:$J$6,C27,$B$12))</f>
        <v>0</v>
      </c>
      <c r="H26" s="134" t="e">
        <f ca="1">AVERAGE(OFFSET(Sheet3!$C$6:$J$6,C27,$B$12))</f>
        <v>#DIV/0!</v>
      </c>
      <c r="I26" s="134">
        <f ca="1">MIN(OFFSET(Sheet3!$C$6:$J$6,C27,$B$12))</f>
        <v>0</v>
      </c>
      <c r="J26" s="167">
        <f ca="1">(MAX(OFFSET(Sheet3!$C$7:$J$7,C27,$B$12)))/86400</f>
        <v>0</v>
      </c>
      <c r="K26" s="167" t="e">
        <f ca="1">(AVERAGE(OFFSET(Sheet3!$C$7:$J$7,C27,$B$12)))/86400</f>
        <v>#DIV/0!</v>
      </c>
      <c r="L26" s="167">
        <f ca="1">(MIN(OFFSET(Sheet3!$C$7:$J$7,C27,$B$12)))/86400</f>
        <v>0</v>
      </c>
      <c r="M26" s="134">
        <f ca="1">MAX(OFFSET(Sheet3!$C$8:$J$8,C27,$B$12))</f>
        <v>0</v>
      </c>
      <c r="N26" s="134">
        <f ca="1">(OFFSET(Sheet3!$K$8,C27,$B$12))</f>
        <v>0</v>
      </c>
      <c r="O26" s="134">
        <f ca="1">MIN(OFFSET(Sheet3!$C$8:$J$8,C27,$B$12))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8</v>
      </c>
      <c r="F27" s="134">
        <f ca="1">OFFSET(Sheet3!$C$5,C28,$B$12)</f>
        <v>0</v>
      </c>
      <c r="G27" s="134">
        <f ca="1">MAX(OFFSET(Sheet3!$C$6:$J$6,C28,$B$12))</f>
        <v>0</v>
      </c>
      <c r="H27" s="134" t="e">
        <f ca="1">AVERAGE(OFFSET(Sheet3!$C$6:$J$6,C28,$B$12))</f>
        <v>#DIV/0!</v>
      </c>
      <c r="I27" s="134">
        <f ca="1">MIN(OFFSET(Sheet3!$C$6:$J$6,C28,$B$12))</f>
        <v>0</v>
      </c>
      <c r="J27" s="167">
        <f ca="1">(MAX(OFFSET(Sheet3!$C$7:$J$7,C28,$B$12)))/86400</f>
        <v>0</v>
      </c>
      <c r="K27" s="167" t="e">
        <f ca="1">(AVERAGE(OFFSET(Sheet3!$C$7:$J$7,C28,$B$12)))/86400</f>
        <v>#DIV/0!</v>
      </c>
      <c r="L27" s="167">
        <f ca="1">(MIN(OFFSET(Sheet3!$C$7:$J$7,C28,$B$12)))/86400</f>
        <v>0</v>
      </c>
      <c r="M27" s="134">
        <f ca="1">MAX(OFFSET(Sheet3!$C$8:$J$8,C28,$B$12))</f>
        <v>0</v>
      </c>
      <c r="N27" s="134">
        <f ca="1">(OFFSET(Sheet3!$K$8,C28,$B$12))</f>
        <v>0</v>
      </c>
      <c r="O27" s="134">
        <f ca="1">MIN(OFFSET(Sheet3!$C$8:$J$8,C28,$B$12))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8</v>
      </c>
      <c r="F28" s="134">
        <f ca="1">OFFSET(Sheet3!$C$5,C29,$B$12)</f>
        <v>0</v>
      </c>
      <c r="G28" s="134">
        <f ca="1">MAX(OFFSET(Sheet3!$C$6:$J$6,C29,$B$12))</f>
        <v>0</v>
      </c>
      <c r="H28" s="134" t="e">
        <f ca="1">AVERAGE(OFFSET(Sheet3!$C$6:$J$6,C29,$B$12))</f>
        <v>#DIV/0!</v>
      </c>
      <c r="I28" s="134">
        <f ca="1">MIN(OFFSET(Sheet3!$C$6:$J$6,C29,$B$12))</f>
        <v>0</v>
      </c>
      <c r="J28" s="167">
        <f ca="1">(MAX(OFFSET(Sheet3!$C$7:$J$7,C29,$B$12)))/86400</f>
        <v>0</v>
      </c>
      <c r="K28" s="167" t="e">
        <f ca="1">(AVERAGE(OFFSET(Sheet3!$C$7:$J$7,C29,$B$12)))/86400</f>
        <v>#DIV/0!</v>
      </c>
      <c r="L28" s="167">
        <f ca="1">(MIN(OFFSET(Sheet3!$C$7:$J$7,C29,$B$12)))/86400</f>
        <v>0</v>
      </c>
      <c r="M28" s="134">
        <f ca="1">MAX(OFFSET(Sheet3!$C$8:$J$8,C29,$B$12))</f>
        <v>0</v>
      </c>
      <c r="N28" s="134">
        <f ca="1">(OFFSET(Sheet3!$K$8,C29,$B$12))</f>
        <v>0</v>
      </c>
      <c r="O28" s="134">
        <f ca="1">MIN(OFFSET(Sheet3!$C$8:$J$8,C29,$B$12))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8</v>
      </c>
      <c r="F29" s="134">
        <f ca="1">OFFSET(Sheet3!$C$5,C30,$B$12)</f>
        <v>2</v>
      </c>
      <c r="G29" s="134">
        <f ca="1">MAX(OFFSET(Sheet3!$C$6:$J$6,C30,$B$12))</f>
        <v>625.14</v>
      </c>
      <c r="H29" s="134">
        <f ca="1">AVERAGE(OFFSET(Sheet3!$C$6:$J$6,C30,$B$12))</f>
        <v>604.63499999999999</v>
      </c>
      <c r="I29" s="134">
        <f ca="1">MIN(OFFSET(Sheet3!$C$6:$J$6,C30,$B$12))</f>
        <v>584.13</v>
      </c>
      <c r="J29" s="167">
        <f ca="1">(MAX(OFFSET(Sheet3!$C$7:$J$7,C30,$B$12)))/86400</f>
        <v>5.185185185185185E-3</v>
      </c>
      <c r="K29" s="167">
        <f ca="1">(AVERAGE(OFFSET(Sheet3!$C$7:$J$7,C30,$B$12)))/86400</f>
        <v>4.9479166666666664E-3</v>
      </c>
      <c r="L29" s="167">
        <f ca="1">(MIN(OFFSET(Sheet3!$C$7:$J$7,C30,$B$12)))/86400</f>
        <v>4.7106481481481478E-3</v>
      </c>
      <c r="M29" s="134">
        <f ca="1">MAX(OFFSET(Sheet3!$C$8:$J$8,C30,$B$12))</f>
        <v>1.046888</v>
      </c>
      <c r="N29" s="134">
        <f ca="1">(OFFSET(Sheet3!$K$8,C30,$B$12))</f>
        <v>0.96432705768421056</v>
      </c>
      <c r="O29" s="134">
        <f ca="1">MIN(OFFSET(Sheet3!$C$8:$J$8,C30,$B$12))</f>
        <v>0.88803900000000002</v>
      </c>
    </row>
    <row r="30" spans="1:15" x14ac:dyDescent="0.25">
      <c r="C30" s="134">
        <v>100</v>
      </c>
      <c r="D30" s="134">
        <f ca="1">OFFSET(Sheet3!$B$5,C31,0)</f>
        <v>111</v>
      </c>
      <c r="E30" s="134">
        <v>8</v>
      </c>
      <c r="F30" s="134">
        <f ca="1">OFFSET(Sheet3!$C$5,C31,$B$12)</f>
        <v>2</v>
      </c>
      <c r="G30" s="134">
        <f ca="1">MAX(OFFSET(Sheet3!$C$6:$J$6,C31,$B$12))</f>
        <v>486.96</v>
      </c>
      <c r="H30" s="134">
        <f ca="1">AVERAGE(OFFSET(Sheet3!$C$6:$J$6,C31,$B$12))</f>
        <v>471.375</v>
      </c>
      <c r="I30" s="134">
        <f ca="1">MIN(OFFSET(Sheet3!$C$6:$J$6,C31,$B$12))</f>
        <v>455.79</v>
      </c>
      <c r="J30" s="167">
        <f ca="1">(MAX(OFFSET(Sheet3!$C$7:$J$7,C31,$B$12)))/86400</f>
        <v>4.0162037037037041E-3</v>
      </c>
      <c r="K30" s="167">
        <f ca="1">(AVERAGE(OFFSET(Sheet3!$C$7:$J$7,C31,$B$12)))/86400</f>
        <v>4.0104166666666665E-3</v>
      </c>
      <c r="L30" s="167">
        <f ca="1">(MIN(OFFSET(Sheet3!$C$7:$J$7,C31,$B$12)))/86400</f>
        <v>4.0046296296296297E-3</v>
      </c>
      <c r="M30" s="134">
        <f ca="1">MAX(OFFSET(Sheet3!$C$8:$J$8,C31,$B$12))</f>
        <v>0.95542300000000002</v>
      </c>
      <c r="N30" s="134">
        <f ca="1">(OFFSET(Sheet3!$K$8,C31,$B$12))</f>
        <v>0.92753540259740264</v>
      </c>
      <c r="O30" s="134">
        <f ca="1">MIN(OFFSET(Sheet3!$C$8:$J$8,C31,$B$12))</f>
        <v>0.89563700000000002</v>
      </c>
    </row>
    <row r="31" spans="1:15" x14ac:dyDescent="0.25">
      <c r="C31" s="134">
        <v>104</v>
      </c>
      <c r="D31" s="134">
        <f ca="1">OFFSET(Sheet3!$B$5,C32,0)</f>
        <v>112</v>
      </c>
      <c r="E31" s="134">
        <v>8</v>
      </c>
      <c r="F31" s="134">
        <f ca="1">OFFSET(Sheet3!$C$5,C32,$B$12)</f>
        <v>0</v>
      </c>
      <c r="G31" s="134">
        <f ca="1">MAX(OFFSET(Sheet3!$C$6:$J$6,C32,$B$12))</f>
        <v>0</v>
      </c>
      <c r="H31" s="134" t="e">
        <f ca="1">AVERAGE(OFFSET(Sheet3!$C$6:$J$6,C32,$B$12))</f>
        <v>#DIV/0!</v>
      </c>
      <c r="I31" s="134">
        <f ca="1">MIN(OFFSET(Sheet3!$C$6:$J$6,C32,$B$12))</f>
        <v>0</v>
      </c>
      <c r="J31" s="167">
        <f ca="1">(MAX(OFFSET(Sheet3!$C$7:$J$7,C32,$B$12)))/86400</f>
        <v>0</v>
      </c>
      <c r="K31" s="167" t="e">
        <f ca="1">(AVERAGE(OFFSET(Sheet3!$C$7:$J$7,C32,$B$12)))/86400</f>
        <v>#DIV/0!</v>
      </c>
      <c r="L31" s="167">
        <f ca="1">(MIN(OFFSET(Sheet3!$C$7:$J$7,C32,$B$12)))/86400</f>
        <v>0</v>
      </c>
      <c r="M31" s="134">
        <f ca="1">MAX(OFFSET(Sheet3!$C$8:$J$8,C32,$B$12))</f>
        <v>0</v>
      </c>
      <c r="N31" s="134">
        <f ca="1">(OFFSET(Sheet3!$K$8,C32,$B$12))</f>
        <v>0</v>
      </c>
      <c r="O31" s="134">
        <f ca="1">MIN(OFFSET(Sheet3!$C$8:$J$8,C32,$B$12))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8</v>
      </c>
      <c r="F32" s="134">
        <f ca="1">OFFSET(Sheet3!$C$5,C33,$B$12)</f>
        <v>0</v>
      </c>
      <c r="G32" s="134">
        <f ca="1">MAX(OFFSET(Sheet3!$C$6:$J$6,C33,$B$12))</f>
        <v>0</v>
      </c>
      <c r="H32" s="134" t="e">
        <f ca="1">AVERAGE(OFFSET(Sheet3!$C$6:$J$6,C33,$B$12))</f>
        <v>#DIV/0!</v>
      </c>
      <c r="I32" s="134">
        <f ca="1">MIN(OFFSET(Sheet3!$C$6:$J$6,C33,$B$12))</f>
        <v>0</v>
      </c>
      <c r="J32" s="167">
        <f ca="1">(MAX(OFFSET(Sheet3!$C$7:$J$7,C33,$B$12)))/86400</f>
        <v>0</v>
      </c>
      <c r="K32" s="167" t="e">
        <f ca="1">(AVERAGE(OFFSET(Sheet3!$C$7:$J$7,C33,$B$12)))/86400</f>
        <v>#DIV/0!</v>
      </c>
      <c r="L32" s="167">
        <f ca="1">(MIN(OFFSET(Sheet3!$C$7:$J$7,C33,$B$12)))/86400</f>
        <v>0</v>
      </c>
      <c r="M32" s="134">
        <f ca="1">MAX(OFFSET(Sheet3!$C$8:$J$8,C33,$B$12))</f>
        <v>0</v>
      </c>
      <c r="N32" s="134">
        <f ca="1">(OFFSET(Sheet3!$K$8,C33,$B$12))</f>
        <v>0</v>
      </c>
      <c r="O32" s="134">
        <f ca="1">MIN(OFFSET(Sheet3!$C$8:$J$8,C33,$B$12))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8</v>
      </c>
      <c r="F33" s="134">
        <f ca="1">OFFSET(Sheet3!$C$5,C34,$B$12)</f>
        <v>0</v>
      </c>
      <c r="G33" s="134">
        <f ca="1">MAX(OFFSET(Sheet3!$C$6:$J$6,C34,$B$12))</f>
        <v>0</v>
      </c>
      <c r="H33" s="134" t="e">
        <f ca="1">AVERAGE(OFFSET(Sheet3!$C$6:$J$6,C34,$B$12))</f>
        <v>#DIV/0!</v>
      </c>
      <c r="I33" s="134">
        <f ca="1">MIN(OFFSET(Sheet3!$C$6:$J$6,C34,$B$12))</f>
        <v>0</v>
      </c>
      <c r="J33" s="167">
        <f ca="1">(MAX(OFFSET(Sheet3!$C$7:$J$7,C34,$B$12)))/86400</f>
        <v>0</v>
      </c>
      <c r="K33" s="167" t="e">
        <f ca="1">(AVERAGE(OFFSET(Sheet3!$C$7:$J$7,C34,$B$12)))/86400</f>
        <v>#DIV/0!</v>
      </c>
      <c r="L33" s="167">
        <f ca="1">(MIN(OFFSET(Sheet3!$C$7:$J$7,C34,$B$12)))/86400</f>
        <v>0</v>
      </c>
      <c r="M33" s="134">
        <f ca="1">MAX(OFFSET(Sheet3!$C$8:$J$8,C34,$B$12))</f>
        <v>0</v>
      </c>
      <c r="N33" s="134">
        <f ca="1">(OFFSET(Sheet3!$K$8,C34,$B$12))</f>
        <v>0</v>
      </c>
      <c r="O33" s="134">
        <f ca="1">MIN(OFFSET(Sheet3!$C$8:$J$8,C34,$B$12))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8</v>
      </c>
      <c r="F34" s="134">
        <f ca="1">OFFSET(Sheet3!$C$5,C35,$B$12)</f>
        <v>0</v>
      </c>
      <c r="G34" s="134">
        <f ca="1">MAX(OFFSET(Sheet3!$C$6:$J$6,C35,$B$12))</f>
        <v>0</v>
      </c>
      <c r="H34" s="134" t="e">
        <f ca="1">AVERAGE(OFFSET(Sheet3!$C$6:$J$6,C35,$B$12))</f>
        <v>#DIV/0!</v>
      </c>
      <c r="I34" s="134">
        <f ca="1">MIN(OFFSET(Sheet3!$C$6:$J$6,C35,$B$12))</f>
        <v>0</v>
      </c>
      <c r="J34" s="167">
        <f ca="1">(MAX(OFFSET(Sheet3!$C$7:$J$7,C35,$B$12)))/86400</f>
        <v>0</v>
      </c>
      <c r="K34" s="167" t="e">
        <f ca="1">(AVERAGE(OFFSET(Sheet3!$C$7:$J$7,C35,$B$12)))/86400</f>
        <v>#DIV/0!</v>
      </c>
      <c r="L34" s="167">
        <f ca="1">(MIN(OFFSET(Sheet3!$C$7:$J$7,C35,$B$12)))/86400</f>
        <v>0</v>
      </c>
      <c r="M34" s="134">
        <f ca="1">MAX(OFFSET(Sheet3!$C$8:$J$8,C35,$B$12))</f>
        <v>0</v>
      </c>
      <c r="N34" s="134">
        <f ca="1">(OFFSET(Sheet3!$K$8,C35,$B$12))</f>
        <v>0</v>
      </c>
      <c r="O34" s="134">
        <f ca="1">MIN(OFFSET(Sheet3!$C$8:$J$8,C35,$B$12))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8</v>
      </c>
      <c r="F35" s="134">
        <f ca="1">OFFSET(Sheet3!$C$5,C36,$B$12)</f>
        <v>0</v>
      </c>
      <c r="G35" s="134">
        <f ca="1">MAX(OFFSET(Sheet3!$C$6:$J$6,C36,$B$12))</f>
        <v>0</v>
      </c>
      <c r="H35" s="134" t="e">
        <f ca="1">AVERAGE(OFFSET(Sheet3!$C$6:$J$6,C36,$B$12))</f>
        <v>#DIV/0!</v>
      </c>
      <c r="I35" s="134">
        <f ca="1">MIN(OFFSET(Sheet3!$C$6:$J$6,C36,$B$12))</f>
        <v>0</v>
      </c>
      <c r="J35" s="167">
        <f ca="1">(MAX(OFFSET(Sheet3!$C$7:$J$7,C36,$B$12)))/86400</f>
        <v>0</v>
      </c>
      <c r="K35" s="167" t="e">
        <f ca="1">(AVERAGE(OFFSET(Sheet3!$C$7:$J$7,C36,$B$12)))/86400</f>
        <v>#DIV/0!</v>
      </c>
      <c r="L35" s="167">
        <f ca="1">(MIN(OFFSET(Sheet3!$C$7:$J$7,C36,$B$12)))/86400</f>
        <v>0</v>
      </c>
      <c r="M35" s="134">
        <f ca="1">MAX(OFFSET(Sheet3!$C$8:$J$8,C36,$B$12))</f>
        <v>0</v>
      </c>
      <c r="N35" s="134">
        <f ca="1">(OFFSET(Sheet3!$K$8,C36,$B$12))</f>
        <v>0</v>
      </c>
      <c r="O35" s="134">
        <f ca="1">MIN(OFFSET(Sheet3!$C$8:$J$8,C36,$B$12))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8</v>
      </c>
      <c r="F36" s="134">
        <f ca="1">OFFSET(Sheet3!$C$5,C37,$B$12)</f>
        <v>0</v>
      </c>
      <c r="G36" s="134">
        <f ca="1">MAX(OFFSET(Sheet3!$C$6:$J$6,C37,$B$12))</f>
        <v>0</v>
      </c>
      <c r="H36" s="134" t="e">
        <f ca="1">AVERAGE(OFFSET(Sheet3!$C$6:$J$6,C37,$B$12))</f>
        <v>#DIV/0!</v>
      </c>
      <c r="I36" s="134">
        <f ca="1">MIN(OFFSET(Sheet3!$C$6:$J$6,C37,$B$12))</f>
        <v>0</v>
      </c>
      <c r="J36" s="167">
        <f ca="1">(MAX(OFFSET(Sheet3!$C$7:$J$7,C37,$B$12)))/86400</f>
        <v>0</v>
      </c>
      <c r="K36" s="167" t="e">
        <f ca="1">(AVERAGE(OFFSET(Sheet3!$C$7:$J$7,C37,$B$12)))/86400</f>
        <v>#DIV/0!</v>
      </c>
      <c r="L36" s="167">
        <f ca="1">(MIN(OFFSET(Sheet3!$C$7:$J$7,C37,$B$12)))/86400</f>
        <v>0</v>
      </c>
      <c r="M36" s="134">
        <f ca="1">MAX(OFFSET(Sheet3!$C$8:$J$8,C37,$B$12))</f>
        <v>0</v>
      </c>
      <c r="N36" s="134">
        <f ca="1">(OFFSET(Sheet3!$K$8,C37,$B$12))</f>
        <v>0</v>
      </c>
      <c r="O36" s="134">
        <f ca="1">MIN(OFFSET(Sheet3!$C$8:$J$8,C37,$B$12))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8</v>
      </c>
      <c r="F37" s="134">
        <f ca="1">OFFSET(Sheet3!$C$5,C38,$B$12)</f>
        <v>0</v>
      </c>
      <c r="G37" s="134">
        <f ca="1">MAX(OFFSET(Sheet3!$C$6:$J$6,C38,$B$12))</f>
        <v>0</v>
      </c>
      <c r="H37" s="134" t="e">
        <f ca="1">AVERAGE(OFFSET(Sheet3!$C$6:$J$6,C38,$B$12))</f>
        <v>#DIV/0!</v>
      </c>
      <c r="I37" s="134">
        <f ca="1">MIN(OFFSET(Sheet3!$C$6:$J$6,C38,$B$12))</f>
        <v>0</v>
      </c>
      <c r="J37" s="167">
        <f ca="1">(MAX(OFFSET(Sheet3!$C$7:$J$7,C38,$B$12)))/86400</f>
        <v>0</v>
      </c>
      <c r="K37" s="167" t="e">
        <f ca="1">(AVERAGE(OFFSET(Sheet3!$C$7:$J$7,C38,$B$12)))/86400</f>
        <v>#DIV/0!</v>
      </c>
      <c r="L37" s="167">
        <f ca="1">(MIN(OFFSET(Sheet3!$C$7:$J$7,C38,$B$12)))/86400</f>
        <v>0</v>
      </c>
      <c r="M37" s="134">
        <f ca="1">MAX(OFFSET(Sheet3!$C$8:$J$8,C38,$B$12))</f>
        <v>0</v>
      </c>
      <c r="N37" s="134">
        <f ca="1">(OFFSET(Sheet3!$K$8,C38,$B$12))</f>
        <v>0</v>
      </c>
      <c r="O37" s="134">
        <f ca="1">MIN(OFFSET(Sheet3!$C$8:$J$8,C38,$B$12))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8</v>
      </c>
      <c r="F38" s="134">
        <f ca="1">OFFSET(Sheet3!$C$5,C39,$B$12)</f>
        <v>0</v>
      </c>
      <c r="G38" s="134">
        <f ca="1">MAX(OFFSET(Sheet3!$C$6:$J$6,C39,$B$12))</f>
        <v>0</v>
      </c>
      <c r="H38" s="134" t="e">
        <f ca="1">AVERAGE(OFFSET(Sheet3!$C$6:$J$6,C39,$B$12))</f>
        <v>#DIV/0!</v>
      </c>
      <c r="I38" s="134">
        <f ca="1">MIN(OFFSET(Sheet3!$C$6:$J$6,C39,$B$12))</f>
        <v>0</v>
      </c>
      <c r="J38" s="167">
        <f ca="1">(MAX(OFFSET(Sheet3!$C$7:$J$7,C39,$B$12)))/86400</f>
        <v>0</v>
      </c>
      <c r="K38" s="167" t="e">
        <f ca="1">(AVERAGE(OFFSET(Sheet3!$C$7:$J$7,C39,$B$12)))/86400</f>
        <v>#DIV/0!</v>
      </c>
      <c r="L38" s="167">
        <f ca="1">(MIN(OFFSET(Sheet3!$C$7:$J$7,C39,$B$12)))/86400</f>
        <v>0</v>
      </c>
      <c r="M38" s="134">
        <f ca="1">MAX(OFFSET(Sheet3!$C$8:$J$8,C39,$B$12))</f>
        <v>0</v>
      </c>
      <c r="N38" s="134">
        <f ca="1">(OFFSET(Sheet3!$K$8,C39,$B$12))</f>
        <v>0</v>
      </c>
      <c r="O38" s="134">
        <f ca="1">MIN(OFFSET(Sheet3!$C$8:$J$8,C39,$B$12))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8</v>
      </c>
      <c r="F39" s="134">
        <f ca="1">OFFSET(Sheet3!$C$5,C40,$B$12)</f>
        <v>0</v>
      </c>
      <c r="G39" s="134">
        <f ca="1">MAX(OFFSET(Sheet3!$C$6:$J$6,C40,$B$12))</f>
        <v>0</v>
      </c>
      <c r="H39" s="134" t="e">
        <f ca="1">AVERAGE(OFFSET(Sheet3!$C$6:$J$6,C40,$B$12))</f>
        <v>#DIV/0!</v>
      </c>
      <c r="I39" s="134">
        <f ca="1">MIN(OFFSET(Sheet3!$C$6:$J$6,C40,$B$12))</f>
        <v>0</v>
      </c>
      <c r="J39" s="167">
        <f ca="1">(MAX(OFFSET(Sheet3!$C$7:$J$7,C40,$B$12)))/86400</f>
        <v>0</v>
      </c>
      <c r="K39" s="167" t="e">
        <f ca="1">(AVERAGE(OFFSET(Sheet3!$C$7:$J$7,C40,$B$12)))/86400</f>
        <v>#DIV/0!</v>
      </c>
      <c r="L39" s="167">
        <f ca="1">(MIN(OFFSET(Sheet3!$C$7:$J$7,C40,$B$12)))/86400</f>
        <v>0</v>
      </c>
      <c r="M39" s="134">
        <f ca="1">MAX(OFFSET(Sheet3!$C$8:$J$8,C40,$B$12))</f>
        <v>0</v>
      </c>
      <c r="N39" s="134">
        <f ca="1">(OFFSET(Sheet3!$K$8,C40,$B$12))</f>
        <v>0</v>
      </c>
      <c r="O39" s="134">
        <f ca="1">MIN(OFFSET(Sheet3!$C$8:$J$8,C40,$B$12))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8</v>
      </c>
      <c r="F40" s="134">
        <f ca="1">OFFSET(Sheet3!$C$5,C41,$B$12)</f>
        <v>0</v>
      </c>
      <c r="G40" s="134">
        <f ca="1">MAX(OFFSET(Sheet3!$C$6:$J$6,C41,$B$12))</f>
        <v>0</v>
      </c>
      <c r="H40" s="134" t="e">
        <f ca="1">AVERAGE(OFFSET(Sheet3!$C$6:$J$6,C41,$B$12))</f>
        <v>#DIV/0!</v>
      </c>
      <c r="I40" s="134">
        <f ca="1">MIN(OFFSET(Sheet3!$C$6:$J$6,C41,$B$12))</f>
        <v>0</v>
      </c>
      <c r="J40" s="167">
        <f ca="1">(MAX(OFFSET(Sheet3!$C$7:$J$7,C41,$B$12)))/86400</f>
        <v>0</v>
      </c>
      <c r="K40" s="167" t="e">
        <f ca="1">(AVERAGE(OFFSET(Sheet3!$C$7:$J$7,C41,$B$12)))/86400</f>
        <v>#DIV/0!</v>
      </c>
      <c r="L40" s="167">
        <f ca="1">(MIN(OFFSET(Sheet3!$C$7:$J$7,C41,$B$12)))/86400</f>
        <v>0</v>
      </c>
      <c r="M40" s="134">
        <f ca="1">MAX(OFFSET(Sheet3!$C$8:$J$8,C41,$B$12))</f>
        <v>0</v>
      </c>
      <c r="N40" s="134">
        <f ca="1">(OFFSET(Sheet3!$K$8,C41,$B$12))</f>
        <v>0</v>
      </c>
      <c r="O40" s="134">
        <f ca="1">MIN(OFFSET(Sheet3!$C$8:$J$8,C41,$B$12))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8</v>
      </c>
      <c r="F41" s="134">
        <f ca="1">OFFSET(Sheet3!$C$5,C42,$B$12)</f>
        <v>0</v>
      </c>
      <c r="G41" s="134">
        <f ca="1">MAX(OFFSET(Sheet3!$C$6:$J$6,C42,$B$12))</f>
        <v>0</v>
      </c>
      <c r="H41" s="134" t="e">
        <f ca="1">AVERAGE(OFFSET(Sheet3!$C$6:$J$6,C42,$B$12))</f>
        <v>#DIV/0!</v>
      </c>
      <c r="I41" s="134">
        <f ca="1">MIN(OFFSET(Sheet3!$C$6:$J$6,C42,$B$12))</f>
        <v>0</v>
      </c>
      <c r="J41" s="167">
        <f ca="1">(MAX(OFFSET(Sheet3!$C$7:$J$7,C42,$B$12)))/86400</f>
        <v>0</v>
      </c>
      <c r="K41" s="167" t="e">
        <f ca="1">(AVERAGE(OFFSET(Sheet3!$C$7:$J$7,C42,$B$12)))/86400</f>
        <v>#DIV/0!</v>
      </c>
      <c r="L41" s="167">
        <f ca="1">(MIN(OFFSET(Sheet3!$C$7:$J$7,C42,$B$12)))/86400</f>
        <v>0</v>
      </c>
      <c r="M41" s="134">
        <f ca="1">MAX(OFFSET(Sheet3!$C$8:$J$8,C42,$B$12))</f>
        <v>0</v>
      </c>
      <c r="N41" s="134">
        <f ca="1">(OFFSET(Sheet3!$K$8,C42,$B$12))</f>
        <v>0</v>
      </c>
      <c r="O41" s="134">
        <f ca="1">MIN(OFFSET(Sheet3!$C$8:$J$8,C42,$B$12))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8</v>
      </c>
      <c r="F42" s="134">
        <f ca="1">OFFSET(Sheet3!$C$5,C43,$B$12)</f>
        <v>0</v>
      </c>
      <c r="G42" s="134">
        <f ca="1">MAX(OFFSET(Sheet3!$C$6:$J$6,C43,$B$12))</f>
        <v>0</v>
      </c>
      <c r="H42" s="134" t="e">
        <f ca="1">AVERAGE(OFFSET(Sheet3!$C$6:$J$6,C43,$B$12))</f>
        <v>#DIV/0!</v>
      </c>
      <c r="I42" s="134">
        <f ca="1">MIN(OFFSET(Sheet3!$C$6:$J$6,C43,$B$12))</f>
        <v>0</v>
      </c>
      <c r="J42" s="167">
        <f ca="1">(MAX(OFFSET(Sheet3!$C$7:$J$7,C43,$B$12)))/86400</f>
        <v>0</v>
      </c>
      <c r="K42" s="167" t="e">
        <f ca="1">(AVERAGE(OFFSET(Sheet3!$C$7:$J$7,C43,$B$12)))/86400</f>
        <v>#DIV/0!</v>
      </c>
      <c r="L42" s="167">
        <f ca="1">(MIN(OFFSET(Sheet3!$C$7:$J$7,C43,$B$12)))/86400</f>
        <v>0</v>
      </c>
      <c r="M42" s="134">
        <f ca="1">MAX(OFFSET(Sheet3!$C$8:$J$8,C43,$B$12))</f>
        <v>0</v>
      </c>
      <c r="N42" s="134">
        <f ca="1">(OFFSET(Sheet3!$K$8,C43,$B$12))</f>
        <v>0</v>
      </c>
      <c r="O42" s="134">
        <f ca="1">MIN(OFFSET(Sheet3!$C$8:$J$8,C43,$B$12))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8</v>
      </c>
      <c r="F43" s="134">
        <f ca="1">OFFSET(Sheet3!$C$5,C44,$B$12)</f>
        <v>0</v>
      </c>
      <c r="G43" s="134">
        <f ca="1">MAX(OFFSET(Sheet3!$C$6:$J$6,C44,$B$12))</f>
        <v>0</v>
      </c>
      <c r="H43" s="134" t="e">
        <f ca="1">AVERAGE(OFFSET(Sheet3!$C$6:$J$6,C44,$B$12))</f>
        <v>#DIV/0!</v>
      </c>
      <c r="I43" s="134">
        <f ca="1">MIN(OFFSET(Sheet3!$C$6:$J$6,C44,$B$12))</f>
        <v>0</v>
      </c>
      <c r="J43" s="167">
        <f ca="1">(MAX(OFFSET(Sheet3!$C$7:$J$7,C44,$B$12)))/86400</f>
        <v>0</v>
      </c>
      <c r="K43" s="167" t="e">
        <f ca="1">(AVERAGE(OFFSET(Sheet3!$C$7:$J$7,C44,$B$12)))/86400</f>
        <v>#DIV/0!</v>
      </c>
      <c r="L43" s="167">
        <f ca="1">(MIN(OFFSET(Sheet3!$C$7:$J$7,C44,$B$12)))/86400</f>
        <v>0</v>
      </c>
      <c r="M43" s="134">
        <f ca="1">MAX(OFFSET(Sheet3!$C$8:$J$8,C44,$B$12))</f>
        <v>0</v>
      </c>
      <c r="N43" s="134">
        <f ca="1">(OFFSET(Sheet3!$K$8,C44,$B$12))</f>
        <v>0</v>
      </c>
      <c r="O43" s="134">
        <f ca="1">MIN(OFFSET(Sheet3!$C$8:$J$8,C44,$B$12))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8</v>
      </c>
      <c r="F44" s="134">
        <f ca="1">OFFSET(Sheet3!$C$5,C45,$B$12)</f>
        <v>2</v>
      </c>
      <c r="G44" s="134">
        <f ca="1">MAX(OFFSET(Sheet3!$C$6:$J$6,C45,$B$12))</f>
        <v>569.12</v>
      </c>
      <c r="H44" s="134">
        <f ca="1">AVERAGE(OFFSET(Sheet3!$C$6:$J$6,C45,$B$12))</f>
        <v>528.04</v>
      </c>
      <c r="I44" s="134">
        <f ca="1">MIN(OFFSET(Sheet3!$C$6:$J$6,C45,$B$12))</f>
        <v>486.96</v>
      </c>
      <c r="J44" s="167">
        <f ca="1">(MAX(OFFSET(Sheet3!$C$7:$J$7,C45,$B$12)))/86400</f>
        <v>4.9305555555555552E-3</v>
      </c>
      <c r="K44" s="167">
        <f ca="1">(AVERAGE(OFFSET(Sheet3!$C$7:$J$7,C45,$B$12)))/86400</f>
        <v>4.4965277777777781E-3</v>
      </c>
      <c r="L44" s="167">
        <f ca="1">(MIN(OFFSET(Sheet3!$C$7:$J$7,C45,$B$12)))/86400</f>
        <v>4.0625000000000001E-3</v>
      </c>
      <c r="M44" s="134">
        <f ca="1">MAX(OFFSET(Sheet3!$C$8:$J$8,C45,$B$12))</f>
        <v>0.94562800000000002</v>
      </c>
      <c r="N44" s="134">
        <f ca="1">(OFFSET(Sheet3!$K$8,C45,$B$12))</f>
        <v>0.92670816123552113</v>
      </c>
      <c r="O44" s="134">
        <f ca="1">MIN(OFFSET(Sheet3!$C$8:$J$8,C45,$B$12))</f>
        <v>0.91052200000000005</v>
      </c>
    </row>
    <row r="45" spans="3:15" x14ac:dyDescent="0.25">
      <c r="C45" s="134">
        <v>160</v>
      </c>
      <c r="D45" s="134">
        <f ca="1">OFFSET(Sheet3!$B$5,C46,0)</f>
        <v>145</v>
      </c>
      <c r="E45" s="134">
        <v>8</v>
      </c>
      <c r="F45" s="134">
        <f ca="1">OFFSET(Sheet3!$C$5,C46,$B$12)</f>
        <v>0</v>
      </c>
      <c r="G45" s="134">
        <f ca="1">MAX(OFFSET(Sheet3!$C$6:$J$6,C46,$B$12))</f>
        <v>0</v>
      </c>
      <c r="H45" s="134" t="e">
        <f ca="1">AVERAGE(OFFSET(Sheet3!$C$6:$J$6,C46,$B$12))</f>
        <v>#DIV/0!</v>
      </c>
      <c r="I45" s="134">
        <f ca="1">MIN(OFFSET(Sheet3!$C$6:$J$6,C46,$B$12))</f>
        <v>0</v>
      </c>
      <c r="J45" s="167">
        <f ca="1">(MAX(OFFSET(Sheet3!$C$7:$J$7,C46,$B$12)))/86400</f>
        <v>0</v>
      </c>
      <c r="K45" s="167" t="e">
        <f ca="1">(AVERAGE(OFFSET(Sheet3!$C$7:$J$7,C46,$B$12)))/86400</f>
        <v>#DIV/0!</v>
      </c>
      <c r="L45" s="167">
        <f ca="1">(MIN(OFFSET(Sheet3!$C$7:$J$7,C46,$B$12)))/86400</f>
        <v>0</v>
      </c>
      <c r="M45" s="134">
        <f ca="1">MAX(OFFSET(Sheet3!$C$8:$J$8,C46,$B$12))</f>
        <v>0</v>
      </c>
      <c r="N45" s="134">
        <f ca="1">(OFFSET(Sheet3!$K$8,C46,$B$12))</f>
        <v>0</v>
      </c>
      <c r="O45" s="134">
        <f ca="1">MIN(OFFSET(Sheet3!$C$8:$J$8,C46,$B$12))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8</v>
      </c>
      <c r="F46" s="134">
        <f ca="1">OFFSET(Sheet3!$C$5,C47,$B$12)</f>
        <v>0</v>
      </c>
      <c r="G46" s="134">
        <f ca="1">MAX(OFFSET(Sheet3!$C$6:$J$6,C47,$B$12))</f>
        <v>0</v>
      </c>
      <c r="H46" s="134" t="e">
        <f ca="1">AVERAGE(OFFSET(Sheet3!$C$6:$J$6,C47,$B$12))</f>
        <v>#DIV/0!</v>
      </c>
      <c r="I46" s="134">
        <f ca="1">MIN(OFFSET(Sheet3!$C$6:$J$6,C47,$B$12))</f>
        <v>0</v>
      </c>
      <c r="J46" s="167">
        <f ca="1">(MAX(OFFSET(Sheet3!$C$7:$J$7,C47,$B$12)))/86400</f>
        <v>0</v>
      </c>
      <c r="K46" s="167" t="e">
        <f ca="1">(AVERAGE(OFFSET(Sheet3!$C$7:$J$7,C47,$B$12)))/86400</f>
        <v>#DIV/0!</v>
      </c>
      <c r="L46" s="167">
        <f ca="1">(MIN(OFFSET(Sheet3!$C$7:$J$7,C47,$B$12)))/86400</f>
        <v>0</v>
      </c>
      <c r="M46" s="134">
        <f ca="1">MAX(OFFSET(Sheet3!$C$8:$J$8,C47,$B$12))</f>
        <v>0</v>
      </c>
      <c r="N46" s="134">
        <f ca="1">(OFFSET(Sheet3!$K$8,C47,$B$12))</f>
        <v>0</v>
      </c>
      <c r="O46" s="134">
        <f ca="1">MIN(OFFSET(Sheet3!$C$8:$J$8,C47,$B$12))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8</v>
      </c>
      <c r="F47" s="134">
        <f ca="1">OFFSET(Sheet3!$C$5,C48,$B$12)</f>
        <v>0</v>
      </c>
      <c r="G47" s="134">
        <f ca="1">MAX(OFFSET(Sheet3!$C$6:$J$6,C48,$B$12))</f>
        <v>0</v>
      </c>
      <c r="H47" s="134" t="e">
        <f ca="1">AVERAGE(OFFSET(Sheet3!$C$6:$J$6,C48,$B$12))</f>
        <v>#DIV/0!</v>
      </c>
      <c r="I47" s="134">
        <f ca="1">MIN(OFFSET(Sheet3!$C$6:$J$6,C48,$B$12))</f>
        <v>0</v>
      </c>
      <c r="J47" s="167">
        <f ca="1">(MAX(OFFSET(Sheet3!$C$7:$J$7,C48,$B$12)))/86400</f>
        <v>0</v>
      </c>
      <c r="K47" s="167" t="e">
        <f ca="1">(AVERAGE(OFFSET(Sheet3!$C$7:$J$7,C48,$B$12)))/86400</f>
        <v>#DIV/0!</v>
      </c>
      <c r="L47" s="167">
        <f ca="1">(MIN(OFFSET(Sheet3!$C$7:$J$7,C48,$B$12)))/86400</f>
        <v>0</v>
      </c>
      <c r="M47" s="134">
        <f ca="1">MAX(OFFSET(Sheet3!$C$8:$J$8,C48,$B$12))</f>
        <v>0</v>
      </c>
      <c r="N47" s="134">
        <f ca="1">(OFFSET(Sheet3!$K$8,C48,$B$12))</f>
        <v>0</v>
      </c>
      <c r="O47" s="134">
        <f ca="1">MIN(OFFSET(Sheet3!$C$8:$J$8,C48,$B$12))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8</v>
      </c>
      <c r="F48" s="134">
        <f ca="1">OFFSET(Sheet3!$C$5,C49,$B$12)</f>
        <v>1</v>
      </c>
      <c r="G48" s="134">
        <f ca="1">MAX(OFFSET(Sheet3!$C$6:$J$6,C49,$B$12))</f>
        <v>302.8</v>
      </c>
      <c r="H48" s="134">
        <f ca="1">AVERAGE(OFFSET(Sheet3!$C$6:$J$6,C49,$B$12))</f>
        <v>302.8</v>
      </c>
      <c r="I48" s="134">
        <f ca="1">MIN(OFFSET(Sheet3!$C$6:$J$6,C49,$B$12))</f>
        <v>302.8</v>
      </c>
      <c r="J48" s="167">
        <f ca="1">(MAX(OFFSET(Sheet3!$C$7:$J$7,C49,$B$12)))/86400</f>
        <v>5.3009259259259259E-3</v>
      </c>
      <c r="K48" s="167">
        <f ca="1">(AVERAGE(OFFSET(Sheet3!$C$7:$J$7,C49,$B$12)))/86400</f>
        <v>5.3009259259259259E-3</v>
      </c>
      <c r="L48" s="167">
        <f ca="1">(MIN(OFFSET(Sheet3!$C$7:$J$7,C49,$B$12)))/86400</f>
        <v>5.3009259259259259E-3</v>
      </c>
      <c r="M48" s="134">
        <f ca="1">MAX(OFFSET(Sheet3!$C$8:$J$8,C49,$B$12))</f>
        <v>0.44979999999999998</v>
      </c>
      <c r="N48" s="134">
        <f ca="1">(OFFSET(Sheet3!$K$8,C49,$B$12))</f>
        <v>0.45077267423580786</v>
      </c>
      <c r="O48" s="134">
        <f ca="1">MIN(OFFSET(Sheet3!$C$8:$J$8,C49,$B$12))</f>
        <v>0.44979999999999998</v>
      </c>
    </row>
    <row r="49" spans="3:15" x14ac:dyDescent="0.25">
      <c r="C49" s="134">
        <v>176</v>
      </c>
      <c r="D49" s="134">
        <f ca="1">OFFSET(Sheet3!$B$5,C50,0)</f>
        <v>159</v>
      </c>
      <c r="E49" s="134">
        <v>8</v>
      </c>
      <c r="F49" s="134">
        <f ca="1">OFFSET(Sheet3!$C$5,C50,$B$12)</f>
        <v>0</v>
      </c>
      <c r="G49" s="134">
        <f ca="1">MAX(OFFSET(Sheet3!$C$6:$J$6,C50,$B$12))</f>
        <v>0</v>
      </c>
      <c r="H49" s="134" t="e">
        <f ca="1">AVERAGE(OFFSET(Sheet3!$C$6:$J$6,C50,$B$12))</f>
        <v>#DIV/0!</v>
      </c>
      <c r="I49" s="134">
        <f ca="1">MIN(OFFSET(Sheet3!$C$6:$J$6,C50,$B$12))</f>
        <v>0</v>
      </c>
      <c r="J49" s="167">
        <f ca="1">(MAX(OFFSET(Sheet3!$C$7:$J$7,C50,$B$12)))/86400</f>
        <v>0</v>
      </c>
      <c r="K49" s="167" t="e">
        <f ca="1">(AVERAGE(OFFSET(Sheet3!$C$7:$J$7,C50,$B$12)))/86400</f>
        <v>#DIV/0!</v>
      </c>
      <c r="L49" s="167">
        <f ca="1">(MIN(OFFSET(Sheet3!$C$7:$J$7,C50,$B$12)))/86400</f>
        <v>0</v>
      </c>
      <c r="M49" s="134">
        <f ca="1">MAX(OFFSET(Sheet3!$C$8:$J$8,C50,$B$12))</f>
        <v>0</v>
      </c>
      <c r="N49" s="134">
        <f ca="1">(OFFSET(Sheet3!$K$8,C50,$B$12))</f>
        <v>0</v>
      </c>
      <c r="O49" s="134">
        <f ca="1">MIN(OFFSET(Sheet3!$C$8:$J$8,C50,$B$12))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8</v>
      </c>
      <c r="F50" s="134">
        <f ca="1">OFFSET(Sheet3!$C$5,C51,$B$12)</f>
        <v>0</v>
      </c>
      <c r="G50" s="134">
        <f ca="1">MAX(OFFSET(Sheet3!$C$6:$J$6,C51,$B$12))</f>
        <v>0</v>
      </c>
      <c r="H50" s="134" t="e">
        <f ca="1">AVERAGE(OFFSET(Sheet3!$C$6:$J$6,C51,$B$12))</f>
        <v>#DIV/0!</v>
      </c>
      <c r="I50" s="134">
        <f ca="1">MIN(OFFSET(Sheet3!$C$6:$J$6,C51,$B$12))</f>
        <v>0</v>
      </c>
      <c r="J50" s="167">
        <f ca="1">(MAX(OFFSET(Sheet3!$C$7:$J$7,C51,$B$12)))/86400</f>
        <v>0</v>
      </c>
      <c r="K50" s="167" t="e">
        <f ca="1">(AVERAGE(OFFSET(Sheet3!$C$7:$J$7,C51,$B$12)))/86400</f>
        <v>#DIV/0!</v>
      </c>
      <c r="L50" s="167">
        <f ca="1">(MIN(OFFSET(Sheet3!$C$7:$J$7,C51,$B$12)))/86400</f>
        <v>0</v>
      </c>
      <c r="M50" s="134">
        <f ca="1">MAX(OFFSET(Sheet3!$C$8:$J$8,C51,$B$12))</f>
        <v>0</v>
      </c>
      <c r="N50" s="134">
        <f ca="1">(OFFSET(Sheet3!$K$8,C51,$B$12))</f>
        <v>0</v>
      </c>
      <c r="O50" s="134">
        <f ca="1">MIN(OFFSET(Sheet3!$C$8:$J$8,C51,$B$12))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8</v>
      </c>
      <c r="F51" s="134">
        <f ca="1">OFFSET(Sheet3!$C$5,C52,$B$12)</f>
        <v>0</v>
      </c>
      <c r="G51" s="134">
        <f ca="1">MAX(OFFSET(Sheet3!$C$6:$J$6,C52,$B$12))</f>
        <v>0</v>
      </c>
      <c r="H51" s="134" t="e">
        <f ca="1">AVERAGE(OFFSET(Sheet3!$C$6:$J$6,C52,$B$12))</f>
        <v>#DIV/0!</v>
      </c>
      <c r="I51" s="134">
        <f ca="1">MIN(OFFSET(Sheet3!$C$6:$J$6,C52,$B$12))</f>
        <v>0</v>
      </c>
      <c r="J51" s="167">
        <f ca="1">(MAX(OFFSET(Sheet3!$C$7:$J$7,C52,$B$12)))/86400</f>
        <v>0</v>
      </c>
      <c r="K51" s="167" t="e">
        <f ca="1">(AVERAGE(OFFSET(Sheet3!$C$7:$J$7,C52,$B$12)))/86400</f>
        <v>#DIV/0!</v>
      </c>
      <c r="L51" s="167">
        <f ca="1">(MIN(OFFSET(Sheet3!$C$7:$J$7,C52,$B$12)))/86400</f>
        <v>0</v>
      </c>
      <c r="M51" s="134">
        <f ca="1">MAX(OFFSET(Sheet3!$C$8:$J$8,C52,$B$12))</f>
        <v>0</v>
      </c>
      <c r="N51" s="134">
        <f ca="1">(OFFSET(Sheet3!$K$8,C52,$B$12))</f>
        <v>0</v>
      </c>
      <c r="O51" s="134">
        <f ca="1">MIN(OFFSET(Sheet3!$C$8:$J$8,C52,$B$12))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8</v>
      </c>
      <c r="F52" s="134">
        <f ca="1">OFFSET(Sheet3!$C$5,C53,$B$12)</f>
        <v>0</v>
      </c>
      <c r="G52" s="134">
        <f ca="1">MAX(OFFSET(Sheet3!$C$6:$J$6,C53,$B$12))</f>
        <v>0</v>
      </c>
      <c r="H52" s="134" t="e">
        <f ca="1">AVERAGE(OFFSET(Sheet3!$C$6:$J$6,C53,$B$12))</f>
        <v>#DIV/0!</v>
      </c>
      <c r="I52" s="134">
        <f ca="1">MIN(OFFSET(Sheet3!$C$6:$J$6,C53,$B$12))</f>
        <v>0</v>
      </c>
      <c r="J52" s="167">
        <f ca="1">(MAX(OFFSET(Sheet3!$C$7:$J$7,C53,$B$12)))/86400</f>
        <v>0</v>
      </c>
      <c r="K52" s="167" t="e">
        <f ca="1">(AVERAGE(OFFSET(Sheet3!$C$7:$J$7,C53,$B$12)))/86400</f>
        <v>#DIV/0!</v>
      </c>
      <c r="L52" s="167">
        <f ca="1">(MIN(OFFSET(Sheet3!$C$7:$J$7,C53,$B$12)))/86400</f>
        <v>0</v>
      </c>
      <c r="M52" s="134">
        <f ca="1">MAX(OFFSET(Sheet3!$C$8:$J$8,C53,$B$12))</f>
        <v>0</v>
      </c>
      <c r="N52" s="134">
        <f ca="1">(OFFSET(Sheet3!$K$8,C53,$B$12))</f>
        <v>0</v>
      </c>
      <c r="O52" s="134">
        <f ca="1">MIN(OFFSET(Sheet3!$C$8:$J$8,C53,$B$12))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8</v>
      </c>
      <c r="F53" s="134">
        <f ca="1">OFFSET(Sheet3!$C$5,C54,$B$12)</f>
        <v>0</v>
      </c>
      <c r="G53" s="134">
        <f ca="1">MAX(OFFSET(Sheet3!$C$6:$J$6,C54,$B$12))</f>
        <v>0</v>
      </c>
      <c r="H53" s="134" t="e">
        <f ca="1">AVERAGE(OFFSET(Sheet3!$C$6:$J$6,C54,$B$12))</f>
        <v>#DIV/0!</v>
      </c>
      <c r="I53" s="134">
        <f ca="1">MIN(OFFSET(Sheet3!$C$6:$J$6,C54,$B$12))</f>
        <v>0</v>
      </c>
      <c r="J53" s="167">
        <f ca="1">(MAX(OFFSET(Sheet3!$C$7:$J$7,C54,$B$12)))/86400</f>
        <v>0</v>
      </c>
      <c r="K53" s="167" t="e">
        <f ca="1">(AVERAGE(OFFSET(Sheet3!$C$7:$J$7,C54,$B$12)))/86400</f>
        <v>#DIV/0!</v>
      </c>
      <c r="L53" s="167">
        <f ca="1">(MIN(OFFSET(Sheet3!$C$7:$J$7,C54,$B$12)))/86400</f>
        <v>0</v>
      </c>
      <c r="M53" s="134">
        <f ca="1">MAX(OFFSET(Sheet3!$C$8:$J$8,C54,$B$12))</f>
        <v>0</v>
      </c>
      <c r="N53" s="134">
        <f ca="1">(OFFSET(Sheet3!$K$8,C54,$B$12))</f>
        <v>0</v>
      </c>
      <c r="O53" s="134">
        <f ca="1">MIN(OFFSET(Sheet3!$C$8:$J$8,C54,$B$12))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8</v>
      </c>
      <c r="F54" s="134">
        <f ca="1">OFFSET(Sheet3!$C$5,C55,$B$12)</f>
        <v>0</v>
      </c>
      <c r="G54" s="134">
        <f ca="1">MAX(OFFSET(Sheet3!$C$6:$J$6,C55,$B$12))</f>
        <v>0</v>
      </c>
      <c r="H54" s="134" t="e">
        <f ca="1">AVERAGE(OFFSET(Sheet3!$C$6:$J$6,C55,$B$12))</f>
        <v>#DIV/0!</v>
      </c>
      <c r="I54" s="134">
        <f ca="1">MIN(OFFSET(Sheet3!$C$6:$J$6,C55,$B$12))</f>
        <v>0</v>
      </c>
      <c r="J54" s="167">
        <f ca="1">(MAX(OFFSET(Sheet3!$C$7:$J$7,C55,$B$12)))/86400</f>
        <v>0</v>
      </c>
      <c r="K54" s="167" t="e">
        <f ca="1">(AVERAGE(OFFSET(Sheet3!$C$7:$J$7,C55,$B$12)))/86400</f>
        <v>#DIV/0!</v>
      </c>
      <c r="L54" s="167">
        <f ca="1">(MIN(OFFSET(Sheet3!$C$7:$J$7,C55,$B$12)))/86400</f>
        <v>0</v>
      </c>
      <c r="M54" s="134">
        <f ca="1">MAX(OFFSET(Sheet3!$C$8:$J$8,C55,$B$12))</f>
        <v>0</v>
      </c>
      <c r="N54" s="134">
        <f ca="1">(OFFSET(Sheet3!$K$8,C55,$B$12))</f>
        <v>0</v>
      </c>
      <c r="O54" s="134">
        <f ca="1">MIN(OFFSET(Sheet3!$C$8:$J$8,C55,$B$12))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8</v>
      </c>
      <c r="F55" s="134">
        <f ca="1">OFFSET(Sheet3!$C$5,C56,$B$12)</f>
        <v>0</v>
      </c>
      <c r="G55" s="134">
        <f ca="1">MAX(OFFSET(Sheet3!$C$6:$J$6,C56,$B$12))</f>
        <v>0</v>
      </c>
      <c r="H55" s="134" t="e">
        <f ca="1">AVERAGE(OFFSET(Sheet3!$C$6:$J$6,C56,$B$12))</f>
        <v>#DIV/0!</v>
      </c>
      <c r="I55" s="134">
        <f ca="1">MIN(OFFSET(Sheet3!$C$6:$J$6,C56,$B$12))</f>
        <v>0</v>
      </c>
      <c r="J55" s="167">
        <f ca="1">(MAX(OFFSET(Sheet3!$C$7:$J$7,C56,$B$12)))/86400</f>
        <v>0</v>
      </c>
      <c r="K55" s="167" t="e">
        <f ca="1">(AVERAGE(OFFSET(Sheet3!$C$7:$J$7,C56,$B$12)))/86400</f>
        <v>#DIV/0!</v>
      </c>
      <c r="L55" s="167">
        <f ca="1">(MIN(OFFSET(Sheet3!$C$7:$J$7,C56,$B$12)))/86400</f>
        <v>0</v>
      </c>
      <c r="M55" s="134">
        <f ca="1">MAX(OFFSET(Sheet3!$C$8:$J$8,C56,$B$12))</f>
        <v>0</v>
      </c>
      <c r="N55" s="134">
        <f ca="1">(OFFSET(Sheet3!$K$8,C56,$B$12))</f>
        <v>0</v>
      </c>
      <c r="O55" s="134">
        <f ca="1">MIN(OFFSET(Sheet3!$C$8:$J$8,C56,$B$12))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8</v>
      </c>
      <c r="F56" s="134">
        <f ca="1">OFFSET(Sheet3!$C$5,C57,$B$12)</f>
        <v>0</v>
      </c>
      <c r="G56" s="134">
        <f ca="1">MAX(OFFSET(Sheet3!$C$6:$J$6,C57,$B$12))</f>
        <v>0</v>
      </c>
      <c r="H56" s="134" t="e">
        <f ca="1">AVERAGE(OFFSET(Sheet3!$C$6:$J$6,C57,$B$12))</f>
        <v>#DIV/0!</v>
      </c>
      <c r="I56" s="134">
        <f ca="1">MIN(OFFSET(Sheet3!$C$6:$J$6,C57,$B$12))</f>
        <v>0</v>
      </c>
      <c r="J56" s="167">
        <f ca="1">(MAX(OFFSET(Sheet3!$C$7:$J$7,C57,$B$12)))/86400</f>
        <v>0</v>
      </c>
      <c r="K56" s="167" t="e">
        <f ca="1">(AVERAGE(OFFSET(Sheet3!$C$7:$J$7,C57,$B$12)))/86400</f>
        <v>#DIV/0!</v>
      </c>
      <c r="L56" s="167">
        <f ca="1">(MIN(OFFSET(Sheet3!$C$7:$J$7,C57,$B$12)))/86400</f>
        <v>0</v>
      </c>
      <c r="M56" s="134">
        <f ca="1">MAX(OFFSET(Sheet3!$C$8:$J$8,C57,$B$12))</f>
        <v>0</v>
      </c>
      <c r="N56" s="134">
        <f ca="1">(OFFSET(Sheet3!$K$8,C57,$B$12))</f>
        <v>0</v>
      </c>
      <c r="O56" s="134">
        <f ca="1">MIN(OFFSET(Sheet3!$C$8:$J$8,C57,$B$12))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8</v>
      </c>
      <c r="F57" s="134">
        <f ca="1">OFFSET(Sheet3!$C$5,C58,$B$12)</f>
        <v>1</v>
      </c>
      <c r="G57" s="134">
        <f ca="1">MAX(OFFSET(Sheet3!$C$6:$J$6,C58,$B$12))</f>
        <v>276.3</v>
      </c>
      <c r="H57" s="134">
        <f ca="1">AVERAGE(OFFSET(Sheet3!$C$6:$J$6,C58,$B$12))</f>
        <v>276.3</v>
      </c>
      <c r="I57" s="134">
        <f ca="1">MIN(OFFSET(Sheet3!$C$6:$J$6,C58,$B$12))</f>
        <v>276.3</v>
      </c>
      <c r="J57" s="167">
        <f ca="1">(MAX(OFFSET(Sheet3!$C$7:$J$7,C58,$B$12)))/86400</f>
        <v>1.6577340838025882E-3</v>
      </c>
      <c r="K57" s="167">
        <f ca="1">(AVERAGE(OFFSET(Sheet3!$C$7:$J$7,C58,$B$12)))/86400</f>
        <v>1.6577340838025882E-3</v>
      </c>
      <c r="L57" s="167">
        <f ca="1">(MIN(OFFSET(Sheet3!$C$7:$J$7,C58,$B$12)))/86400</f>
        <v>1.6577340838025882E-3</v>
      </c>
      <c r="M57" s="134">
        <f ca="1">MAX(OFFSET(Sheet3!$C$8:$J$8,C58,$B$12))</f>
        <v>1.3152837788063798</v>
      </c>
      <c r="N57" s="134">
        <f ca="1">(OFFSET(Sheet3!$K$8,C58,$B$12))</f>
        <v>1.3152837788063798</v>
      </c>
      <c r="O57" s="134">
        <f ca="1">MIN(OFFSET(Sheet3!$C$8:$J$8,C58,$B$12))</f>
        <v>1.3152837788063798</v>
      </c>
    </row>
    <row r="58" spans="3:15" x14ac:dyDescent="0.25">
      <c r="C58" s="134">
        <v>212</v>
      </c>
      <c r="D58" s="134">
        <f ca="1">OFFSET(Sheet3!$B$5,C59,0)</f>
        <v>197</v>
      </c>
      <c r="E58" s="134">
        <v>8</v>
      </c>
      <c r="F58" s="134">
        <f ca="1">OFFSET(Sheet3!$C$5,C59,$B$12)</f>
        <v>0</v>
      </c>
      <c r="G58" s="134">
        <f ca="1">MAX(OFFSET(Sheet3!$C$6:$J$6,C59,$B$12))</f>
        <v>0</v>
      </c>
      <c r="H58" s="134" t="e">
        <f ca="1">AVERAGE(OFFSET(Sheet3!$C$6:$J$6,C59,$B$12))</f>
        <v>#DIV/0!</v>
      </c>
      <c r="I58" s="134">
        <f ca="1">MIN(OFFSET(Sheet3!$C$6:$J$6,C59,$B$12))</f>
        <v>0</v>
      </c>
      <c r="J58" s="167">
        <f ca="1">(MAX(OFFSET(Sheet3!$C$7:$J$7,C59,$B$12)))/86400</f>
        <v>0</v>
      </c>
      <c r="K58" s="167" t="e">
        <f ca="1">(AVERAGE(OFFSET(Sheet3!$C$7:$J$7,C59,$B$12)))/86400</f>
        <v>#DIV/0!</v>
      </c>
      <c r="L58" s="167">
        <f ca="1">(MIN(OFFSET(Sheet3!$C$7:$J$7,C59,$B$12)))/86400</f>
        <v>0</v>
      </c>
      <c r="M58" s="134">
        <f ca="1">MAX(OFFSET(Sheet3!$C$8:$J$8,C59,$B$12))</f>
        <v>0</v>
      </c>
      <c r="N58" s="134">
        <f ca="1">(OFFSET(Sheet3!$K$8,C59,$B$12))</f>
        <v>0</v>
      </c>
      <c r="O58" s="134">
        <f ca="1">MIN(OFFSET(Sheet3!$C$8:$J$8,C59,$B$12))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8</v>
      </c>
      <c r="F59" s="134">
        <f ca="1">OFFSET(Sheet3!$C$5,C60,$B$12)</f>
        <v>0</v>
      </c>
      <c r="G59" s="134">
        <f ca="1">MAX(OFFSET(Sheet3!$C$6:$J$6,C60,$B$12))</f>
        <v>0</v>
      </c>
      <c r="H59" s="134" t="e">
        <f ca="1">AVERAGE(OFFSET(Sheet3!$C$6:$J$6,C60,$B$12))</f>
        <v>#DIV/0!</v>
      </c>
      <c r="I59" s="134">
        <f ca="1">MIN(OFFSET(Sheet3!$C$6:$J$6,C60,$B$12))</f>
        <v>0</v>
      </c>
      <c r="J59" s="167">
        <f ca="1">(MAX(OFFSET(Sheet3!$C$7:$J$7,C60,$B$12)))/86400</f>
        <v>0</v>
      </c>
      <c r="K59" s="167" t="e">
        <f ca="1">(AVERAGE(OFFSET(Sheet3!$C$7:$J$7,C60,$B$12)))/86400</f>
        <v>#DIV/0!</v>
      </c>
      <c r="L59" s="167">
        <f ca="1">(MIN(OFFSET(Sheet3!$C$7:$J$7,C60,$B$12)))/86400</f>
        <v>0</v>
      </c>
      <c r="M59" s="134">
        <f ca="1">MAX(OFFSET(Sheet3!$C$8:$J$8,C60,$B$12))</f>
        <v>0</v>
      </c>
      <c r="N59" s="134">
        <f ca="1">(OFFSET(Sheet3!$K$8,C60,$B$12))</f>
        <v>0</v>
      </c>
      <c r="O59" s="134">
        <f ca="1">MIN(OFFSET(Sheet3!$C$8:$J$8,C60,$B$12))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8</v>
      </c>
      <c r="F60" s="134">
        <f ca="1">OFFSET(Sheet3!$C$5,C61,$B$12)</f>
        <v>0</v>
      </c>
      <c r="G60" s="134">
        <f ca="1">MAX(OFFSET(Sheet3!$C$6:$J$6,C61,$B$12))</f>
        <v>0</v>
      </c>
      <c r="H60" s="134" t="e">
        <f ca="1">AVERAGE(OFFSET(Sheet3!$C$6:$J$6,C61,$B$12))</f>
        <v>#DIV/0!</v>
      </c>
      <c r="I60" s="134">
        <f ca="1">MIN(OFFSET(Sheet3!$C$6:$J$6,C61,$B$12))</f>
        <v>0</v>
      </c>
      <c r="J60" s="167">
        <f ca="1">(MAX(OFFSET(Sheet3!$C$7:$J$7,C61,$B$12)))/86400</f>
        <v>0</v>
      </c>
      <c r="K60" s="167" t="e">
        <f ca="1">(AVERAGE(OFFSET(Sheet3!$C$7:$J$7,C61,$B$12)))/86400</f>
        <v>#DIV/0!</v>
      </c>
      <c r="L60" s="167">
        <f ca="1">(MIN(OFFSET(Sheet3!$C$7:$J$7,C61,$B$12)))/86400</f>
        <v>0</v>
      </c>
      <c r="M60" s="134">
        <f ca="1">MAX(OFFSET(Sheet3!$C$8:$J$8,C61,$B$12))</f>
        <v>0</v>
      </c>
      <c r="N60" s="134">
        <f ca="1">(OFFSET(Sheet3!$K$8,C61,$B$12))</f>
        <v>0</v>
      </c>
      <c r="O60" s="134">
        <f ca="1">MIN(OFFSET(Sheet3!$C$8:$J$8,C61,$B$12))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8</v>
      </c>
      <c r="F61" s="134">
        <f ca="1">OFFSET(Sheet3!$C$5,C62,$B$12)</f>
        <v>0</v>
      </c>
      <c r="G61" s="134">
        <f ca="1">MAX(OFFSET(Sheet3!$C$6:$J$6,C62,$B$12))</f>
        <v>0</v>
      </c>
      <c r="H61" s="134" t="e">
        <f ca="1">AVERAGE(OFFSET(Sheet3!$C$6:$J$6,C62,$B$12))</f>
        <v>#DIV/0!</v>
      </c>
      <c r="I61" s="134">
        <f ca="1">MIN(OFFSET(Sheet3!$C$6:$J$6,C62,$B$12))</f>
        <v>0</v>
      </c>
      <c r="J61" s="167">
        <f ca="1">(MAX(OFFSET(Sheet3!$C$7:$J$7,C62,$B$12)))/86400</f>
        <v>0</v>
      </c>
      <c r="K61" s="167" t="e">
        <f ca="1">(AVERAGE(OFFSET(Sheet3!$C$7:$J$7,C62,$B$12)))/86400</f>
        <v>#DIV/0!</v>
      </c>
      <c r="L61" s="167">
        <f ca="1">(MIN(OFFSET(Sheet3!$C$7:$J$7,C62,$B$12)))/86400</f>
        <v>0</v>
      </c>
      <c r="M61" s="134">
        <f ca="1">MAX(OFFSET(Sheet3!$C$8:$J$8,C62,$B$12))</f>
        <v>0</v>
      </c>
      <c r="N61" s="134">
        <f ca="1">(OFFSET(Sheet3!$K$8,C62,$B$12))</f>
        <v>0</v>
      </c>
      <c r="O61" s="134">
        <f ca="1">MIN(OFFSET(Sheet3!$C$8:$J$8,C62,$B$12))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8</v>
      </c>
      <c r="F62" s="134">
        <f ca="1">OFFSET(Sheet3!$C$5,C63,$B$12)</f>
        <v>0</v>
      </c>
      <c r="G62" s="134">
        <f ca="1">MAX(OFFSET(Sheet3!$C$6:$J$6,C63,$B$12))</f>
        <v>0</v>
      </c>
      <c r="H62" s="134" t="e">
        <f ca="1">AVERAGE(OFFSET(Sheet3!$C$6:$J$6,C63,$B$12))</f>
        <v>#DIV/0!</v>
      </c>
      <c r="I62" s="134">
        <f ca="1">MIN(OFFSET(Sheet3!$C$6:$J$6,C63,$B$12))</f>
        <v>0</v>
      </c>
      <c r="J62" s="167">
        <f ca="1">(MAX(OFFSET(Sheet3!$C$7:$J$7,C63,$B$12)))/86400</f>
        <v>0</v>
      </c>
      <c r="K62" s="167" t="e">
        <f ca="1">(AVERAGE(OFFSET(Sheet3!$C$7:$J$7,C63,$B$12)))/86400</f>
        <v>#DIV/0!</v>
      </c>
      <c r="L62" s="167">
        <f ca="1">(MIN(OFFSET(Sheet3!$C$7:$J$7,C63,$B$12)))/86400</f>
        <v>0</v>
      </c>
      <c r="M62" s="134">
        <f ca="1">MAX(OFFSET(Sheet3!$C$8:$J$8,C63,$B$12))</f>
        <v>0</v>
      </c>
      <c r="N62" s="134">
        <f ca="1">(OFFSET(Sheet3!$K$8,C63,$B$12))</f>
        <v>0</v>
      </c>
      <c r="O62" s="134">
        <f ca="1">MIN(OFFSET(Sheet3!$C$8:$J$8,C63,$B$12))</f>
        <v>0</v>
      </c>
    </row>
    <row r="63" spans="3:15" x14ac:dyDescent="0.25">
      <c r="C63" s="134">
        <v>232</v>
      </c>
      <c r="D63" s="134">
        <f ca="1">OFFSET(Sheet3!$B$5,C64,0)</f>
        <v>207</v>
      </c>
      <c r="E63" s="134">
        <v>8</v>
      </c>
      <c r="F63" s="134">
        <f ca="1">OFFSET(Sheet3!$C$5,C64,$B$12)</f>
        <v>0</v>
      </c>
      <c r="G63" s="134">
        <f ca="1">MAX(OFFSET(Sheet3!$C$6:$J$6,C64,$B$12))</f>
        <v>0</v>
      </c>
      <c r="H63" s="134" t="e">
        <f ca="1">AVERAGE(OFFSET(Sheet3!$C$6:$J$6,C64,$B$12))</f>
        <v>#DIV/0!</v>
      </c>
      <c r="I63" s="134">
        <f ca="1">MIN(OFFSET(Sheet3!$C$6:$J$6,C64,$B$12))</f>
        <v>0</v>
      </c>
      <c r="J63" s="167">
        <f ca="1">(MAX(OFFSET(Sheet3!$C$7:$J$7,C64,$B$12)))/86400</f>
        <v>0</v>
      </c>
      <c r="K63" s="167" t="e">
        <f ca="1">(AVERAGE(OFFSET(Sheet3!$C$7:$J$7,C64,$B$12)))/86400</f>
        <v>#DIV/0!</v>
      </c>
      <c r="L63" s="167">
        <f ca="1">(MIN(OFFSET(Sheet3!$C$7:$J$7,C64,$B$12)))/86400</f>
        <v>0</v>
      </c>
      <c r="M63" s="134">
        <f ca="1">MAX(OFFSET(Sheet3!$C$8:$J$8,C64,$B$12))</f>
        <v>0</v>
      </c>
      <c r="N63" s="134">
        <f ca="1">(OFFSET(Sheet3!$K$8,C64,$B$12))</f>
        <v>0</v>
      </c>
      <c r="O63" s="134">
        <f ca="1">MIN(OFFSET(Sheet3!$C$8:$J$8,C64,$B$12))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8</v>
      </c>
      <c r="F64" s="134">
        <f ca="1">OFFSET(Sheet3!$C$5,C65,$B$12)</f>
        <v>0</v>
      </c>
      <c r="G64" s="134">
        <f ca="1">MAX(OFFSET(Sheet3!$C$6:$J$6,C65,$B$12))</f>
        <v>0</v>
      </c>
      <c r="H64" s="134" t="e">
        <f ca="1">AVERAGE(OFFSET(Sheet3!$C$6:$J$6,C65,$B$12))</f>
        <v>#DIV/0!</v>
      </c>
      <c r="I64" s="134">
        <f ca="1">MIN(OFFSET(Sheet3!$C$6:$J$6,C65,$B$12))</f>
        <v>0</v>
      </c>
      <c r="J64" s="167">
        <f ca="1">(MAX(OFFSET(Sheet3!$C$7:$J$7,C65,$B$12)))/86400</f>
        <v>0</v>
      </c>
      <c r="K64" s="167" t="e">
        <f ca="1">(AVERAGE(OFFSET(Sheet3!$C$7:$J$7,C65,$B$12)))/86400</f>
        <v>#DIV/0!</v>
      </c>
      <c r="L64" s="167">
        <f ca="1">(MIN(OFFSET(Sheet3!$C$7:$J$7,C65,$B$12)))/86400</f>
        <v>0</v>
      </c>
      <c r="M64" s="134">
        <f ca="1">MAX(OFFSET(Sheet3!$C$8:$J$8,C65,$B$12))</f>
        <v>0</v>
      </c>
      <c r="N64" s="134">
        <f ca="1">(OFFSET(Sheet3!$K$8,C65,$B$12))</f>
        <v>0</v>
      </c>
      <c r="O64" s="134">
        <f ca="1">MIN(OFFSET(Sheet3!$C$8:$J$8,C65,$B$12))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8</v>
      </c>
      <c r="F65" s="134">
        <f ca="1">OFFSET(Sheet3!$C$5,C66,$B$12)</f>
        <v>0</v>
      </c>
      <c r="G65" s="134">
        <f ca="1">MAX(OFFSET(Sheet3!$C$6:$J$6,C66,$B$12))</f>
        <v>0</v>
      </c>
      <c r="H65" s="134" t="e">
        <f ca="1">AVERAGE(OFFSET(Sheet3!$C$6:$J$6,C66,$B$12))</f>
        <v>#DIV/0!</v>
      </c>
      <c r="I65" s="134">
        <f ca="1">MIN(OFFSET(Sheet3!$C$6:$J$6,C66,$B$12))</f>
        <v>0</v>
      </c>
      <c r="J65" s="167">
        <f ca="1">(MAX(OFFSET(Sheet3!$C$7:$J$7,C66,$B$12)))/86400</f>
        <v>0</v>
      </c>
      <c r="K65" s="167" t="e">
        <f ca="1">(AVERAGE(OFFSET(Sheet3!$C$7:$J$7,C66,$B$12)))/86400</f>
        <v>#DIV/0!</v>
      </c>
      <c r="L65" s="167">
        <f ca="1">(MIN(OFFSET(Sheet3!$C$7:$J$7,C66,$B$12)))/86400</f>
        <v>0</v>
      </c>
      <c r="M65" s="134">
        <f ca="1">MAX(OFFSET(Sheet3!$C$8:$J$8,C66,$B$12))</f>
        <v>0</v>
      </c>
      <c r="N65" s="134">
        <f ca="1">(OFFSET(Sheet3!$K$8,C66,$B$12))</f>
        <v>0</v>
      </c>
      <c r="O65" s="134">
        <f ca="1">MIN(OFFSET(Sheet3!$C$8:$J$8,C66,$B$12))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8</v>
      </c>
      <c r="F66" s="134">
        <f ca="1">OFFSET(Sheet3!$C$5,C67,$B$12)</f>
        <v>0</v>
      </c>
      <c r="G66" s="134">
        <f ca="1">MAX(OFFSET(Sheet3!$C$6:$J$6,C67,$B$12))</f>
        <v>0</v>
      </c>
      <c r="H66" s="134" t="e">
        <f ca="1">AVERAGE(OFFSET(Sheet3!$C$6:$J$6,C67,$B$12))</f>
        <v>#DIV/0!</v>
      </c>
      <c r="I66" s="134">
        <f ca="1">MIN(OFFSET(Sheet3!$C$6:$J$6,C67,$B$12))</f>
        <v>0</v>
      </c>
      <c r="J66" s="167">
        <f ca="1">(MAX(OFFSET(Sheet3!$C$7:$J$7,C67,$B$12)))/86400</f>
        <v>0</v>
      </c>
      <c r="K66" s="167" t="e">
        <f ca="1">(AVERAGE(OFFSET(Sheet3!$C$7:$J$7,C67,$B$12)))/86400</f>
        <v>#DIV/0!</v>
      </c>
      <c r="L66" s="167">
        <f ca="1">(MIN(OFFSET(Sheet3!$C$7:$J$7,C67,$B$12)))/86400</f>
        <v>0</v>
      </c>
      <c r="M66" s="134">
        <f ca="1">MAX(OFFSET(Sheet3!$C$8:$J$8,C67,$B$12))</f>
        <v>0</v>
      </c>
      <c r="N66" s="134">
        <f ca="1">(OFFSET(Sheet3!$K$8,C67,$B$12))</f>
        <v>0</v>
      </c>
      <c r="O66" s="134">
        <f ca="1">MIN(OFFSET(Sheet3!$C$8:$J$8,C67,$B$12))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8</v>
      </c>
      <c r="F67" s="134">
        <f ca="1">OFFSET(Sheet3!$C$5,C68,$B$12)</f>
        <v>0</v>
      </c>
      <c r="G67" s="134">
        <f ca="1">MAX(OFFSET(Sheet3!$C$6:$J$6,C68,$B$12))</f>
        <v>0</v>
      </c>
      <c r="H67" s="134" t="e">
        <f ca="1">AVERAGE(OFFSET(Sheet3!$C$6:$J$6,C68,$B$12))</f>
        <v>#DIV/0!</v>
      </c>
      <c r="I67" s="134">
        <f ca="1">MIN(OFFSET(Sheet3!$C$6:$J$6,C68,$B$12))</f>
        <v>0</v>
      </c>
      <c r="J67" s="167">
        <f ca="1">(MAX(OFFSET(Sheet3!$C$7:$J$7,C68,$B$12)))/86400</f>
        <v>0</v>
      </c>
      <c r="K67" s="167" t="e">
        <f ca="1">(AVERAGE(OFFSET(Sheet3!$C$7:$J$7,C68,$B$12)))/86400</f>
        <v>#DIV/0!</v>
      </c>
      <c r="L67" s="167">
        <f ca="1">(MIN(OFFSET(Sheet3!$C$7:$J$7,C68,$B$12)))/86400</f>
        <v>0</v>
      </c>
      <c r="M67" s="134">
        <f ca="1">MAX(OFFSET(Sheet3!$C$8:$J$8,C68,$B$12))</f>
        <v>0</v>
      </c>
      <c r="N67" s="134">
        <f ca="1">(OFFSET(Sheet3!$K$8,C68,$B$12))</f>
        <v>0</v>
      </c>
      <c r="O67" s="134">
        <f ca="1">MIN(OFFSET(Sheet3!$C$8:$J$8,C68,$B$12))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8</v>
      </c>
      <c r="F68" s="134">
        <f ca="1">OFFSET(Sheet3!$C$5,C69,$B$12)</f>
        <v>0</v>
      </c>
      <c r="G68" s="134">
        <f ca="1">MAX(OFFSET(Sheet3!$C$6:$J$6,C69,$B$12))</f>
        <v>0</v>
      </c>
      <c r="H68" s="134" t="e">
        <f ca="1">AVERAGE(OFFSET(Sheet3!$C$6:$J$6,C69,$B$12))</f>
        <v>#DIV/0!</v>
      </c>
      <c r="I68" s="134">
        <f ca="1">MIN(OFFSET(Sheet3!$C$6:$J$6,C69,$B$12))</f>
        <v>0</v>
      </c>
      <c r="J68" s="167">
        <f ca="1">(MAX(OFFSET(Sheet3!$C$7:$J$7,C69,$B$12)))/86400</f>
        <v>0</v>
      </c>
      <c r="K68" s="167" t="e">
        <f ca="1">(AVERAGE(OFFSET(Sheet3!$C$7:$J$7,C69,$B$12)))/86400</f>
        <v>#DIV/0!</v>
      </c>
      <c r="L68" s="167">
        <f ca="1">(MIN(OFFSET(Sheet3!$C$7:$J$7,C69,$B$12)))/86400</f>
        <v>0</v>
      </c>
      <c r="M68" s="134">
        <f ca="1">MAX(OFFSET(Sheet3!$C$8:$J$8,C69,$B$12))</f>
        <v>0</v>
      </c>
      <c r="N68" s="134">
        <f ca="1">(OFFSET(Sheet3!$K$8,C69,$B$12))</f>
        <v>0</v>
      </c>
      <c r="O68" s="134">
        <f ca="1">MIN(OFFSET(Sheet3!$C$8:$J$8,C69,$B$12))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8</v>
      </c>
      <c r="F69" s="134">
        <f ca="1">OFFSET(Sheet3!$C$5,C70,$B$12)</f>
        <v>0</v>
      </c>
      <c r="G69" s="134">
        <f ca="1">MAX(OFFSET(Sheet3!$C$6:$J$6,C70,$B$12))</f>
        <v>0</v>
      </c>
      <c r="H69" s="134" t="e">
        <f ca="1">AVERAGE(OFFSET(Sheet3!$C$6:$J$6,C70,$B$12))</f>
        <v>#DIV/0!</v>
      </c>
      <c r="I69" s="134">
        <f ca="1">MIN(OFFSET(Sheet3!$C$6:$J$6,C70,$B$12))</f>
        <v>0</v>
      </c>
      <c r="J69" s="167">
        <f ca="1">(MAX(OFFSET(Sheet3!$C$7:$J$7,C70,$B$12)))/86400</f>
        <v>0</v>
      </c>
      <c r="K69" s="167" t="e">
        <f ca="1">(AVERAGE(OFFSET(Sheet3!$C$7:$J$7,C70,$B$12)))/86400</f>
        <v>#DIV/0!</v>
      </c>
      <c r="L69" s="167">
        <f ca="1">(MIN(OFFSET(Sheet3!$C$7:$J$7,C70,$B$12)))/86400</f>
        <v>0</v>
      </c>
      <c r="M69" s="134">
        <f ca="1">MAX(OFFSET(Sheet3!$C$8:$J$8,C70,$B$12))</f>
        <v>0</v>
      </c>
      <c r="N69" s="134">
        <f ca="1">(OFFSET(Sheet3!$K$8,C70,$B$12))</f>
        <v>0</v>
      </c>
      <c r="O69" s="134">
        <f ca="1">MIN(OFFSET(Sheet3!$C$8:$J$8,C70,$B$12))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8</v>
      </c>
      <c r="F70" s="134">
        <f ca="1">OFFSET(Sheet3!$C$5,C71,$B$12)</f>
        <v>0</v>
      </c>
      <c r="G70" s="134">
        <f ca="1">MAX(OFFSET(Sheet3!$C$6:$J$6,C71,$B$12))</f>
        <v>0</v>
      </c>
      <c r="H70" s="134" t="e">
        <f ca="1">AVERAGE(OFFSET(Sheet3!$C$6:$J$6,C71,$B$12))</f>
        <v>#DIV/0!</v>
      </c>
      <c r="I70" s="134">
        <f ca="1">MIN(OFFSET(Sheet3!$C$6:$J$6,C71,$B$12))</f>
        <v>0</v>
      </c>
      <c r="J70" s="167">
        <f ca="1">(MAX(OFFSET(Sheet3!$C$7:$J$7,C71,$B$12)))/86400</f>
        <v>0</v>
      </c>
      <c r="K70" s="167" t="e">
        <f ca="1">(AVERAGE(OFFSET(Sheet3!$C$7:$J$7,C71,$B$12)))/86400</f>
        <v>#DIV/0!</v>
      </c>
      <c r="L70" s="167">
        <f ca="1">(MIN(OFFSET(Sheet3!$C$7:$J$7,C71,$B$12)))/86400</f>
        <v>0</v>
      </c>
      <c r="M70" s="134">
        <f ca="1">MAX(OFFSET(Sheet3!$C$8:$J$8,C71,$B$12))</f>
        <v>0</v>
      </c>
      <c r="N70" s="134">
        <f ca="1">(OFFSET(Sheet3!$K$8,C71,$B$12))</f>
        <v>0</v>
      </c>
      <c r="O70" s="134">
        <f ca="1">MIN(OFFSET(Sheet3!$C$8:$J$8,C71,$B$12))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8</v>
      </c>
      <c r="F71" s="134">
        <f ca="1">OFFSET(Sheet3!$C$5,C72,$B$12)</f>
        <v>0</v>
      </c>
      <c r="G71" s="134">
        <f ca="1">MAX(OFFSET(Sheet3!$C$6:$J$6,C72,$B$12))</f>
        <v>0</v>
      </c>
      <c r="H71" s="134" t="e">
        <f ca="1">AVERAGE(OFFSET(Sheet3!$C$6:$J$6,C72,$B$12))</f>
        <v>#DIV/0!</v>
      </c>
      <c r="I71" s="134">
        <f ca="1">MIN(OFFSET(Sheet3!$C$6:$J$6,C72,$B$12))</f>
        <v>0</v>
      </c>
      <c r="J71" s="167">
        <f ca="1">(MAX(OFFSET(Sheet3!$C$7:$J$7,C72,$B$12)))/86400</f>
        <v>0</v>
      </c>
      <c r="K71" s="167" t="e">
        <f ca="1">(AVERAGE(OFFSET(Sheet3!$C$7:$J$7,C72,$B$12)))/86400</f>
        <v>#DIV/0!</v>
      </c>
      <c r="L71" s="167">
        <f ca="1">(MIN(OFFSET(Sheet3!$C$7:$J$7,C72,$B$12)))/86400</f>
        <v>0</v>
      </c>
      <c r="M71" s="134">
        <f ca="1">MAX(OFFSET(Sheet3!$C$8:$J$8,C72,$B$12))</f>
        <v>0</v>
      </c>
      <c r="N71" s="134">
        <f ca="1">(OFFSET(Sheet3!$K$8,C72,$B$12))</f>
        <v>0</v>
      </c>
      <c r="O71" s="134">
        <f ca="1">MIN(OFFSET(Sheet3!$C$8:$J$8,C72,$B$12))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8</v>
      </c>
      <c r="F72" s="134">
        <f ca="1">OFFSET(Sheet3!$C$5,C73,$B$12)</f>
        <v>0</v>
      </c>
      <c r="G72" s="134">
        <f ca="1">MAX(OFFSET(Sheet3!$C$6:$J$6,C73,$B$12))</f>
        <v>0</v>
      </c>
      <c r="H72" s="134" t="e">
        <f ca="1">AVERAGE(OFFSET(Sheet3!$C$6:$J$6,C73,$B$12))</f>
        <v>#DIV/0!</v>
      </c>
      <c r="I72" s="134">
        <f ca="1">MIN(OFFSET(Sheet3!$C$6:$J$6,C73,$B$12))</f>
        <v>0</v>
      </c>
      <c r="J72" s="167">
        <f ca="1">(MAX(OFFSET(Sheet3!$C$7:$J$7,C73,$B$12)))/86400</f>
        <v>0</v>
      </c>
      <c r="K72" s="167" t="e">
        <f ca="1">(AVERAGE(OFFSET(Sheet3!$C$7:$J$7,C73,$B$12)))/86400</f>
        <v>#DIV/0!</v>
      </c>
      <c r="L72" s="167">
        <f ca="1">(MIN(OFFSET(Sheet3!$C$7:$J$7,C73,$B$12)))/86400</f>
        <v>0</v>
      </c>
      <c r="M72" s="134">
        <f ca="1">MAX(OFFSET(Sheet3!$C$8:$J$8,C73,$B$12))</f>
        <v>0</v>
      </c>
      <c r="N72" s="134">
        <f ca="1">(OFFSET(Sheet3!$K$8,C73,$B$12))</f>
        <v>0</v>
      </c>
      <c r="O72" s="134">
        <f ca="1">MIN(OFFSET(Sheet3!$C$8:$J$8,C73,$B$12))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8</v>
      </c>
      <c r="F73" s="134">
        <f ca="1">OFFSET(Sheet3!$C$5,C74,$B$12)</f>
        <v>0</v>
      </c>
      <c r="G73" s="134">
        <f ca="1">MAX(OFFSET(Sheet3!$C$6:$J$6,C74,$B$12))</f>
        <v>0</v>
      </c>
      <c r="H73" s="134" t="e">
        <f ca="1">AVERAGE(OFFSET(Sheet3!$C$6:$J$6,C74,$B$12))</f>
        <v>#DIV/0!</v>
      </c>
      <c r="I73" s="134">
        <f ca="1">MIN(OFFSET(Sheet3!$C$6:$J$6,C74,$B$12))</f>
        <v>0</v>
      </c>
      <c r="J73" s="167">
        <f ca="1">(MAX(OFFSET(Sheet3!$C$7:$J$7,C74,$B$12)))/86400</f>
        <v>0</v>
      </c>
      <c r="K73" s="167" t="e">
        <f ca="1">(AVERAGE(OFFSET(Sheet3!$C$7:$J$7,C74,$B$12)))/86400</f>
        <v>#DIV/0!</v>
      </c>
      <c r="L73" s="167">
        <f ca="1">(MIN(OFFSET(Sheet3!$C$7:$J$7,C74,$B$12)))/86400</f>
        <v>0</v>
      </c>
      <c r="M73" s="134">
        <f ca="1">MAX(OFFSET(Sheet3!$C$8:$J$8,C74,$B$12))</f>
        <v>0</v>
      </c>
      <c r="N73" s="134">
        <f ca="1">(OFFSET(Sheet3!$K$8,C74,$B$12))</f>
        <v>0</v>
      </c>
      <c r="O73" s="134">
        <f ca="1">MIN(OFFSET(Sheet3!$C$8:$J$8,C74,$B$12))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8</v>
      </c>
      <c r="F74" s="134">
        <f ca="1">OFFSET(Sheet3!$C$5,C75,$B$12)</f>
        <v>0</v>
      </c>
      <c r="G74" s="134">
        <f ca="1">MAX(OFFSET(Sheet3!$C$6:$J$6,C75,$B$12))</f>
        <v>0</v>
      </c>
      <c r="H74" s="134" t="e">
        <f ca="1">AVERAGE(OFFSET(Sheet3!$C$6:$J$6,C75,$B$12))</f>
        <v>#DIV/0!</v>
      </c>
      <c r="I74" s="134">
        <f ca="1">MIN(OFFSET(Sheet3!$C$6:$J$6,C75,$B$12))</f>
        <v>0</v>
      </c>
      <c r="J74" s="167">
        <f ca="1">(MAX(OFFSET(Sheet3!$C$7:$J$7,C75,$B$12)))/86400</f>
        <v>0</v>
      </c>
      <c r="K74" s="167" t="e">
        <f ca="1">(AVERAGE(OFFSET(Sheet3!$C$7:$J$7,C75,$B$12)))/86400</f>
        <v>#DIV/0!</v>
      </c>
      <c r="L74" s="167">
        <f ca="1">(MIN(OFFSET(Sheet3!$C$7:$J$7,C75,$B$12)))/86400</f>
        <v>0</v>
      </c>
      <c r="M74" s="134">
        <f ca="1">MAX(OFFSET(Sheet3!$C$8:$J$8,C75,$B$12))</f>
        <v>0</v>
      </c>
      <c r="N74" s="134">
        <f ca="1">(OFFSET(Sheet3!$K$8,C75,$B$12))</f>
        <v>0</v>
      </c>
      <c r="O74" s="134">
        <f ca="1">MIN(OFFSET(Sheet3!$C$8:$J$8,C75,$B$12))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8</v>
      </c>
      <c r="F75" s="134">
        <f ca="1">OFFSET(Sheet3!$C$5,C76,$B$12)</f>
        <v>3</v>
      </c>
      <c r="G75" s="134">
        <f ca="1">MAX(OFFSET(Sheet3!$C$6:$J$6,C76,$B$12))</f>
        <v>486.96</v>
      </c>
      <c r="H75" s="134">
        <f ca="1">AVERAGE(OFFSET(Sheet3!$C$6:$J$6,C76,$B$12))</f>
        <v>486.96</v>
      </c>
      <c r="I75" s="134">
        <f ca="1">MIN(OFFSET(Sheet3!$C$6:$J$6,C76,$B$12))</f>
        <v>486.96</v>
      </c>
      <c r="J75" s="167">
        <f ca="1">(MAX(OFFSET(Sheet3!$C$7:$J$7,C76,$B$12)))/86400</f>
        <v>4.6583557842470443E-3</v>
      </c>
      <c r="K75" s="167">
        <f ca="1">(AVERAGE(OFFSET(Sheet3!$C$7:$J$7,C76,$B$12)))/86400</f>
        <v>4.0908301724824504E-3</v>
      </c>
      <c r="L75" s="167">
        <f ca="1">(MIN(OFFSET(Sheet3!$C$7:$J$7,C76,$B$12)))/86400</f>
        <v>3.5015830804109613E-3</v>
      </c>
      <c r="M75" s="134">
        <f ca="1">MAX(OFFSET(Sheet3!$C$8:$J$8,C76,$B$12))</f>
        <v>1.0974438261457233</v>
      </c>
      <c r="N75" s="134">
        <f ca="1">(OFFSET(Sheet3!$K$8,C76,$B$12))</f>
        <v>0.93936696741468517</v>
      </c>
      <c r="O75" s="134">
        <f ca="1">MIN(OFFSET(Sheet3!$C$8:$J$8,C76,$B$12))</f>
        <v>0.82492426755558879</v>
      </c>
    </row>
    <row r="76" spans="3:15" x14ac:dyDescent="0.25">
      <c r="C76" s="134">
        <v>284</v>
      </c>
      <c r="D76" s="134">
        <f ca="1">OFFSET(Sheet3!$B$5,C77,0)</f>
        <v>235</v>
      </c>
      <c r="E76" s="134">
        <v>8</v>
      </c>
      <c r="F76" s="134">
        <f ca="1">OFFSET(Sheet3!$C$5,C77,$B$12)</f>
        <v>0</v>
      </c>
      <c r="G76" s="134">
        <f ca="1">MAX(OFFSET(Sheet3!$C$6:$J$6,C77,$B$12))</f>
        <v>0</v>
      </c>
      <c r="H76" s="134" t="e">
        <f ca="1">AVERAGE(OFFSET(Sheet3!$C$6:$J$6,C77,$B$12))</f>
        <v>#DIV/0!</v>
      </c>
      <c r="I76" s="134">
        <f ca="1">MIN(OFFSET(Sheet3!$C$6:$J$6,C77,$B$12))</f>
        <v>0</v>
      </c>
      <c r="J76" s="167">
        <f ca="1">(MAX(OFFSET(Sheet3!$C$7:$J$7,C77,$B$12)))/86400</f>
        <v>0</v>
      </c>
      <c r="K76" s="167" t="e">
        <f ca="1">(AVERAGE(OFFSET(Sheet3!$C$7:$J$7,C77,$B$12)))/86400</f>
        <v>#DIV/0!</v>
      </c>
      <c r="L76" s="167">
        <f ca="1">(MIN(OFFSET(Sheet3!$C$7:$J$7,C77,$B$12)))/86400</f>
        <v>0</v>
      </c>
      <c r="M76" s="134">
        <f ca="1">MAX(OFFSET(Sheet3!$C$8:$J$8,C77,$B$12))</f>
        <v>0</v>
      </c>
      <c r="N76" s="134">
        <f ca="1">(OFFSET(Sheet3!$K$8,C77,$B$12))</f>
        <v>0</v>
      </c>
      <c r="O76" s="134">
        <f ca="1">MIN(OFFSET(Sheet3!$C$8:$J$8,C77,$B$12))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8</v>
      </c>
      <c r="F77" s="134">
        <f ca="1">OFFSET(Sheet3!$C$5,C78,$B$12)</f>
        <v>0</v>
      </c>
      <c r="G77" s="134">
        <f ca="1">MAX(OFFSET(Sheet3!$C$6:$J$6,C78,$B$12))</f>
        <v>0</v>
      </c>
      <c r="H77" s="134" t="e">
        <f ca="1">AVERAGE(OFFSET(Sheet3!$C$6:$J$6,C78,$B$12))</f>
        <v>#DIV/0!</v>
      </c>
      <c r="I77" s="134">
        <f ca="1">MIN(OFFSET(Sheet3!$C$6:$J$6,C78,$B$12))</f>
        <v>0</v>
      </c>
      <c r="J77" s="167">
        <f ca="1">(MAX(OFFSET(Sheet3!$C$7:$J$7,C78,$B$12)))/86400</f>
        <v>0</v>
      </c>
      <c r="K77" s="167" t="e">
        <f ca="1">(AVERAGE(OFFSET(Sheet3!$C$7:$J$7,C78,$B$12)))/86400</f>
        <v>#DIV/0!</v>
      </c>
      <c r="L77" s="167">
        <f ca="1">(MIN(OFFSET(Sheet3!$C$7:$J$7,C78,$B$12)))/86400</f>
        <v>0</v>
      </c>
      <c r="M77" s="134">
        <f ca="1">MAX(OFFSET(Sheet3!$C$8:$J$8,C78,$B$12))</f>
        <v>0</v>
      </c>
      <c r="N77" s="134">
        <f ca="1">(OFFSET(Sheet3!$K$8,C78,$B$12))</f>
        <v>0</v>
      </c>
      <c r="O77" s="134">
        <f ca="1">MIN(OFFSET(Sheet3!$C$8:$J$8,C78,$B$12))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8</v>
      </c>
      <c r="F78" s="134">
        <f ca="1">OFFSET(Sheet3!$C$5,C79,$B$12)</f>
        <v>1</v>
      </c>
      <c r="G78" s="134">
        <f ca="1">MAX(OFFSET(Sheet3!$C$6:$J$6,C79,$B$12))</f>
        <v>849.75999999999988</v>
      </c>
      <c r="H78" s="134">
        <f ca="1">AVERAGE(OFFSET(Sheet3!$C$6:$J$6,C79,$B$12))</f>
        <v>849.75999999999988</v>
      </c>
      <c r="I78" s="134">
        <f ca="1">MIN(OFFSET(Sheet3!$C$6:$J$6,C79,$B$12))</f>
        <v>849.75999999999988</v>
      </c>
      <c r="J78" s="167">
        <f ca="1">(MAX(OFFSET(Sheet3!$C$7:$J$7,C79,$B$12)))/86400</f>
        <v>1.2120246449213595E-2</v>
      </c>
      <c r="K78" s="167">
        <f ca="1">(AVERAGE(OFFSET(Sheet3!$C$7:$J$7,C79,$B$12)))/86400</f>
        <v>1.2120246449213595E-2</v>
      </c>
      <c r="L78" s="167">
        <f ca="1">(MIN(OFFSET(Sheet3!$C$7:$J$7,C79,$B$12)))/86400</f>
        <v>1.2120246449213595E-2</v>
      </c>
      <c r="M78" s="134">
        <f ca="1">MAX(OFFSET(Sheet3!$C$8:$J$8,C79,$B$12))</f>
        <v>0.55327147433188684</v>
      </c>
      <c r="N78" s="134">
        <f ca="1">(OFFSET(Sheet3!$K$8,C79,$B$12))</f>
        <v>0.55327147433188684</v>
      </c>
      <c r="O78" s="134">
        <f ca="1">MIN(OFFSET(Sheet3!$C$8:$J$8,C79,$B$12))</f>
        <v>0.55327147433188684</v>
      </c>
    </row>
    <row r="79" spans="3:15" x14ac:dyDescent="0.25">
      <c r="C79" s="134">
        <v>296</v>
      </c>
      <c r="D79" s="134">
        <f ca="1">OFFSET(Sheet3!$B$5,C80,0)</f>
        <v>244</v>
      </c>
      <c r="E79" s="134">
        <v>8</v>
      </c>
      <c r="F79" s="134">
        <f ca="1">OFFSET(Sheet3!$C$5,C80,$B$12)</f>
        <v>0</v>
      </c>
      <c r="G79" s="134">
        <f ca="1">MAX(OFFSET(Sheet3!$C$6:$J$6,C80,$B$12))</f>
        <v>0</v>
      </c>
      <c r="H79" s="134" t="e">
        <f ca="1">AVERAGE(OFFSET(Sheet3!$C$6:$J$6,C80,$B$12))</f>
        <v>#DIV/0!</v>
      </c>
      <c r="I79" s="134">
        <f ca="1">MIN(OFFSET(Sheet3!$C$6:$J$6,C80,$B$12))</f>
        <v>0</v>
      </c>
      <c r="J79" s="167">
        <f ca="1">(MAX(OFFSET(Sheet3!$C$7:$J$7,C80,$B$12)))/86400</f>
        <v>0</v>
      </c>
      <c r="K79" s="167" t="e">
        <f ca="1">(AVERAGE(OFFSET(Sheet3!$C$7:$J$7,C80,$B$12)))/86400</f>
        <v>#DIV/0!</v>
      </c>
      <c r="L79" s="167">
        <f ca="1">(MIN(OFFSET(Sheet3!$C$7:$J$7,C80,$B$12)))/86400</f>
        <v>0</v>
      </c>
      <c r="M79" s="134">
        <f ca="1">MAX(OFFSET(Sheet3!$C$8:$J$8,C80,$B$12))</f>
        <v>0</v>
      </c>
      <c r="N79" s="134">
        <f ca="1">(OFFSET(Sheet3!$K$8,C80,$B$12))</f>
        <v>0</v>
      </c>
      <c r="O79" s="134">
        <f ca="1">MIN(OFFSET(Sheet3!$C$8:$J$8,C80,$B$12))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8</v>
      </c>
      <c r="F80" s="134">
        <f ca="1">OFFSET(Sheet3!$C$5,C81,$B$12)</f>
        <v>0</v>
      </c>
      <c r="G80" s="134">
        <f ca="1">MAX(OFFSET(Sheet3!$C$6:$J$6,C81,$B$12))</f>
        <v>0</v>
      </c>
      <c r="H80" s="134" t="e">
        <f ca="1">AVERAGE(OFFSET(Sheet3!$C$6:$J$6,C81,$B$12))</f>
        <v>#DIV/0!</v>
      </c>
      <c r="I80" s="134">
        <f ca="1">MIN(OFFSET(Sheet3!$C$6:$J$6,C81,$B$12))</f>
        <v>0</v>
      </c>
      <c r="J80" s="167">
        <f ca="1">(MAX(OFFSET(Sheet3!$C$7:$J$7,C81,$B$12)))/86400</f>
        <v>0</v>
      </c>
      <c r="K80" s="167" t="e">
        <f ca="1">(AVERAGE(OFFSET(Sheet3!$C$7:$J$7,C81,$B$12)))/86400</f>
        <v>#DIV/0!</v>
      </c>
      <c r="L80" s="167">
        <f ca="1">(MIN(OFFSET(Sheet3!$C$7:$J$7,C81,$B$12)))/86400</f>
        <v>0</v>
      </c>
      <c r="M80" s="134">
        <f ca="1">MAX(OFFSET(Sheet3!$C$8:$J$8,C81,$B$12))</f>
        <v>0</v>
      </c>
      <c r="N80" s="134">
        <f ca="1">(OFFSET(Sheet3!$K$8,C81,$B$12))</f>
        <v>0</v>
      </c>
      <c r="O80" s="134">
        <f ca="1">MIN(OFFSET(Sheet3!$C$8:$J$8,C81,$B$12))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8</v>
      </c>
      <c r="F81" s="134">
        <f ca="1">OFFSET(Sheet3!$C$5,C82,$B$12)</f>
        <v>0</v>
      </c>
      <c r="G81" s="134">
        <f ca="1">MAX(OFFSET(Sheet3!$C$6:$J$6,C82,$B$12))</f>
        <v>0</v>
      </c>
      <c r="H81" s="134" t="e">
        <f ca="1">AVERAGE(OFFSET(Sheet3!$C$6:$J$6,C82,$B$12))</f>
        <v>#DIV/0!</v>
      </c>
      <c r="I81" s="134">
        <f ca="1">MIN(OFFSET(Sheet3!$C$6:$J$6,C82,$B$12))</f>
        <v>0</v>
      </c>
      <c r="J81" s="167">
        <f ca="1">(MAX(OFFSET(Sheet3!$C$7:$J$7,C82,$B$12)))/86400</f>
        <v>0</v>
      </c>
      <c r="K81" s="167" t="e">
        <f ca="1">(AVERAGE(OFFSET(Sheet3!$C$7:$J$7,C82,$B$12)))/86400</f>
        <v>#DIV/0!</v>
      </c>
      <c r="L81" s="167">
        <f ca="1">(MIN(OFFSET(Sheet3!$C$7:$J$7,C82,$B$12)))/86400</f>
        <v>0</v>
      </c>
      <c r="M81" s="134">
        <f ca="1">MAX(OFFSET(Sheet3!$C$8:$J$8,C82,$B$12))</f>
        <v>0</v>
      </c>
      <c r="N81" s="134">
        <f ca="1">(OFFSET(Sheet3!$K$8,C82,$B$12))</f>
        <v>0</v>
      </c>
      <c r="O81" s="134">
        <f ca="1">MIN(OFFSET(Sheet3!$C$8:$J$8,C82,$B$12))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8</v>
      </c>
      <c r="F82" s="134">
        <f ca="1">OFFSET(Sheet3!$C$5,C83,$B$12)</f>
        <v>0</v>
      </c>
      <c r="G82" s="134">
        <f ca="1">MAX(OFFSET(Sheet3!$C$6:$J$6,C83,$B$12))</f>
        <v>0</v>
      </c>
      <c r="H82" s="134" t="e">
        <f ca="1">AVERAGE(OFFSET(Sheet3!$C$6:$J$6,C83,$B$12))</f>
        <v>#DIV/0!</v>
      </c>
      <c r="I82" s="134">
        <f ca="1">MIN(OFFSET(Sheet3!$C$6:$J$6,C83,$B$12))</f>
        <v>0</v>
      </c>
      <c r="J82" s="167">
        <f ca="1">(MAX(OFFSET(Sheet3!$C$7:$J$7,C83,$B$12)))/86400</f>
        <v>0</v>
      </c>
      <c r="K82" s="167" t="e">
        <f ca="1">(AVERAGE(OFFSET(Sheet3!$C$7:$J$7,C83,$B$12)))/86400</f>
        <v>#DIV/0!</v>
      </c>
      <c r="L82" s="167">
        <f ca="1">(MIN(OFFSET(Sheet3!$C$7:$J$7,C83,$B$12)))/86400</f>
        <v>0</v>
      </c>
      <c r="M82" s="134">
        <f ca="1">MAX(OFFSET(Sheet3!$C$8:$J$8,C83,$B$12))</f>
        <v>0</v>
      </c>
      <c r="N82" s="134">
        <f ca="1">(OFFSET(Sheet3!$K$8,C83,$B$12))</f>
        <v>0</v>
      </c>
      <c r="O82" s="134">
        <f ca="1">MIN(OFFSET(Sheet3!$C$8:$J$8,C83,$B$12))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8</v>
      </c>
      <c r="F83" s="134">
        <f ca="1">OFFSET(Sheet3!$C$5,C84,$B$12)</f>
        <v>0</v>
      </c>
      <c r="G83" s="134">
        <f ca="1">MAX(OFFSET(Sheet3!$C$6:$J$6,C84,$B$12))</f>
        <v>0</v>
      </c>
      <c r="H83" s="134" t="e">
        <f ca="1">AVERAGE(OFFSET(Sheet3!$C$6:$J$6,C84,$B$12))</f>
        <v>#DIV/0!</v>
      </c>
      <c r="I83" s="134">
        <f ca="1">MIN(OFFSET(Sheet3!$C$6:$J$6,C84,$B$12))</f>
        <v>0</v>
      </c>
      <c r="J83" s="167">
        <f ca="1">(MAX(OFFSET(Sheet3!$C$7:$J$7,C84,$B$12)))/86400</f>
        <v>0</v>
      </c>
      <c r="K83" s="167" t="e">
        <f ca="1">(AVERAGE(OFFSET(Sheet3!$C$7:$J$7,C84,$B$12)))/86400</f>
        <v>#DIV/0!</v>
      </c>
      <c r="L83" s="167">
        <f ca="1">(MIN(OFFSET(Sheet3!$C$7:$J$7,C84,$B$12)))/86400</f>
        <v>0</v>
      </c>
      <c r="M83" s="134">
        <f ca="1">MAX(OFFSET(Sheet3!$C$8:$J$8,C84,$B$12))</f>
        <v>0</v>
      </c>
      <c r="N83" s="134">
        <f ca="1">(OFFSET(Sheet3!$K$8,C84,$B$12))</f>
        <v>0</v>
      </c>
      <c r="O83" s="134">
        <f ca="1">MIN(OFFSET(Sheet3!$C$8:$J$8,C84,$B$12))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8</v>
      </c>
      <c r="F84" s="134">
        <f ca="1">OFFSET(Sheet3!$C$5,C85,$B$12)</f>
        <v>0</v>
      </c>
      <c r="G84" s="134">
        <f ca="1">MAX(OFFSET(Sheet3!$C$6:$J$6,C85,$B$12))</f>
        <v>0</v>
      </c>
      <c r="H84" s="134" t="e">
        <f ca="1">AVERAGE(OFFSET(Sheet3!$C$6:$J$6,C85,$B$12))</f>
        <v>#DIV/0!</v>
      </c>
      <c r="I84" s="134">
        <f ca="1">MIN(OFFSET(Sheet3!$C$6:$J$6,C85,$B$12))</f>
        <v>0</v>
      </c>
      <c r="J84" s="167">
        <f ca="1">(MAX(OFFSET(Sheet3!$C$7:$J$7,C85,$B$12)))/86400</f>
        <v>0</v>
      </c>
      <c r="K84" s="167" t="e">
        <f ca="1">(AVERAGE(OFFSET(Sheet3!$C$7:$J$7,C85,$B$12)))/86400</f>
        <v>#DIV/0!</v>
      </c>
      <c r="L84" s="167">
        <f ca="1">(MIN(OFFSET(Sheet3!$C$7:$J$7,C85,$B$12)))/86400</f>
        <v>0</v>
      </c>
      <c r="M84" s="134">
        <f ca="1">MAX(OFFSET(Sheet3!$C$8:$J$8,C85,$B$12))</f>
        <v>0</v>
      </c>
      <c r="N84" s="134">
        <f ca="1">(OFFSET(Sheet3!$K$8,C85,$B$12))</f>
        <v>0</v>
      </c>
      <c r="O84" s="134">
        <f ca="1">MIN(OFFSET(Sheet3!$C$8:$J$8,C85,$B$12))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8</v>
      </c>
      <c r="F85" s="134">
        <f ca="1">OFFSET(Sheet3!$C$5,C86,$B$12)</f>
        <v>0</v>
      </c>
      <c r="G85" s="134">
        <f ca="1">MAX(OFFSET(Sheet3!$C$6:$J$6,C86,$B$12))</f>
        <v>0</v>
      </c>
      <c r="H85" s="134" t="e">
        <f ca="1">AVERAGE(OFFSET(Sheet3!$C$6:$J$6,C86,$B$12))</f>
        <v>#DIV/0!</v>
      </c>
      <c r="I85" s="134">
        <f ca="1">MIN(OFFSET(Sheet3!$C$6:$J$6,C86,$B$12))</f>
        <v>0</v>
      </c>
      <c r="J85" s="167">
        <f ca="1">(MAX(OFFSET(Sheet3!$C$7:$J$7,C86,$B$12)))/86400</f>
        <v>0</v>
      </c>
      <c r="K85" s="167" t="e">
        <f ca="1">(AVERAGE(OFFSET(Sheet3!$C$7:$J$7,C86,$B$12)))/86400</f>
        <v>#DIV/0!</v>
      </c>
      <c r="L85" s="167">
        <f ca="1">(MIN(OFFSET(Sheet3!$C$7:$J$7,C86,$B$12)))/86400</f>
        <v>0</v>
      </c>
      <c r="M85" s="134">
        <f ca="1">MAX(OFFSET(Sheet3!$C$8:$J$8,C86,$B$12))</f>
        <v>0</v>
      </c>
      <c r="N85" s="134">
        <f ca="1">(OFFSET(Sheet3!$K$8,C86,$B$12))</f>
        <v>0</v>
      </c>
      <c r="O85" s="134">
        <f ca="1">MIN(OFFSET(Sheet3!$C$8:$J$8,C86,$B$12))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8</v>
      </c>
      <c r="F86" s="134">
        <f ca="1">OFFSET(Sheet3!$C$5,C87,$B$12)</f>
        <v>0</v>
      </c>
      <c r="G86" s="134">
        <f ca="1">MAX(OFFSET(Sheet3!$C$6:$J$6,C87,$B$12))</f>
        <v>0</v>
      </c>
      <c r="H86" s="134" t="e">
        <f ca="1">AVERAGE(OFFSET(Sheet3!$C$6:$J$6,C87,$B$12))</f>
        <v>#DIV/0!</v>
      </c>
      <c r="I86" s="134">
        <f ca="1">MIN(OFFSET(Sheet3!$C$6:$J$6,C87,$B$12))</f>
        <v>0</v>
      </c>
      <c r="J86" s="167">
        <f ca="1">(MAX(OFFSET(Sheet3!$C$7:$J$7,C87,$B$12)))/86400</f>
        <v>0</v>
      </c>
      <c r="K86" s="167" t="e">
        <f ca="1">(AVERAGE(OFFSET(Sheet3!$C$7:$J$7,C87,$B$12)))/86400</f>
        <v>#DIV/0!</v>
      </c>
      <c r="L86" s="167">
        <f ca="1">(MIN(OFFSET(Sheet3!$C$7:$J$7,C87,$B$12)))/86400</f>
        <v>0</v>
      </c>
      <c r="M86" s="134">
        <f ca="1">MAX(OFFSET(Sheet3!$C$8:$J$8,C87,$B$12))</f>
        <v>0</v>
      </c>
      <c r="N86" s="134">
        <f ca="1">(OFFSET(Sheet3!$K$8,C87,$B$12))</f>
        <v>0</v>
      </c>
      <c r="O86" s="134">
        <f ca="1">MIN(OFFSET(Sheet3!$C$8:$J$8,C87,$B$12))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8</v>
      </c>
      <c r="F87" s="134">
        <f ca="1">OFFSET(Sheet3!$C$5,C88,$B$12)</f>
        <v>0</v>
      </c>
      <c r="G87" s="134">
        <f ca="1">MAX(OFFSET(Sheet3!$C$6:$J$6,C88,$B$12))</f>
        <v>0</v>
      </c>
      <c r="H87" s="134" t="e">
        <f ca="1">AVERAGE(OFFSET(Sheet3!$C$6:$J$6,C88,$B$12))</f>
        <v>#DIV/0!</v>
      </c>
      <c r="I87" s="134">
        <f ca="1">MIN(OFFSET(Sheet3!$C$6:$J$6,C88,$B$12))</f>
        <v>0</v>
      </c>
      <c r="J87" s="167">
        <f ca="1">(MAX(OFFSET(Sheet3!$C$7:$J$7,C88,$B$12)))/86400</f>
        <v>0</v>
      </c>
      <c r="K87" s="167" t="e">
        <f ca="1">(AVERAGE(OFFSET(Sheet3!$C$7:$J$7,C88,$B$12)))/86400</f>
        <v>#DIV/0!</v>
      </c>
      <c r="L87" s="167">
        <f ca="1">(MIN(OFFSET(Sheet3!$C$7:$J$7,C88,$B$12)))/86400</f>
        <v>0</v>
      </c>
      <c r="M87" s="134">
        <f ca="1">MAX(OFFSET(Sheet3!$C$8:$J$8,C88,$B$12))</f>
        <v>0</v>
      </c>
      <c r="N87" s="134">
        <f ca="1">(OFFSET(Sheet3!$K$8,C88,$B$12))</f>
        <v>0</v>
      </c>
      <c r="O87" s="134">
        <f ca="1">MIN(OFFSET(Sheet3!$C$8:$J$8,C88,$B$12))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8</v>
      </c>
      <c r="F88" s="134">
        <f ca="1">OFFSET(Sheet3!$C$5,C89,$B$12)</f>
        <v>0</v>
      </c>
      <c r="G88" s="134">
        <f ca="1">MAX(OFFSET(Sheet3!$C$6:$J$6,C89,$B$12))</f>
        <v>0</v>
      </c>
      <c r="H88" s="134" t="e">
        <f ca="1">AVERAGE(OFFSET(Sheet3!$C$6:$J$6,C89,$B$12))</f>
        <v>#DIV/0!</v>
      </c>
      <c r="I88" s="134">
        <f ca="1">MIN(OFFSET(Sheet3!$C$6:$J$6,C89,$B$12))</f>
        <v>0</v>
      </c>
      <c r="J88" s="167">
        <f ca="1">(MAX(OFFSET(Sheet3!$C$7:$J$7,C89,$B$12)))/86400</f>
        <v>0</v>
      </c>
      <c r="K88" s="167" t="e">
        <f ca="1">(AVERAGE(OFFSET(Sheet3!$C$7:$J$7,C89,$B$12)))/86400</f>
        <v>#DIV/0!</v>
      </c>
      <c r="L88" s="167">
        <f ca="1">(MIN(OFFSET(Sheet3!$C$7:$J$7,C89,$B$12)))/86400</f>
        <v>0</v>
      </c>
      <c r="M88" s="134">
        <f ca="1">MAX(OFFSET(Sheet3!$C$8:$J$8,C89,$B$12))</f>
        <v>0</v>
      </c>
      <c r="N88" s="134">
        <f ca="1">(OFFSET(Sheet3!$K$8,C89,$B$12))</f>
        <v>0</v>
      </c>
      <c r="O88" s="134">
        <f ca="1">MIN(OFFSET(Sheet3!$C$8:$J$8,C89,$B$12))</f>
        <v>0</v>
      </c>
    </row>
    <row r="89" spans="3:15" x14ac:dyDescent="0.25">
      <c r="C89" s="134">
        <v>336</v>
      </c>
      <c r="D89" s="134">
        <f ca="1">OFFSET(Sheet3!$B$5,C90,0)</f>
        <v>257</v>
      </c>
      <c r="E89" s="134">
        <v>8</v>
      </c>
      <c r="F89" s="134">
        <f ca="1">OFFSET(Sheet3!$C$5,C90,$B$12)</f>
        <v>0</v>
      </c>
      <c r="G89" s="134">
        <f ca="1">MAX(OFFSET(Sheet3!$C$6:$J$6,C90,$B$12))</f>
        <v>0</v>
      </c>
      <c r="H89" s="134" t="e">
        <f ca="1">AVERAGE(OFFSET(Sheet3!$C$6:$J$6,C90,$B$12))</f>
        <v>#DIV/0!</v>
      </c>
      <c r="I89" s="134">
        <f ca="1">MIN(OFFSET(Sheet3!$C$6:$J$6,C90,$B$12))</f>
        <v>0</v>
      </c>
      <c r="J89" s="167">
        <f ca="1">(MAX(OFFSET(Sheet3!$C$7:$J$7,C90,$B$12)))/86400</f>
        <v>0</v>
      </c>
      <c r="K89" s="167" t="e">
        <f ca="1">(AVERAGE(OFFSET(Sheet3!$C$7:$J$7,C90,$B$12)))/86400</f>
        <v>#DIV/0!</v>
      </c>
      <c r="L89" s="167">
        <f ca="1">(MIN(OFFSET(Sheet3!$C$7:$J$7,C90,$B$12)))/86400</f>
        <v>0</v>
      </c>
      <c r="M89" s="134">
        <f ca="1">MAX(OFFSET(Sheet3!$C$8:$J$8,C90,$B$12))</f>
        <v>0</v>
      </c>
      <c r="N89" s="134">
        <f ca="1">(OFFSET(Sheet3!$K$8,C90,$B$12))</f>
        <v>0</v>
      </c>
      <c r="O89" s="134">
        <f ca="1">MIN(OFFSET(Sheet3!$C$8:$J$8,C90,$B$12))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8</v>
      </c>
      <c r="F90" s="134">
        <f ca="1">OFFSET(Sheet3!$C$5,C91,$B$12)</f>
        <v>0</v>
      </c>
      <c r="G90" s="134">
        <f ca="1">MAX(OFFSET(Sheet3!$C$6:$J$6,C91,$B$12))</f>
        <v>0</v>
      </c>
      <c r="H90" s="134" t="e">
        <f ca="1">AVERAGE(OFFSET(Sheet3!$C$6:$J$6,C91,$B$12))</f>
        <v>#DIV/0!</v>
      </c>
      <c r="I90" s="134">
        <f ca="1">MIN(OFFSET(Sheet3!$C$6:$J$6,C91,$B$12))</f>
        <v>0</v>
      </c>
      <c r="J90" s="167">
        <f ca="1">(MAX(OFFSET(Sheet3!$C$7:$J$7,C91,$B$12)))/86400</f>
        <v>0</v>
      </c>
      <c r="K90" s="167" t="e">
        <f ca="1">(AVERAGE(OFFSET(Sheet3!$C$7:$J$7,C91,$B$12)))/86400</f>
        <v>#DIV/0!</v>
      </c>
      <c r="L90" s="167">
        <f ca="1">(MIN(OFFSET(Sheet3!$C$7:$J$7,C91,$B$12)))/86400</f>
        <v>0</v>
      </c>
      <c r="M90" s="134">
        <f ca="1">MAX(OFFSET(Sheet3!$C$8:$J$8,C91,$B$12))</f>
        <v>0</v>
      </c>
      <c r="N90" s="134">
        <f ca="1">(OFFSET(Sheet3!$K$8,C91,$B$12))</f>
        <v>0</v>
      </c>
      <c r="O90" s="134">
        <f ca="1">MIN(OFFSET(Sheet3!$C$8:$J$8,C91,$B$12))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8</v>
      </c>
      <c r="F91" s="134">
        <f ca="1">OFFSET(Sheet3!$C$5,C92,$B$12)</f>
        <v>0</v>
      </c>
      <c r="G91" s="134">
        <f ca="1">MAX(OFFSET(Sheet3!$C$6:$J$6,C92,$B$12))</f>
        <v>0</v>
      </c>
      <c r="H91" s="134" t="e">
        <f ca="1">AVERAGE(OFFSET(Sheet3!$C$6:$J$6,C92,$B$12))</f>
        <v>#DIV/0!</v>
      </c>
      <c r="I91" s="134">
        <f ca="1">MIN(OFFSET(Sheet3!$C$6:$J$6,C92,$B$12))</f>
        <v>0</v>
      </c>
      <c r="J91" s="167">
        <f ca="1">(MAX(OFFSET(Sheet3!$C$7:$J$7,C92,$B$12)))/86400</f>
        <v>0</v>
      </c>
      <c r="K91" s="167" t="e">
        <f ca="1">(AVERAGE(OFFSET(Sheet3!$C$7:$J$7,C92,$B$12)))/86400</f>
        <v>#DIV/0!</v>
      </c>
      <c r="L91" s="167">
        <f ca="1">(MIN(OFFSET(Sheet3!$C$7:$J$7,C92,$B$12)))/86400</f>
        <v>0</v>
      </c>
      <c r="M91" s="134">
        <f ca="1">MAX(OFFSET(Sheet3!$C$8:$J$8,C92,$B$12))</f>
        <v>0</v>
      </c>
      <c r="N91" s="134">
        <f ca="1">(OFFSET(Sheet3!$K$8,C92,$B$12))</f>
        <v>0</v>
      </c>
      <c r="O91" s="134">
        <f ca="1">MIN(OFFSET(Sheet3!$C$8:$J$8,C92,$B$12))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8</v>
      </c>
      <c r="F92" s="134">
        <f ca="1">OFFSET(Sheet3!$C$5,C93,$B$12)</f>
        <v>4</v>
      </c>
      <c r="G92" s="134">
        <f ca="1">MAX(OFFSET(Sheet3!$C$6:$J$6,C93,$B$12))</f>
        <v>175.92000000000002</v>
      </c>
      <c r="H92" s="134">
        <f ca="1">AVERAGE(OFFSET(Sheet3!$C$6:$J$6,C93,$B$12))</f>
        <v>174.21000000000004</v>
      </c>
      <c r="I92" s="134">
        <f ca="1">MIN(OFFSET(Sheet3!$C$6:$J$6,C93,$B$12))</f>
        <v>172.5</v>
      </c>
      <c r="J92" s="167">
        <f ca="1">(MAX(OFFSET(Sheet3!$C$7:$J$7,C93,$B$12)))/86400</f>
        <v>6.1057448626630822E-3</v>
      </c>
      <c r="K92" s="167">
        <f ca="1">(AVERAGE(OFFSET(Sheet3!$C$7:$J$7,C93,$B$12)))/86400</f>
        <v>5.0464990225424439E-3</v>
      </c>
      <c r="L92" s="167">
        <f ca="1">(MIN(OFFSET(Sheet3!$C$7:$J$7,C93,$B$12)))/86400</f>
        <v>4.4092254067315704E-3</v>
      </c>
      <c r="M92" s="134">
        <f ca="1">MAX(OFFSET(Sheet3!$C$8:$J$8,C93,$B$12))</f>
        <v>0.30873100324040792</v>
      </c>
      <c r="N92" s="134">
        <f ca="1">(OFFSET(Sheet3!$K$8,C93,$B$12))</f>
        <v>0.27241833441210594</v>
      </c>
      <c r="O92" s="134">
        <f ca="1">MIN(OFFSET(Sheet3!$C$8:$J$8,C93,$B$12))</f>
        <v>0.2273683497360931</v>
      </c>
    </row>
    <row r="93" spans="3:15" x14ac:dyDescent="0.25">
      <c r="C93" s="134">
        <v>352</v>
      </c>
      <c r="D93" s="134">
        <f ca="1">OFFSET(Sheet3!$B$5,C94,0)</f>
        <v>271</v>
      </c>
      <c r="E93" s="134">
        <v>8</v>
      </c>
      <c r="F93" s="134">
        <f ca="1">OFFSET(Sheet3!$C$5,C94,$B$12)</f>
        <v>1</v>
      </c>
      <c r="G93" s="134">
        <f ca="1">MAX(OFFSET(Sheet3!$C$6:$J$6,C94,$B$12))</f>
        <v>262.3</v>
      </c>
      <c r="H93" s="134">
        <f ca="1">AVERAGE(OFFSET(Sheet3!$C$6:$J$6,C94,$B$12))</f>
        <v>262.3</v>
      </c>
      <c r="I93" s="134">
        <f ca="1">MIN(OFFSET(Sheet3!$C$6:$J$6,C94,$B$12))</f>
        <v>262.3</v>
      </c>
      <c r="J93" s="167">
        <f ca="1">(MAX(OFFSET(Sheet3!$C$7:$J$7,C94,$B$12)))/86400</f>
        <v>2.6778569218774174E-3</v>
      </c>
      <c r="K93" s="167">
        <f ca="1">(AVERAGE(OFFSET(Sheet3!$C$7:$J$7,C94,$B$12)))/86400</f>
        <v>2.6778569218774174E-3</v>
      </c>
      <c r="L93" s="167">
        <f ca="1">(MIN(OFFSET(Sheet3!$C$7:$J$7,C94,$B$12)))/86400</f>
        <v>2.6778569218774174E-3</v>
      </c>
      <c r="M93" s="134">
        <f ca="1">MAX(OFFSET(Sheet3!$C$8:$J$8,C94,$B$12))</f>
        <v>0.77297307733094345</v>
      </c>
      <c r="N93" s="134">
        <f ca="1">(OFFSET(Sheet3!$K$8,C94,$B$12))</f>
        <v>0.77297307733094345</v>
      </c>
      <c r="O93" s="134">
        <f ca="1">MIN(OFFSET(Sheet3!$C$8:$J$8,C94,$B$12))</f>
        <v>0.77297307733094345</v>
      </c>
    </row>
    <row r="94" spans="3:15" x14ac:dyDescent="0.25">
      <c r="C94" s="134">
        <v>356</v>
      </c>
      <c r="D94" s="134">
        <f ca="1">OFFSET(Sheet3!$B$5,C95,0)</f>
        <v>273</v>
      </c>
      <c r="E94" s="134">
        <v>8</v>
      </c>
      <c r="F94" s="134">
        <f ca="1">OFFSET(Sheet3!$C$5,C95,$B$12)</f>
        <v>0</v>
      </c>
      <c r="G94" s="134">
        <f ca="1">MAX(OFFSET(Sheet3!$C$6:$J$6,C95,$B$12))</f>
        <v>0</v>
      </c>
      <c r="H94" s="134" t="e">
        <f ca="1">AVERAGE(OFFSET(Sheet3!$C$6:$J$6,C95,$B$12))</f>
        <v>#DIV/0!</v>
      </c>
      <c r="I94" s="134">
        <f ca="1">MIN(OFFSET(Sheet3!$C$6:$J$6,C95,$B$12))</f>
        <v>0</v>
      </c>
      <c r="J94" s="167">
        <f ca="1">(MAX(OFFSET(Sheet3!$C$7:$J$7,C95,$B$12)))/86400</f>
        <v>0</v>
      </c>
      <c r="K94" s="167" t="e">
        <f ca="1">(AVERAGE(OFFSET(Sheet3!$C$7:$J$7,C95,$B$12)))/86400</f>
        <v>#DIV/0!</v>
      </c>
      <c r="L94" s="167">
        <f ca="1">(MIN(OFFSET(Sheet3!$C$7:$J$7,C95,$B$12)))/86400</f>
        <v>0</v>
      </c>
      <c r="M94" s="134">
        <f ca="1">MAX(OFFSET(Sheet3!$C$8:$J$8,C95,$B$12))</f>
        <v>0</v>
      </c>
      <c r="N94" s="134">
        <f ca="1">(OFFSET(Sheet3!$K$8,C95,$B$12))</f>
        <v>0</v>
      </c>
      <c r="O94" s="134">
        <f ca="1">MIN(OFFSET(Sheet3!$C$8:$J$8,C95,$B$12))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8</v>
      </c>
      <c r="F95" s="134">
        <f ca="1">OFFSET(Sheet3!$C$5,C96,$B$12)</f>
        <v>0</v>
      </c>
      <c r="G95" s="134">
        <f ca="1">MAX(OFFSET(Sheet3!$C$6:$J$6,C96,$B$12))</f>
        <v>0</v>
      </c>
      <c r="H95" s="134" t="e">
        <f ca="1">AVERAGE(OFFSET(Sheet3!$C$6:$J$6,C96,$B$12))</f>
        <v>#DIV/0!</v>
      </c>
      <c r="I95" s="134">
        <f ca="1">MIN(OFFSET(Sheet3!$C$6:$J$6,C96,$B$12))</f>
        <v>0</v>
      </c>
      <c r="J95" s="167">
        <f ca="1">(MAX(OFFSET(Sheet3!$C$7:$J$7,C96,$B$12)))/86400</f>
        <v>0</v>
      </c>
      <c r="K95" s="167" t="e">
        <f ca="1">(AVERAGE(OFFSET(Sheet3!$C$7:$J$7,C96,$B$12)))/86400</f>
        <v>#DIV/0!</v>
      </c>
      <c r="L95" s="167">
        <f ca="1">(MIN(OFFSET(Sheet3!$C$7:$J$7,C96,$B$12)))/86400</f>
        <v>0</v>
      </c>
      <c r="M95" s="134">
        <f ca="1">MAX(OFFSET(Sheet3!$C$8:$J$8,C96,$B$12))</f>
        <v>0</v>
      </c>
      <c r="N95" s="134">
        <f ca="1">(OFFSET(Sheet3!$K$8,C96,$B$12))</f>
        <v>0</v>
      </c>
      <c r="O95" s="134">
        <f ca="1">MIN(OFFSET(Sheet3!$C$8:$J$8,C96,$B$12))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8</v>
      </c>
      <c r="F96" s="134">
        <f ca="1">OFFSET(Sheet3!$C$5,C97,$B$12)</f>
        <v>0</v>
      </c>
      <c r="G96" s="134">
        <f ca="1">MAX(OFFSET(Sheet3!$C$6:$J$6,C97,$B$12))</f>
        <v>0</v>
      </c>
      <c r="H96" s="134" t="e">
        <f ca="1">AVERAGE(OFFSET(Sheet3!$C$6:$J$6,C97,$B$12))</f>
        <v>#DIV/0!</v>
      </c>
      <c r="I96" s="134">
        <f ca="1">MIN(OFFSET(Sheet3!$C$6:$J$6,C97,$B$12))</f>
        <v>0</v>
      </c>
      <c r="J96" s="167">
        <f ca="1">(MAX(OFFSET(Sheet3!$C$7:$J$7,C97,$B$12)))/86400</f>
        <v>0</v>
      </c>
      <c r="K96" s="167" t="e">
        <f ca="1">(AVERAGE(OFFSET(Sheet3!$C$7:$J$7,C97,$B$12)))/86400</f>
        <v>#DIV/0!</v>
      </c>
      <c r="L96" s="167">
        <f ca="1">(MIN(OFFSET(Sheet3!$C$7:$J$7,C97,$B$12)))/86400</f>
        <v>0</v>
      </c>
      <c r="M96" s="134">
        <f ca="1">MAX(OFFSET(Sheet3!$C$8:$J$8,C97,$B$12))</f>
        <v>0</v>
      </c>
      <c r="N96" s="134">
        <f ca="1">(OFFSET(Sheet3!$K$8,C97,$B$12))</f>
        <v>0</v>
      </c>
      <c r="O96" s="134">
        <f ca="1">MIN(OFFSET(Sheet3!$C$8:$J$8,C97,$B$12))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8</v>
      </c>
      <c r="F97" s="134">
        <f ca="1">OFFSET(Sheet3!$C$5,C98,$B$12)</f>
        <v>0</v>
      </c>
      <c r="G97" s="134">
        <f ca="1">MAX(OFFSET(Sheet3!$C$6:$J$6,C98,$B$12))</f>
        <v>0</v>
      </c>
      <c r="H97" s="134" t="e">
        <f ca="1">AVERAGE(OFFSET(Sheet3!$C$6:$J$6,C98,$B$12))</f>
        <v>#DIV/0!</v>
      </c>
      <c r="I97" s="134">
        <f ca="1">MIN(OFFSET(Sheet3!$C$6:$J$6,C98,$B$12))</f>
        <v>0</v>
      </c>
      <c r="J97" s="167">
        <f ca="1">(MAX(OFFSET(Sheet3!$C$7:$J$7,C98,$B$12)))/86400</f>
        <v>0</v>
      </c>
      <c r="K97" s="167" t="e">
        <f ca="1">(AVERAGE(OFFSET(Sheet3!$C$7:$J$7,C98,$B$12)))/86400</f>
        <v>#DIV/0!</v>
      </c>
      <c r="L97" s="167">
        <f ca="1">(MIN(OFFSET(Sheet3!$C$7:$J$7,C98,$B$12)))/86400</f>
        <v>0</v>
      </c>
      <c r="M97" s="134">
        <f ca="1">MAX(OFFSET(Sheet3!$C$8:$J$8,C98,$B$12))</f>
        <v>0</v>
      </c>
      <c r="N97" s="134">
        <f ca="1">(OFFSET(Sheet3!$K$8,C98,$B$12))</f>
        <v>0</v>
      </c>
      <c r="O97" s="134">
        <f ca="1">MIN(OFFSET(Sheet3!$C$8:$J$8,C98,$B$12))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8</v>
      </c>
      <c r="F98" s="134">
        <f ca="1">OFFSET(Sheet3!$C$5,C99,$B$12)</f>
        <v>0</v>
      </c>
      <c r="G98" s="134">
        <f ca="1">MAX(OFFSET(Sheet3!$C$6:$J$6,C99,$B$12))</f>
        <v>0</v>
      </c>
      <c r="H98" s="134" t="e">
        <f ca="1">AVERAGE(OFFSET(Sheet3!$C$6:$J$6,C99,$B$12))</f>
        <v>#DIV/0!</v>
      </c>
      <c r="I98" s="134">
        <f ca="1">MIN(OFFSET(Sheet3!$C$6:$J$6,C99,$B$12))</f>
        <v>0</v>
      </c>
      <c r="J98" s="167">
        <f ca="1">(MAX(OFFSET(Sheet3!$C$7:$J$7,C99,$B$12)))/86400</f>
        <v>0</v>
      </c>
      <c r="K98" s="167" t="e">
        <f ca="1">(AVERAGE(OFFSET(Sheet3!$C$7:$J$7,C99,$B$12)))/86400</f>
        <v>#DIV/0!</v>
      </c>
      <c r="L98" s="167">
        <f ca="1">(MIN(OFFSET(Sheet3!$C$7:$J$7,C99,$B$12)))/86400</f>
        <v>0</v>
      </c>
      <c r="M98" s="134">
        <f ca="1">MAX(OFFSET(Sheet3!$C$8:$J$8,C99,$B$12))</f>
        <v>0</v>
      </c>
      <c r="N98" s="134">
        <f ca="1">(OFFSET(Sheet3!$K$8,C99,$B$12))</f>
        <v>0</v>
      </c>
      <c r="O98" s="134">
        <f ca="1">MIN(OFFSET(Sheet3!$C$8:$J$8,C99,$B$12))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8</v>
      </c>
      <c r="F99" s="134">
        <f ca="1">OFFSET(Sheet3!$C$5,C100,$B$12)</f>
        <v>0</v>
      </c>
      <c r="G99" s="134">
        <f ca="1">MAX(OFFSET(Sheet3!$C$6:$J$6,C100,$B$12))</f>
        <v>0</v>
      </c>
      <c r="H99" s="134" t="e">
        <f ca="1">AVERAGE(OFFSET(Sheet3!$C$6:$J$6,C100,$B$12))</f>
        <v>#DIV/0!</v>
      </c>
      <c r="I99" s="134">
        <f ca="1">MIN(OFFSET(Sheet3!$C$6:$J$6,C100,$B$12))</f>
        <v>0</v>
      </c>
      <c r="J99" s="167">
        <f ca="1">(MAX(OFFSET(Sheet3!$C$7:$J$7,C100,$B$12)))/86400</f>
        <v>0</v>
      </c>
      <c r="K99" s="167" t="e">
        <f ca="1">(AVERAGE(OFFSET(Sheet3!$C$7:$J$7,C100,$B$12)))/86400</f>
        <v>#DIV/0!</v>
      </c>
      <c r="L99" s="167">
        <f ca="1">(MIN(OFFSET(Sheet3!$C$7:$J$7,C100,$B$12)))/86400</f>
        <v>0</v>
      </c>
      <c r="M99" s="134">
        <f ca="1">MAX(OFFSET(Sheet3!$C$8:$J$8,C100,$B$12))</f>
        <v>0</v>
      </c>
      <c r="N99" s="134">
        <f ca="1">(OFFSET(Sheet3!$K$8,C100,$B$12))</f>
        <v>0</v>
      </c>
      <c r="O99" s="134">
        <f ca="1">MIN(OFFSET(Sheet3!$C$8:$J$8,C100,$B$12))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8</v>
      </c>
      <c r="F100" s="134">
        <f ca="1">OFFSET(Sheet3!$C$5,C101,$B$12)</f>
        <v>4</v>
      </c>
      <c r="G100" s="134">
        <f ca="1">MAX(OFFSET(Sheet3!$C$6:$J$6,C101,$B$12))</f>
        <v>486.96000000000004</v>
      </c>
      <c r="H100" s="134">
        <f ca="1">AVERAGE(OFFSET(Sheet3!$C$6:$J$6,C101,$B$12))</f>
        <v>367.96000000000004</v>
      </c>
      <c r="I100" s="134">
        <f ca="1">MIN(OFFSET(Sheet3!$C$6:$J$6,C101,$B$12))</f>
        <v>132.34</v>
      </c>
      <c r="J100" s="167">
        <f ca="1">(MAX(OFFSET(Sheet3!$C$7:$J$7,C101,$B$12)))/86400</f>
        <v>4.9210376107945205E-3</v>
      </c>
      <c r="K100" s="167">
        <f ca="1">(AVERAGE(OFFSET(Sheet3!$C$7:$J$7,C101,$B$12)))/86400</f>
        <v>2.8627498092484239E-3</v>
      </c>
      <c r="L100" s="167">
        <f ca="1">(MIN(OFFSET(Sheet3!$C$7:$J$7,C101,$B$12)))/86400</f>
        <v>1.5021466650015031E-3</v>
      </c>
      <c r="M100" s="134">
        <f ca="1">MAX(OFFSET(Sheet3!$C$8:$J$8,C101,$B$12))</f>
        <v>1.3772585463575533</v>
      </c>
      <c r="N100" s="134">
        <f ca="1">(OFFSET(Sheet3!$K$8,C101,$B$12))</f>
        <v>1.0143098939959014</v>
      </c>
      <c r="O100" s="134">
        <f ca="1">MIN(OFFSET(Sheet3!$C$8:$J$8,C101,$B$12))</f>
        <v>0.69523597787604219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8</v>
      </c>
      <c r="F101" s="134">
        <f ca="1">OFFSET(Sheet3!$C$5,C102,$B$12)</f>
        <v>1</v>
      </c>
      <c r="G101" s="134">
        <f ca="1">MAX(OFFSET(Sheet3!$C$6:$J$6,C102,$B$12))</f>
        <v>486.96</v>
      </c>
      <c r="H101" s="134">
        <f ca="1">AVERAGE(OFFSET(Sheet3!$C$6:$J$6,C102,$B$12))</f>
        <v>486.96</v>
      </c>
      <c r="I101" s="134">
        <f ca="1">MIN(OFFSET(Sheet3!$C$6:$J$6,C102,$B$12))</f>
        <v>486.96</v>
      </c>
      <c r="J101" s="167">
        <f ca="1">(MAX(OFFSET(Sheet3!$C$7:$J$7,C102,$B$12)))/86400</f>
        <v>4.104518053411864E-3</v>
      </c>
      <c r="K101" s="167">
        <f ca="1">(AVERAGE(OFFSET(Sheet3!$C$7:$J$7,C102,$B$12)))/86400</f>
        <v>4.104518053411864E-3</v>
      </c>
      <c r="L101" s="167">
        <f ca="1">(MIN(OFFSET(Sheet3!$C$7:$J$7,C102,$B$12)))/86400</f>
        <v>4.104518053411864E-3</v>
      </c>
      <c r="M101" s="134">
        <f ca="1">MAX(OFFSET(Sheet3!$C$8:$J$8,C102,$B$12))</f>
        <v>0.93623433575569937</v>
      </c>
      <c r="N101" s="134">
        <f ca="1">(OFFSET(Sheet3!$K$8,C102,$B$12))</f>
        <v>0.93623433575569937</v>
      </c>
      <c r="O101" s="134">
        <f ca="1">MIN(OFFSET(Sheet3!$C$8:$J$8,C102,$B$12))</f>
        <v>0.93623433575569937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8</v>
      </c>
      <c r="F102" s="134">
        <f ca="1">OFFSET(Sheet3!$C$5,C103,$B$12)</f>
        <v>0</v>
      </c>
      <c r="G102" s="134">
        <f ca="1">MAX(OFFSET(Sheet3!$C$6:$J$6,C103,$B$12))</f>
        <v>0</v>
      </c>
      <c r="H102" s="134" t="e">
        <f ca="1">AVERAGE(OFFSET(Sheet3!$C$6:$J$6,C103,$B$12))</f>
        <v>#DIV/0!</v>
      </c>
      <c r="I102" s="134">
        <f ca="1">MIN(OFFSET(Sheet3!$C$6:$J$6,C103,$B$12))</f>
        <v>0</v>
      </c>
      <c r="J102" s="167">
        <f ca="1">(MAX(OFFSET(Sheet3!$C$7:$J$7,C103,$B$12)))/86400</f>
        <v>0</v>
      </c>
      <c r="K102" s="167" t="e">
        <f ca="1">(AVERAGE(OFFSET(Sheet3!$C$7:$J$7,C103,$B$12)))/86400</f>
        <v>#DIV/0!</v>
      </c>
      <c r="L102" s="167">
        <f ca="1">(MIN(OFFSET(Sheet3!$C$7:$J$7,C103,$B$12)))/86400</f>
        <v>0</v>
      </c>
      <c r="M102" s="134">
        <f ca="1">MAX(OFFSET(Sheet3!$C$8:$J$8,C103,$B$12))</f>
        <v>0</v>
      </c>
      <c r="N102" s="134">
        <f ca="1">(OFFSET(Sheet3!$K$8,C103,$B$12))</f>
        <v>0</v>
      </c>
      <c r="O102" s="134">
        <f ca="1">MIN(OFFSET(Sheet3!$C$8:$J$8,C103,$B$12))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8</v>
      </c>
      <c r="F103" s="134">
        <f ca="1">OFFSET(Sheet3!$C$5,C104,$B$12)</f>
        <v>0</v>
      </c>
      <c r="G103" s="134">
        <f ca="1">MAX(OFFSET(Sheet3!$C$6:$J$6,C104,$B$12))</f>
        <v>0</v>
      </c>
      <c r="H103" s="134" t="e">
        <f ca="1">AVERAGE(OFFSET(Sheet3!$C$6:$J$6,C104,$B$12))</f>
        <v>#DIV/0!</v>
      </c>
      <c r="I103" s="134">
        <f ca="1">MIN(OFFSET(Sheet3!$C$6:$J$6,C104,$B$12))</f>
        <v>0</v>
      </c>
      <c r="J103" s="167">
        <f ca="1">(MAX(OFFSET(Sheet3!$C$7:$J$7,C104,$B$12)))/86400</f>
        <v>0</v>
      </c>
      <c r="K103" s="167" t="e">
        <f ca="1">(AVERAGE(OFFSET(Sheet3!$C$7:$J$7,C104,$B$12)))/86400</f>
        <v>#DIV/0!</v>
      </c>
      <c r="L103" s="167">
        <f ca="1">(MIN(OFFSET(Sheet3!$C$7:$J$7,C104,$B$12)))/86400</f>
        <v>0</v>
      </c>
      <c r="M103" s="134">
        <f ca="1">MAX(OFFSET(Sheet3!$C$8:$J$8,C104,$B$12))</f>
        <v>0</v>
      </c>
      <c r="N103" s="134">
        <f ca="1">(OFFSET(Sheet3!$K$8,C104,$B$12))</f>
        <v>0</v>
      </c>
      <c r="O103" s="134">
        <f ca="1">MIN(OFFSET(Sheet3!$C$8:$J$8,C104,$B$12))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8</v>
      </c>
      <c r="F104" s="134">
        <f ca="1">OFFSET(Sheet3!$C$5,C105,$B$12)</f>
        <v>0</v>
      </c>
      <c r="G104" s="134">
        <f ca="1">MAX(OFFSET(Sheet3!$C$6:$J$6,C105,$B$12))</f>
        <v>0</v>
      </c>
      <c r="H104" s="134" t="e">
        <f ca="1">AVERAGE(OFFSET(Sheet3!$C$6:$J$6,C105,$B$12))</f>
        <v>#DIV/0!</v>
      </c>
      <c r="I104" s="134">
        <f ca="1">MIN(OFFSET(Sheet3!$C$6:$J$6,C105,$B$12))</f>
        <v>0</v>
      </c>
      <c r="J104" s="167">
        <f ca="1">(MAX(OFFSET(Sheet3!$C$7:$J$7,C105,$B$12)))/86400</f>
        <v>0</v>
      </c>
      <c r="K104" s="167" t="e">
        <f ca="1">(AVERAGE(OFFSET(Sheet3!$C$7:$J$7,C105,$B$12)))/86400</f>
        <v>#DIV/0!</v>
      </c>
      <c r="L104" s="167">
        <f ca="1">(MIN(OFFSET(Sheet3!$C$7:$J$7,C105,$B$12)))/86400</f>
        <v>0</v>
      </c>
      <c r="M104" s="134">
        <f ca="1">MAX(OFFSET(Sheet3!$C$8:$J$8,C105,$B$12))</f>
        <v>0</v>
      </c>
      <c r="N104" s="134">
        <f ca="1">(OFFSET(Sheet3!$K$8,C105,$B$12))</f>
        <v>0</v>
      </c>
      <c r="O104" s="134">
        <f ca="1">MIN(OFFSET(Sheet3!$C$8:$J$8,C105,$B$12))</f>
        <v>0</v>
      </c>
    </row>
    <row r="105" spans="3:15" x14ac:dyDescent="0.25">
      <c r="C105" s="134">
        <v>400</v>
      </c>
    </row>
  </sheetData>
  <mergeCells count="6">
    <mergeCell ref="D2:D3"/>
    <mergeCell ref="E2:E3"/>
    <mergeCell ref="F2:F3"/>
    <mergeCell ref="G2:I2"/>
    <mergeCell ref="J2:L2"/>
    <mergeCell ref="M2: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CE58-55F9-4DA2-9F3D-5DA7EEEAD43C}">
  <dimension ref="A2:O105"/>
  <sheetViews>
    <sheetView topLeftCell="A82" workbookViewId="0">
      <selection activeCell="K107" sqref="K107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6" t="s">
        <v>50</v>
      </c>
      <c r="H3" s="166" t="s">
        <v>51</v>
      </c>
      <c r="I3" s="166" t="s">
        <v>52</v>
      </c>
      <c r="J3" s="166" t="s">
        <v>50</v>
      </c>
      <c r="K3" s="166" t="s">
        <v>51</v>
      </c>
      <c r="L3" s="166" t="s">
        <v>52</v>
      </c>
      <c r="M3" s="166" t="s">
        <v>50</v>
      </c>
      <c r="N3" s="166" t="s">
        <v>51</v>
      </c>
      <c r="O3" s="166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9</v>
      </c>
      <c r="F4" s="134">
        <f ca="1">OFFSET(Sheet3!$C$5,C5,$B$13)</f>
        <v>0</v>
      </c>
      <c r="G4" s="134">
        <f ca="1">MAX(OFFSET(Sheet3!$C$6:$J$6,C5,$B$13))</f>
        <v>0</v>
      </c>
      <c r="H4" s="134" t="e">
        <f ca="1">AVERAGE(OFFSET(Sheet3!$C$6:$J$6,C5,$B$13))</f>
        <v>#DIV/0!</v>
      </c>
      <c r="I4" s="134">
        <f ca="1">MIN(OFFSET(Sheet3!$C$6:$J$6,C5,$B$13))</f>
        <v>0</v>
      </c>
      <c r="J4" s="167">
        <f ca="1">(MAX(OFFSET(Sheet3!$C$7:$J$7,C5,$B$13)))/86400</f>
        <v>0</v>
      </c>
      <c r="K4" s="167" t="e">
        <f ca="1">(AVERAGE(OFFSET(Sheet3!$C$7:$J$7,C5,$B$13)))/86400</f>
        <v>#DIV/0!</v>
      </c>
      <c r="L4" s="167">
        <f ca="1">(MIN(OFFSET(Sheet3!$C$7:$J$7,C5,$B$13)))/86400</f>
        <v>0</v>
      </c>
      <c r="M4" s="134">
        <f ca="1">MAX(OFFSET(Sheet3!$C$8:$J$8,C5,$B$13))</f>
        <v>0</v>
      </c>
      <c r="N4" s="134">
        <f ca="1">(OFFSET(Sheet3!$K$8,C5,$B$13))</f>
        <v>0</v>
      </c>
      <c r="O4" s="134">
        <f ca="1">MIN(OFFSET(Sheet3!$C$8:$J$8,C5,$B$13))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9</v>
      </c>
      <c r="F5" s="134">
        <f ca="1">OFFSET(Sheet3!$C$5,C6,$B$13)</f>
        <v>0</v>
      </c>
      <c r="G5" s="134">
        <f ca="1">MAX(OFFSET(Sheet3!$C$6:$J$6,C6,$B$13))</f>
        <v>0</v>
      </c>
      <c r="H5" s="134" t="e">
        <f ca="1">AVERAGE(OFFSET(Sheet3!$C$6:$J$6,C6,$B$13))</f>
        <v>#DIV/0!</v>
      </c>
      <c r="I5" s="134">
        <f ca="1">MIN(OFFSET(Sheet3!$C$6:$J$6,C6,$B$13))</f>
        <v>0</v>
      </c>
      <c r="J5" s="167">
        <f ca="1">(MAX(OFFSET(Sheet3!$C$7:$J$7,C6,$B$13)))/86400</f>
        <v>0</v>
      </c>
      <c r="K5" s="167" t="e">
        <f ca="1">(AVERAGE(OFFSET(Sheet3!$C$7:$J$7,C6,$B$13)))/86400</f>
        <v>#DIV/0!</v>
      </c>
      <c r="L5" s="167">
        <f ca="1">(MIN(OFFSET(Sheet3!$C$7:$J$7,C6,$B$13)))/86400</f>
        <v>0</v>
      </c>
      <c r="M5" s="134">
        <f ca="1">MAX(OFFSET(Sheet3!$C$8:$J$8,C6,$B$13))</f>
        <v>0</v>
      </c>
      <c r="N5" s="134">
        <f ca="1">(OFFSET(Sheet3!$K$8,C6,$B$13))</f>
        <v>0</v>
      </c>
      <c r="O5" s="134">
        <f ca="1">MIN(OFFSET(Sheet3!$C$8:$J$8,C6,$B$13))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9</v>
      </c>
      <c r="F6" s="134">
        <f ca="1">OFFSET(Sheet3!$C$5,C7,$B$13)</f>
        <v>2</v>
      </c>
      <c r="G6" s="134">
        <f ca="1">MAX(OFFSET(Sheet3!$C$6:$J$6,C7,$B$13))</f>
        <v>430.92</v>
      </c>
      <c r="H6" s="134">
        <f ca="1">AVERAGE(OFFSET(Sheet3!$C$6:$J$6,C7,$B$13))</f>
        <v>367.67</v>
      </c>
      <c r="I6" s="134">
        <f ca="1">MIN(OFFSET(Sheet3!$C$6:$J$6,C7,$B$13))</f>
        <v>304.42</v>
      </c>
      <c r="J6" s="167">
        <f ca="1">(MAX(OFFSET(Sheet3!$C$7:$J$7,C7,$B$13)))/86400</f>
        <v>3.0576542592708781E-3</v>
      </c>
      <c r="K6" s="167">
        <f ca="1">(AVERAGE(OFFSET(Sheet3!$C$7:$J$7,C7,$B$13)))/86400</f>
        <v>2.4828763946853714E-3</v>
      </c>
      <c r="L6" s="167">
        <f ca="1">(MIN(OFFSET(Sheet3!$C$7:$J$7,C7,$B$13)))/86400</f>
        <v>1.9080985300998642E-3</v>
      </c>
      <c r="M6" s="134">
        <f ca="1">MAX(OFFSET(Sheet3!$C$8:$J$8,C7,$B$13))</f>
        <v>1.2590002914733269</v>
      </c>
      <c r="N6" s="134">
        <f ca="1">(OFFSET(Sheet3!$K$8,C7,$B$13))</f>
        <v>1.1685748670325753</v>
      </c>
      <c r="O6" s="134">
        <f ca="1">MIN(OFFSET(Sheet3!$C$8:$J$8,C7,$B$13))</f>
        <v>1.1121457861657944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9</v>
      </c>
      <c r="F7" s="134">
        <f ca="1">OFFSET(Sheet3!$C$5,C8,$B$13)</f>
        <v>0</v>
      </c>
      <c r="G7" s="134">
        <f ca="1">MAX(OFFSET(Sheet3!$C$6:$J$6,C8,$B$13))</f>
        <v>0</v>
      </c>
      <c r="H7" s="134" t="e">
        <f ca="1">AVERAGE(OFFSET(Sheet3!$C$6:$J$6,C8,$B$13))</f>
        <v>#DIV/0!</v>
      </c>
      <c r="I7" s="134">
        <f ca="1">MIN(OFFSET(Sheet3!$C$6:$J$6,C8,$B$13))</f>
        <v>0</v>
      </c>
      <c r="J7" s="167">
        <f ca="1">(MAX(OFFSET(Sheet3!$C$7:$J$7,C8,$B$13)))/86400</f>
        <v>0</v>
      </c>
      <c r="K7" s="167" t="e">
        <f ca="1">(AVERAGE(OFFSET(Sheet3!$C$7:$J$7,C8,$B$13)))/86400</f>
        <v>#DIV/0!</v>
      </c>
      <c r="L7" s="167">
        <f ca="1">(MIN(OFFSET(Sheet3!$C$7:$J$7,C8,$B$13)))/86400</f>
        <v>0</v>
      </c>
      <c r="M7" s="134">
        <f ca="1">MAX(OFFSET(Sheet3!$C$8:$J$8,C8,$B$13))</f>
        <v>0</v>
      </c>
      <c r="N7" s="134">
        <f ca="1">(OFFSET(Sheet3!$K$8,C8,$B$13))</f>
        <v>0</v>
      </c>
      <c r="O7" s="134">
        <f ca="1">MIN(OFFSET(Sheet3!$C$8:$J$8,C8,$B$13))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9</v>
      </c>
      <c r="F8" s="134">
        <f ca="1">OFFSET(Sheet3!$C$5,C9,$B$13)</f>
        <v>0</v>
      </c>
      <c r="G8" s="134">
        <f ca="1">MAX(OFFSET(Sheet3!$C$6:$J$6,C9,$B$13))</f>
        <v>0</v>
      </c>
      <c r="H8" s="134" t="e">
        <f ca="1">AVERAGE(OFFSET(Sheet3!$C$6:$J$6,C9,$B$13))</f>
        <v>#DIV/0!</v>
      </c>
      <c r="I8" s="134">
        <f ca="1">MIN(OFFSET(Sheet3!$C$6:$J$6,C9,$B$13))</f>
        <v>0</v>
      </c>
      <c r="J8" s="167">
        <f ca="1">(MAX(OFFSET(Sheet3!$C$7:$J$7,C9,$B$13)))/86400</f>
        <v>0</v>
      </c>
      <c r="K8" s="167" t="e">
        <f ca="1">(AVERAGE(OFFSET(Sheet3!$C$7:$J$7,C9,$B$13)))/86400</f>
        <v>#DIV/0!</v>
      </c>
      <c r="L8" s="167">
        <f ca="1">(MIN(OFFSET(Sheet3!$C$7:$J$7,C9,$B$13)))/86400</f>
        <v>0</v>
      </c>
      <c r="M8" s="134">
        <f ca="1">MAX(OFFSET(Sheet3!$C$8:$J$8,C9,$B$13))</f>
        <v>0</v>
      </c>
      <c r="N8" s="134">
        <f ca="1">(OFFSET(Sheet3!$K$8,C9,$B$13))</f>
        <v>0</v>
      </c>
      <c r="O8" s="134">
        <f ca="1">MIN(OFFSET(Sheet3!$C$8:$J$8,C9,$B$13))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9</v>
      </c>
      <c r="F9" s="134">
        <f ca="1">OFFSET(Sheet3!$C$5,C10,$B$13)</f>
        <v>0</v>
      </c>
      <c r="G9" s="134">
        <f ca="1">MAX(OFFSET(Sheet3!$C$6:$J$6,C10,$B$13))</f>
        <v>0</v>
      </c>
      <c r="H9" s="134" t="e">
        <f ca="1">AVERAGE(OFFSET(Sheet3!$C$6:$J$6,C10,$B$13))</f>
        <v>#DIV/0!</v>
      </c>
      <c r="I9" s="134">
        <f ca="1">MIN(OFFSET(Sheet3!$C$6:$J$6,C10,$B$13))</f>
        <v>0</v>
      </c>
      <c r="J9" s="167">
        <f ca="1">(MAX(OFFSET(Sheet3!$C$7:$J$7,C10,$B$13)))/86400</f>
        <v>0</v>
      </c>
      <c r="K9" s="167" t="e">
        <f ca="1">(AVERAGE(OFFSET(Sheet3!$C$7:$J$7,C10,$B$13)))/86400</f>
        <v>#DIV/0!</v>
      </c>
      <c r="L9" s="167">
        <f ca="1">(MIN(OFFSET(Sheet3!$C$7:$J$7,C10,$B$13)))/86400</f>
        <v>0</v>
      </c>
      <c r="M9" s="134">
        <f ca="1">MAX(OFFSET(Sheet3!$C$8:$J$8,C10,$B$13))</f>
        <v>0</v>
      </c>
      <c r="N9" s="134">
        <f ca="1">(OFFSET(Sheet3!$K$8,C10,$B$13))</f>
        <v>0</v>
      </c>
      <c r="O9" s="134">
        <f ca="1">MIN(OFFSET(Sheet3!$C$8:$J$8,C10,$B$13))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9</v>
      </c>
      <c r="F10" s="134">
        <f ca="1">OFFSET(Sheet3!$C$5,C11,$B$13)</f>
        <v>0</v>
      </c>
      <c r="G10" s="134">
        <f ca="1">MAX(OFFSET(Sheet3!$C$6:$J$6,C11,$B$13))</f>
        <v>0</v>
      </c>
      <c r="H10" s="134" t="e">
        <f ca="1">AVERAGE(OFFSET(Sheet3!$C$6:$J$6,C11,$B$13))</f>
        <v>#DIV/0!</v>
      </c>
      <c r="I10" s="134">
        <f ca="1">MIN(OFFSET(Sheet3!$C$6:$J$6,C11,$B$13))</f>
        <v>0</v>
      </c>
      <c r="J10" s="167">
        <f ca="1">(MAX(OFFSET(Sheet3!$C$7:$J$7,C11,$B$13)))/86400</f>
        <v>0</v>
      </c>
      <c r="K10" s="167" t="e">
        <f ca="1">(AVERAGE(OFFSET(Sheet3!$C$7:$J$7,C11,$B$13)))/86400</f>
        <v>#DIV/0!</v>
      </c>
      <c r="L10" s="167">
        <f ca="1">(MIN(OFFSET(Sheet3!$C$7:$J$7,C11,$B$13)))/86400</f>
        <v>0</v>
      </c>
      <c r="M10" s="134">
        <f ca="1">MAX(OFFSET(Sheet3!$C$8:$J$8,C11,$B$13))</f>
        <v>0</v>
      </c>
      <c r="N10" s="134">
        <f ca="1">(OFFSET(Sheet3!$K$8,C11,$B$13))</f>
        <v>0</v>
      </c>
      <c r="O10" s="134">
        <f ca="1">MIN(OFFSET(Sheet3!$C$8:$J$8,C11,$B$13))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9</v>
      </c>
      <c r="F11" s="134">
        <f ca="1">OFFSET(Sheet3!$C$5,C12,$B$13)</f>
        <v>0</v>
      </c>
      <c r="G11" s="134">
        <f ca="1">MAX(OFFSET(Sheet3!$C$6:$J$6,C12,$B$13))</f>
        <v>0</v>
      </c>
      <c r="H11" s="134" t="e">
        <f ca="1">AVERAGE(OFFSET(Sheet3!$C$6:$J$6,C12,$B$13))</f>
        <v>#DIV/0!</v>
      </c>
      <c r="I11" s="134">
        <f ca="1">MIN(OFFSET(Sheet3!$C$6:$J$6,C12,$B$13))</f>
        <v>0</v>
      </c>
      <c r="J11" s="167">
        <f ca="1">(MAX(OFFSET(Sheet3!$C$7:$J$7,C12,$B$13)))/86400</f>
        <v>0</v>
      </c>
      <c r="K11" s="167" t="e">
        <f ca="1">(AVERAGE(OFFSET(Sheet3!$C$7:$J$7,C12,$B$13)))/86400</f>
        <v>#DIV/0!</v>
      </c>
      <c r="L11" s="167">
        <f ca="1">(MIN(OFFSET(Sheet3!$C$7:$J$7,C12,$B$13)))/86400</f>
        <v>0</v>
      </c>
      <c r="M11" s="134">
        <f ca="1">MAX(OFFSET(Sheet3!$C$8:$J$8,C12,$B$13))</f>
        <v>0</v>
      </c>
      <c r="N11" s="134">
        <f ca="1">(OFFSET(Sheet3!$K$8,C12,$B$13))</f>
        <v>0</v>
      </c>
      <c r="O11" s="134">
        <f ca="1">MIN(OFFSET(Sheet3!$C$8:$J$8,C12,$B$13))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9</v>
      </c>
      <c r="F12" s="134">
        <f ca="1">OFFSET(Sheet3!$C$5,C13,$B$13)</f>
        <v>0</v>
      </c>
      <c r="G12" s="134">
        <f ca="1">MAX(OFFSET(Sheet3!$C$6:$J$6,C13,$B$13))</f>
        <v>0</v>
      </c>
      <c r="H12" s="134" t="e">
        <f ca="1">AVERAGE(OFFSET(Sheet3!$C$6:$J$6,C13,$B$13))</f>
        <v>#DIV/0!</v>
      </c>
      <c r="I12" s="134">
        <f ca="1">MIN(OFFSET(Sheet3!$C$6:$J$6,C13,$B$13))</f>
        <v>0</v>
      </c>
      <c r="J12" s="167">
        <f ca="1">(MAX(OFFSET(Sheet3!$C$7:$J$7,C13,$B$13)))/86400</f>
        <v>0</v>
      </c>
      <c r="K12" s="167" t="e">
        <f ca="1">(AVERAGE(OFFSET(Sheet3!$C$7:$J$7,C13,$B$13)))/86400</f>
        <v>#DIV/0!</v>
      </c>
      <c r="L12" s="167">
        <f ca="1">(MIN(OFFSET(Sheet3!$C$7:$J$7,C13,$B$13)))/86400</f>
        <v>0</v>
      </c>
      <c r="M12" s="134">
        <f ca="1">MAX(OFFSET(Sheet3!$C$8:$J$8,C13,$B$13))</f>
        <v>0</v>
      </c>
      <c r="N12" s="134">
        <f ca="1">(OFFSET(Sheet3!$K$8,C13,$B$13))</f>
        <v>0</v>
      </c>
      <c r="O12" s="134">
        <f ca="1">MIN(OFFSET(Sheet3!$C$8:$J$8,C13,$B$13))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9</v>
      </c>
      <c r="F13" s="134">
        <f ca="1">OFFSET(Sheet3!$C$5,C14,$B$13)</f>
        <v>0</v>
      </c>
      <c r="G13" s="134">
        <f ca="1">MAX(OFFSET(Sheet3!$C$6:$J$6,C14,$B$13))</f>
        <v>0</v>
      </c>
      <c r="H13" s="134" t="e">
        <f ca="1">AVERAGE(OFFSET(Sheet3!$C$6:$J$6,C14,$B$13))</f>
        <v>#DIV/0!</v>
      </c>
      <c r="I13" s="134">
        <f ca="1">MIN(OFFSET(Sheet3!$C$6:$J$6,C14,$B$13))</f>
        <v>0</v>
      </c>
      <c r="J13" s="167">
        <f ca="1">(MAX(OFFSET(Sheet3!$C$7:$J$7,C14,$B$13)))/86400</f>
        <v>0</v>
      </c>
      <c r="K13" s="167" t="e">
        <f ca="1">(AVERAGE(OFFSET(Sheet3!$C$7:$J$7,C14,$B$13)))/86400</f>
        <v>#DIV/0!</v>
      </c>
      <c r="L13" s="167">
        <f ca="1">(MIN(OFFSET(Sheet3!$C$7:$J$7,C14,$B$13)))/86400</f>
        <v>0</v>
      </c>
      <c r="M13" s="134">
        <f ca="1">MAX(OFFSET(Sheet3!$C$8:$J$8,C14,$B$13))</f>
        <v>0</v>
      </c>
      <c r="N13" s="134">
        <f ca="1">(OFFSET(Sheet3!$K$8,C14,$B$13))</f>
        <v>0</v>
      </c>
      <c r="O13" s="134">
        <f ca="1">MIN(OFFSET(Sheet3!$C$8:$J$8,C14,$B$13))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9</v>
      </c>
      <c r="F14" s="134">
        <f ca="1">OFFSET(Sheet3!$C$5,C15,$B$13)</f>
        <v>0</v>
      </c>
      <c r="G14" s="134">
        <f ca="1">MAX(OFFSET(Sheet3!$C$6:$J$6,C15,$B$13))</f>
        <v>0</v>
      </c>
      <c r="H14" s="134" t="e">
        <f ca="1">AVERAGE(OFFSET(Sheet3!$C$6:$J$6,C15,$B$13))</f>
        <v>#DIV/0!</v>
      </c>
      <c r="I14" s="134">
        <f ca="1">MIN(OFFSET(Sheet3!$C$6:$J$6,C15,$B$13))</f>
        <v>0</v>
      </c>
      <c r="J14" s="167">
        <f ca="1">(MAX(OFFSET(Sheet3!$C$7:$J$7,C15,$B$13)))/86400</f>
        <v>0</v>
      </c>
      <c r="K14" s="167" t="e">
        <f ca="1">(AVERAGE(OFFSET(Sheet3!$C$7:$J$7,C15,$B$13)))/86400</f>
        <v>#DIV/0!</v>
      </c>
      <c r="L14" s="167">
        <f ca="1">(MIN(OFFSET(Sheet3!$C$7:$J$7,C15,$B$13)))/86400</f>
        <v>0</v>
      </c>
      <c r="M14" s="134">
        <f ca="1">MAX(OFFSET(Sheet3!$C$8:$J$8,C15,$B$13))</f>
        <v>0</v>
      </c>
      <c r="N14" s="134">
        <f ca="1">(OFFSET(Sheet3!$K$8,C15,$B$13))</f>
        <v>0</v>
      </c>
      <c r="O14" s="134">
        <f ca="1">MIN(OFFSET(Sheet3!$C$8:$J$8,C15,$B$13))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9</v>
      </c>
      <c r="F15" s="134">
        <f ca="1">OFFSET(Sheet3!$C$5,C16,$B$13)</f>
        <v>0</v>
      </c>
      <c r="G15" s="134">
        <f ca="1">MAX(OFFSET(Sheet3!$C$6:$J$6,C16,$B$13))</f>
        <v>0</v>
      </c>
      <c r="H15" s="134" t="e">
        <f ca="1">AVERAGE(OFFSET(Sheet3!$C$6:$J$6,C16,$B$13))</f>
        <v>#DIV/0!</v>
      </c>
      <c r="I15" s="134">
        <f ca="1">MIN(OFFSET(Sheet3!$C$6:$J$6,C16,$B$13))</f>
        <v>0</v>
      </c>
      <c r="J15" s="167">
        <f ca="1">(MAX(OFFSET(Sheet3!$C$7:$J$7,C16,$B$13)))/86400</f>
        <v>0</v>
      </c>
      <c r="K15" s="167" t="e">
        <f ca="1">(AVERAGE(OFFSET(Sheet3!$C$7:$J$7,C16,$B$13)))/86400</f>
        <v>#DIV/0!</v>
      </c>
      <c r="L15" s="167">
        <f ca="1">(MIN(OFFSET(Sheet3!$C$7:$J$7,C16,$B$13)))/86400</f>
        <v>0</v>
      </c>
      <c r="M15" s="134">
        <f ca="1">MAX(OFFSET(Sheet3!$C$8:$J$8,C16,$B$13))</f>
        <v>0</v>
      </c>
      <c r="N15" s="134">
        <f ca="1">(OFFSET(Sheet3!$K$8,C16,$B$13))</f>
        <v>0</v>
      </c>
      <c r="O15" s="134">
        <f ca="1">MIN(OFFSET(Sheet3!$C$8:$J$8,C16,$B$13))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9</v>
      </c>
      <c r="F16" s="134">
        <f ca="1">OFFSET(Sheet3!$C$5,C17,$B$13)</f>
        <v>0</v>
      </c>
      <c r="G16" s="134">
        <f ca="1">MAX(OFFSET(Sheet3!$C$6:$J$6,C17,$B$13))</f>
        <v>0</v>
      </c>
      <c r="H16" s="134" t="e">
        <f ca="1">AVERAGE(OFFSET(Sheet3!$C$6:$J$6,C17,$B$13))</f>
        <v>#DIV/0!</v>
      </c>
      <c r="I16" s="134">
        <f ca="1">MIN(OFFSET(Sheet3!$C$6:$J$6,C17,$B$13))</f>
        <v>0</v>
      </c>
      <c r="J16" s="167">
        <f ca="1">(MAX(OFFSET(Sheet3!$C$7:$J$7,C17,$B$13)))/86400</f>
        <v>0</v>
      </c>
      <c r="K16" s="167" t="e">
        <f ca="1">(AVERAGE(OFFSET(Sheet3!$C$7:$J$7,C17,$B$13)))/86400</f>
        <v>#DIV/0!</v>
      </c>
      <c r="L16" s="167">
        <f ca="1">(MIN(OFFSET(Sheet3!$C$7:$J$7,C17,$B$13)))/86400</f>
        <v>0</v>
      </c>
      <c r="M16" s="134">
        <f ca="1">MAX(OFFSET(Sheet3!$C$8:$J$8,C17,$B$13))</f>
        <v>0</v>
      </c>
      <c r="N16" s="134">
        <f ca="1">(OFFSET(Sheet3!$K$8,C17,$B$13))</f>
        <v>0</v>
      </c>
      <c r="O16" s="134">
        <f ca="1">MIN(OFFSET(Sheet3!$C$8:$J$8,C17,$B$13))</f>
        <v>0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9</v>
      </c>
      <c r="F17" s="134">
        <f ca="1">OFFSET(Sheet3!$C$5,C18,$B$13)</f>
        <v>0</v>
      </c>
      <c r="G17" s="134">
        <f ca="1">MAX(OFFSET(Sheet3!$C$6:$J$6,C18,$B$13))</f>
        <v>0</v>
      </c>
      <c r="H17" s="134" t="e">
        <f ca="1">AVERAGE(OFFSET(Sheet3!$C$6:$J$6,C18,$B$13))</f>
        <v>#DIV/0!</v>
      </c>
      <c r="I17" s="134">
        <f ca="1">MIN(OFFSET(Sheet3!$C$6:$J$6,C18,$B$13))</f>
        <v>0</v>
      </c>
      <c r="J17" s="167">
        <f ca="1">(MAX(OFFSET(Sheet3!$C$7:$J$7,C18,$B$13)))/86400</f>
        <v>0</v>
      </c>
      <c r="K17" s="167" t="e">
        <f ca="1">(AVERAGE(OFFSET(Sheet3!$C$7:$J$7,C18,$B$13)))/86400</f>
        <v>#DIV/0!</v>
      </c>
      <c r="L17" s="167">
        <f ca="1">(MIN(OFFSET(Sheet3!$C$7:$J$7,C18,$B$13)))/86400</f>
        <v>0</v>
      </c>
      <c r="M17" s="134">
        <f ca="1">MAX(OFFSET(Sheet3!$C$8:$J$8,C18,$B$13))</f>
        <v>0</v>
      </c>
      <c r="N17" s="134">
        <f ca="1">(OFFSET(Sheet3!$K$8,C18,$B$13))</f>
        <v>0</v>
      </c>
      <c r="O17" s="134">
        <f ca="1">MIN(OFFSET(Sheet3!$C$8:$J$8,C18,$B$13))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9</v>
      </c>
      <c r="F18" s="134">
        <f ca="1">OFFSET(Sheet3!$C$5,C19,$B$13)</f>
        <v>0</v>
      </c>
      <c r="G18" s="134">
        <f ca="1">MAX(OFFSET(Sheet3!$C$6:$J$6,C19,$B$13))</f>
        <v>0</v>
      </c>
      <c r="H18" s="134" t="e">
        <f ca="1">AVERAGE(OFFSET(Sheet3!$C$6:$J$6,C19,$B$13))</f>
        <v>#DIV/0!</v>
      </c>
      <c r="I18" s="134">
        <f ca="1">MIN(OFFSET(Sheet3!$C$6:$J$6,C19,$B$13))</f>
        <v>0</v>
      </c>
      <c r="J18" s="167">
        <f ca="1">(MAX(OFFSET(Sheet3!$C$7:$J$7,C19,$B$13)))/86400</f>
        <v>0</v>
      </c>
      <c r="K18" s="167" t="e">
        <f ca="1">(AVERAGE(OFFSET(Sheet3!$C$7:$J$7,C19,$B$13)))/86400</f>
        <v>#DIV/0!</v>
      </c>
      <c r="L18" s="167">
        <f ca="1">(MIN(OFFSET(Sheet3!$C$7:$J$7,C19,$B$13)))/86400</f>
        <v>0</v>
      </c>
      <c r="M18" s="134">
        <f ca="1">MAX(OFFSET(Sheet3!$C$8:$J$8,C19,$B$13))</f>
        <v>0</v>
      </c>
      <c r="N18" s="134">
        <f ca="1">(OFFSET(Sheet3!$K$8,C19,$B$13))</f>
        <v>0</v>
      </c>
      <c r="O18" s="134">
        <f ca="1">MIN(OFFSET(Sheet3!$C$8:$J$8,C19,$B$13))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9</v>
      </c>
      <c r="F19" s="134">
        <f ca="1">OFFSET(Sheet3!$C$5,C20,$B$13)</f>
        <v>0</v>
      </c>
      <c r="G19" s="134">
        <f ca="1">MAX(OFFSET(Sheet3!$C$6:$J$6,C20,$B$13))</f>
        <v>0</v>
      </c>
      <c r="H19" s="134" t="e">
        <f ca="1">AVERAGE(OFFSET(Sheet3!$C$6:$J$6,C20,$B$13))</f>
        <v>#DIV/0!</v>
      </c>
      <c r="I19" s="134">
        <f ca="1">MIN(OFFSET(Sheet3!$C$6:$J$6,C20,$B$13))</f>
        <v>0</v>
      </c>
      <c r="J19" s="167">
        <f ca="1">(MAX(OFFSET(Sheet3!$C$7:$J$7,C20,$B$13)))/86400</f>
        <v>0</v>
      </c>
      <c r="K19" s="167" t="e">
        <f ca="1">(AVERAGE(OFFSET(Sheet3!$C$7:$J$7,C20,$B$13)))/86400</f>
        <v>#DIV/0!</v>
      </c>
      <c r="L19" s="167">
        <f ca="1">(MIN(OFFSET(Sheet3!$C$7:$J$7,C20,$B$13)))/86400</f>
        <v>0</v>
      </c>
      <c r="M19" s="134">
        <f ca="1">MAX(OFFSET(Sheet3!$C$8:$J$8,C20,$B$13))</f>
        <v>0</v>
      </c>
      <c r="N19" s="134">
        <f ca="1">(OFFSET(Sheet3!$K$8,C20,$B$13))</f>
        <v>0</v>
      </c>
      <c r="O19" s="134">
        <f ca="1">MIN(OFFSET(Sheet3!$C$8:$J$8,C20,$B$13))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9</v>
      </c>
      <c r="F20" s="134">
        <f ca="1">OFFSET(Sheet3!$C$5,C21,$B$13)</f>
        <v>0</v>
      </c>
      <c r="G20" s="134">
        <f ca="1">MAX(OFFSET(Sheet3!$C$6:$J$6,C21,$B$13))</f>
        <v>0</v>
      </c>
      <c r="H20" s="134" t="e">
        <f ca="1">AVERAGE(OFFSET(Sheet3!$C$6:$J$6,C21,$B$13))</f>
        <v>#DIV/0!</v>
      </c>
      <c r="I20" s="134">
        <f ca="1">MIN(OFFSET(Sheet3!$C$6:$J$6,C21,$B$13))</f>
        <v>0</v>
      </c>
      <c r="J20" s="167">
        <f ca="1">(MAX(OFFSET(Sheet3!$C$7:$J$7,C21,$B$13)))/86400</f>
        <v>0</v>
      </c>
      <c r="K20" s="167" t="e">
        <f ca="1">(AVERAGE(OFFSET(Sheet3!$C$7:$J$7,C21,$B$13)))/86400</f>
        <v>#DIV/0!</v>
      </c>
      <c r="L20" s="167">
        <f ca="1">(MIN(OFFSET(Sheet3!$C$7:$J$7,C21,$B$13)))/86400</f>
        <v>0</v>
      </c>
      <c r="M20" s="134">
        <f ca="1">MAX(OFFSET(Sheet3!$C$8:$J$8,C21,$B$13))</f>
        <v>0</v>
      </c>
      <c r="N20" s="134">
        <f ca="1">(OFFSET(Sheet3!$K$8,C21,$B$13))</f>
        <v>0</v>
      </c>
      <c r="O20" s="134">
        <f ca="1">MIN(OFFSET(Sheet3!$C$8:$J$8,C21,$B$13))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9</v>
      </c>
      <c r="F21" s="134">
        <f ca="1">OFFSET(Sheet3!$C$5,C22,$B$13)</f>
        <v>0</v>
      </c>
      <c r="G21" s="134">
        <f ca="1">MAX(OFFSET(Sheet3!$C$6:$J$6,C22,$B$13))</f>
        <v>0</v>
      </c>
      <c r="H21" s="134" t="e">
        <f ca="1">AVERAGE(OFFSET(Sheet3!$C$6:$J$6,C22,$B$13))</f>
        <v>#DIV/0!</v>
      </c>
      <c r="I21" s="134">
        <f ca="1">MIN(OFFSET(Sheet3!$C$6:$J$6,C22,$B$13))</f>
        <v>0</v>
      </c>
      <c r="J21" s="167">
        <f ca="1">(MAX(OFFSET(Sheet3!$C$7:$J$7,C22,$B$13)))/86400</f>
        <v>0</v>
      </c>
      <c r="K21" s="167" t="e">
        <f ca="1">(AVERAGE(OFFSET(Sheet3!$C$7:$J$7,C22,$B$13)))/86400</f>
        <v>#DIV/0!</v>
      </c>
      <c r="L21" s="167">
        <f ca="1">(MIN(OFFSET(Sheet3!$C$7:$J$7,C22,$B$13)))/86400</f>
        <v>0</v>
      </c>
      <c r="M21" s="134">
        <f ca="1">MAX(OFFSET(Sheet3!$C$8:$J$8,C22,$B$13))</f>
        <v>0</v>
      </c>
      <c r="N21" s="134">
        <f ca="1">(OFFSET(Sheet3!$K$8,C22,$B$13))</f>
        <v>0</v>
      </c>
      <c r="O21" s="134">
        <f ca="1">MIN(OFFSET(Sheet3!$C$8:$J$8,C22,$B$13))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9</v>
      </c>
      <c r="F22" s="134">
        <f ca="1">OFFSET(Sheet3!$C$5,C23,$B$13)</f>
        <v>0</v>
      </c>
      <c r="G22" s="134">
        <f ca="1">MAX(OFFSET(Sheet3!$C$6:$J$6,C23,$B$13))</f>
        <v>0</v>
      </c>
      <c r="H22" s="134" t="e">
        <f ca="1">AVERAGE(OFFSET(Sheet3!$C$6:$J$6,C23,$B$13))</f>
        <v>#DIV/0!</v>
      </c>
      <c r="I22" s="134">
        <f ca="1">MIN(OFFSET(Sheet3!$C$6:$J$6,C23,$B$13))</f>
        <v>0</v>
      </c>
      <c r="J22" s="167">
        <f ca="1">(MAX(OFFSET(Sheet3!$C$7:$J$7,C23,$B$13)))/86400</f>
        <v>0</v>
      </c>
      <c r="K22" s="167" t="e">
        <f ca="1">(AVERAGE(OFFSET(Sheet3!$C$7:$J$7,C23,$B$13)))/86400</f>
        <v>#DIV/0!</v>
      </c>
      <c r="L22" s="167">
        <f ca="1">(MIN(OFFSET(Sheet3!$C$7:$J$7,C23,$B$13)))/86400</f>
        <v>0</v>
      </c>
      <c r="M22" s="134">
        <f ca="1">MAX(OFFSET(Sheet3!$C$8:$J$8,C23,$B$13))</f>
        <v>0</v>
      </c>
      <c r="N22" s="134">
        <f ca="1">(OFFSET(Sheet3!$K$8,C23,$B$13))</f>
        <v>0</v>
      </c>
      <c r="O22" s="134">
        <f ca="1">MIN(OFFSET(Sheet3!$C$8:$J$8,C23,$B$13))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9</v>
      </c>
      <c r="F23" s="134">
        <f ca="1">OFFSET(Sheet3!$C$5,C24,$B$13)</f>
        <v>0</v>
      </c>
      <c r="G23" s="134">
        <f ca="1">MAX(OFFSET(Sheet3!$C$6:$J$6,C24,$B$13))</f>
        <v>0</v>
      </c>
      <c r="H23" s="134" t="e">
        <f ca="1">AVERAGE(OFFSET(Sheet3!$C$6:$J$6,C24,$B$13))</f>
        <v>#DIV/0!</v>
      </c>
      <c r="I23" s="134">
        <f ca="1">MIN(OFFSET(Sheet3!$C$6:$J$6,C24,$B$13))</f>
        <v>0</v>
      </c>
      <c r="J23" s="167">
        <f ca="1">(MAX(OFFSET(Sheet3!$C$7:$J$7,C24,$B$13)))/86400</f>
        <v>0</v>
      </c>
      <c r="K23" s="167" t="e">
        <f ca="1">(AVERAGE(OFFSET(Sheet3!$C$7:$J$7,C24,$B$13)))/86400</f>
        <v>#DIV/0!</v>
      </c>
      <c r="L23" s="167">
        <f ca="1">(MIN(OFFSET(Sheet3!$C$7:$J$7,C24,$B$13)))/86400</f>
        <v>0</v>
      </c>
      <c r="M23" s="134">
        <f ca="1">MAX(OFFSET(Sheet3!$C$8:$J$8,C24,$B$13))</f>
        <v>0</v>
      </c>
      <c r="N23" s="134">
        <f ca="1">(OFFSET(Sheet3!$K$8,C24,$B$13))</f>
        <v>0</v>
      </c>
      <c r="O23" s="134">
        <f ca="1">MIN(OFFSET(Sheet3!$C$8:$J$8,C24,$B$13))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9</v>
      </c>
      <c r="F24" s="134">
        <f ca="1">OFFSET(Sheet3!$C$5,C25,$B$13)</f>
        <v>0</v>
      </c>
      <c r="G24" s="134">
        <f ca="1">MAX(OFFSET(Sheet3!$C$6:$J$6,C25,$B$13))</f>
        <v>0</v>
      </c>
      <c r="H24" s="134" t="e">
        <f ca="1">AVERAGE(OFFSET(Sheet3!$C$6:$J$6,C25,$B$13))</f>
        <v>#DIV/0!</v>
      </c>
      <c r="I24" s="134">
        <f ca="1">MIN(OFFSET(Sheet3!$C$6:$J$6,C25,$B$13))</f>
        <v>0</v>
      </c>
      <c r="J24" s="167">
        <f ca="1">(MAX(OFFSET(Sheet3!$C$7:$J$7,C25,$B$13)))/86400</f>
        <v>0</v>
      </c>
      <c r="K24" s="167" t="e">
        <f ca="1">(AVERAGE(OFFSET(Sheet3!$C$7:$J$7,C25,$B$13)))/86400</f>
        <v>#DIV/0!</v>
      </c>
      <c r="L24" s="167">
        <f ca="1">(MIN(OFFSET(Sheet3!$C$7:$J$7,C25,$B$13)))/86400</f>
        <v>0</v>
      </c>
      <c r="M24" s="134">
        <f ca="1">MAX(OFFSET(Sheet3!$C$8:$J$8,C25,$B$13))</f>
        <v>0</v>
      </c>
      <c r="N24" s="134">
        <f ca="1">(OFFSET(Sheet3!$K$8,C25,$B$13))</f>
        <v>0</v>
      </c>
      <c r="O24" s="134">
        <f ca="1">MIN(OFFSET(Sheet3!$C$8:$J$8,C25,$B$13))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9</v>
      </c>
      <c r="F25" s="134">
        <f ca="1">OFFSET(Sheet3!$C$5,C26,$B$13)</f>
        <v>0</v>
      </c>
      <c r="G25" s="134">
        <f ca="1">MAX(OFFSET(Sheet3!$C$6:$J$6,C26,$B$13))</f>
        <v>0</v>
      </c>
      <c r="H25" s="134" t="e">
        <f ca="1">AVERAGE(OFFSET(Sheet3!$C$6:$J$6,C26,$B$13))</f>
        <v>#DIV/0!</v>
      </c>
      <c r="I25" s="134">
        <f ca="1">MIN(OFFSET(Sheet3!$C$6:$J$6,C26,$B$13))</f>
        <v>0</v>
      </c>
      <c r="J25" s="167">
        <f ca="1">(MAX(OFFSET(Sheet3!$C$7:$J$7,C26,$B$13)))/86400</f>
        <v>0</v>
      </c>
      <c r="K25" s="167" t="e">
        <f ca="1">(AVERAGE(OFFSET(Sheet3!$C$7:$J$7,C26,$B$13)))/86400</f>
        <v>#DIV/0!</v>
      </c>
      <c r="L25" s="167">
        <f ca="1">(MIN(OFFSET(Sheet3!$C$7:$J$7,C26,$B$13)))/86400</f>
        <v>0</v>
      </c>
      <c r="M25" s="134">
        <f ca="1">MAX(OFFSET(Sheet3!$C$8:$J$8,C26,$B$13))</f>
        <v>0</v>
      </c>
      <c r="N25" s="134">
        <f ca="1">(OFFSET(Sheet3!$K$8,C26,$B$13))</f>
        <v>0</v>
      </c>
      <c r="O25" s="134">
        <f ca="1">MIN(OFFSET(Sheet3!$C$8:$J$8,C26,$B$13))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9</v>
      </c>
      <c r="F26" s="134">
        <f ca="1">OFFSET(Sheet3!$C$5,C27,$B$13)</f>
        <v>0</v>
      </c>
      <c r="G26" s="134">
        <f ca="1">MAX(OFFSET(Sheet3!$C$6:$J$6,C27,$B$13))</f>
        <v>0</v>
      </c>
      <c r="H26" s="134" t="e">
        <f ca="1">AVERAGE(OFFSET(Sheet3!$C$6:$J$6,C27,$B$13))</f>
        <v>#DIV/0!</v>
      </c>
      <c r="I26" s="134">
        <f ca="1">MIN(OFFSET(Sheet3!$C$6:$J$6,C27,$B$13))</f>
        <v>0</v>
      </c>
      <c r="J26" s="167">
        <f ca="1">(MAX(OFFSET(Sheet3!$C$7:$J$7,C27,$B$13)))/86400</f>
        <v>0</v>
      </c>
      <c r="K26" s="167" t="e">
        <f ca="1">(AVERAGE(OFFSET(Sheet3!$C$7:$J$7,C27,$B$13)))/86400</f>
        <v>#DIV/0!</v>
      </c>
      <c r="L26" s="167">
        <f ca="1">(MIN(OFFSET(Sheet3!$C$7:$J$7,C27,$B$13)))/86400</f>
        <v>0</v>
      </c>
      <c r="M26" s="134">
        <f ca="1">MAX(OFFSET(Sheet3!$C$8:$J$8,C27,$B$13))</f>
        <v>0</v>
      </c>
      <c r="N26" s="134">
        <f ca="1">(OFFSET(Sheet3!$K$8,C27,$B$13))</f>
        <v>0</v>
      </c>
      <c r="O26" s="134">
        <f ca="1">MIN(OFFSET(Sheet3!$C$8:$J$8,C27,$B$13))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9</v>
      </c>
      <c r="F27" s="134">
        <f ca="1">OFFSET(Sheet3!$C$5,C28,$B$13)</f>
        <v>0</v>
      </c>
      <c r="G27" s="134">
        <f ca="1">MAX(OFFSET(Sheet3!$C$6:$J$6,C28,$B$13))</f>
        <v>0</v>
      </c>
      <c r="H27" s="134" t="e">
        <f ca="1">AVERAGE(OFFSET(Sheet3!$C$6:$J$6,C28,$B$13))</f>
        <v>#DIV/0!</v>
      </c>
      <c r="I27" s="134">
        <f ca="1">MIN(OFFSET(Sheet3!$C$6:$J$6,C28,$B$13))</f>
        <v>0</v>
      </c>
      <c r="J27" s="167">
        <f ca="1">(MAX(OFFSET(Sheet3!$C$7:$J$7,C28,$B$13)))/86400</f>
        <v>0</v>
      </c>
      <c r="K27" s="167" t="e">
        <f ca="1">(AVERAGE(OFFSET(Sheet3!$C$7:$J$7,C28,$B$13)))/86400</f>
        <v>#DIV/0!</v>
      </c>
      <c r="L27" s="167">
        <f ca="1">(MIN(OFFSET(Sheet3!$C$7:$J$7,C28,$B$13)))/86400</f>
        <v>0</v>
      </c>
      <c r="M27" s="134">
        <f ca="1">MAX(OFFSET(Sheet3!$C$8:$J$8,C28,$B$13))</f>
        <v>0</v>
      </c>
      <c r="N27" s="134">
        <f ca="1">(OFFSET(Sheet3!$K$8,C28,$B$13))</f>
        <v>0</v>
      </c>
      <c r="O27" s="134">
        <f ca="1">MIN(OFFSET(Sheet3!$C$8:$J$8,C28,$B$13))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9</v>
      </c>
      <c r="F28" s="134">
        <f ca="1">OFFSET(Sheet3!$C$5,C29,$B$13)</f>
        <v>0</v>
      </c>
      <c r="G28" s="134">
        <f ca="1">MAX(OFFSET(Sheet3!$C$6:$J$6,C29,$B$13))</f>
        <v>0</v>
      </c>
      <c r="H28" s="134" t="e">
        <f ca="1">AVERAGE(OFFSET(Sheet3!$C$6:$J$6,C29,$B$13))</f>
        <v>#DIV/0!</v>
      </c>
      <c r="I28" s="134">
        <f ca="1">MIN(OFFSET(Sheet3!$C$6:$J$6,C29,$B$13))</f>
        <v>0</v>
      </c>
      <c r="J28" s="167">
        <f ca="1">(MAX(OFFSET(Sheet3!$C$7:$J$7,C29,$B$13)))/86400</f>
        <v>0</v>
      </c>
      <c r="K28" s="167" t="e">
        <f ca="1">(AVERAGE(OFFSET(Sheet3!$C$7:$J$7,C29,$B$13)))/86400</f>
        <v>#DIV/0!</v>
      </c>
      <c r="L28" s="167">
        <f ca="1">(MIN(OFFSET(Sheet3!$C$7:$J$7,C29,$B$13)))/86400</f>
        <v>0</v>
      </c>
      <c r="M28" s="134">
        <f ca="1">MAX(OFFSET(Sheet3!$C$8:$J$8,C29,$B$13))</f>
        <v>0</v>
      </c>
      <c r="N28" s="134">
        <f ca="1">(OFFSET(Sheet3!$K$8,C29,$B$13))</f>
        <v>0</v>
      </c>
      <c r="O28" s="134">
        <f ca="1">MIN(OFFSET(Sheet3!$C$8:$J$8,C29,$B$13))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9</v>
      </c>
      <c r="F29" s="134">
        <f ca="1">OFFSET(Sheet3!$C$5,C30,$B$13)</f>
        <v>3</v>
      </c>
      <c r="G29" s="134">
        <f ca="1">MAX(OFFSET(Sheet3!$C$6:$J$6,C30,$B$13))</f>
        <v>711.98</v>
      </c>
      <c r="H29" s="134">
        <f ca="1">AVERAGE(OFFSET(Sheet3!$C$6:$J$6,C30,$B$13))</f>
        <v>638.16333333333341</v>
      </c>
      <c r="I29" s="134">
        <f ca="1">MIN(OFFSET(Sheet3!$C$6:$J$6,C30,$B$13))</f>
        <v>518.13</v>
      </c>
      <c r="J29" s="167">
        <f ca="1">(MAX(OFFSET(Sheet3!$C$7:$J$7,C30,$B$13)))/86400</f>
        <v>7.1759259259259259E-3</v>
      </c>
      <c r="K29" s="167">
        <f ca="1">(AVERAGE(OFFSET(Sheet3!$C$7:$J$7,C30,$B$13)))/86400</f>
        <v>5.9259259259259256E-3</v>
      </c>
      <c r="L29" s="167">
        <f ca="1">(MIN(OFFSET(Sheet3!$C$7:$J$7,C30,$B$13)))/86400</f>
        <v>4.4675925925925924E-3</v>
      </c>
      <c r="M29" s="134">
        <f ca="1">MAX(OFFSET(Sheet3!$C$8:$J$8,C30,$B$13))</f>
        <v>0.91457200000000005</v>
      </c>
      <c r="N29" s="134">
        <f ca="1">(OFFSET(Sheet3!$K$8,C30,$B$13))</f>
        <v>0.84982416265625005</v>
      </c>
      <c r="O29" s="134">
        <f ca="1">MIN(OFFSET(Sheet3!$C$8:$J$8,C30,$B$13))</f>
        <v>0.78203999999999996</v>
      </c>
    </row>
    <row r="30" spans="1:15" x14ac:dyDescent="0.25">
      <c r="C30" s="134">
        <v>100</v>
      </c>
      <c r="D30" s="134">
        <f ca="1">OFFSET(Sheet3!$B$5,C31,0)</f>
        <v>111</v>
      </c>
      <c r="E30" s="134">
        <v>9</v>
      </c>
      <c r="F30" s="134">
        <f ca="1">OFFSET(Sheet3!$C$5,C31,$B$13)</f>
        <v>0</v>
      </c>
      <c r="G30" s="134">
        <f ca="1">MAX(OFFSET(Sheet3!$C$6:$J$6,C31,$B$13))</f>
        <v>0</v>
      </c>
      <c r="H30" s="134" t="e">
        <f ca="1">AVERAGE(OFFSET(Sheet3!$C$6:$J$6,C31,$B$13))</f>
        <v>#DIV/0!</v>
      </c>
      <c r="I30" s="134">
        <f ca="1">MIN(OFFSET(Sheet3!$C$6:$J$6,C31,$B$13))</f>
        <v>0</v>
      </c>
      <c r="J30" s="167">
        <f ca="1">(MAX(OFFSET(Sheet3!$C$7:$J$7,C31,$B$13)))/86400</f>
        <v>0</v>
      </c>
      <c r="K30" s="167" t="e">
        <f ca="1">(AVERAGE(OFFSET(Sheet3!$C$7:$J$7,C31,$B$13)))/86400</f>
        <v>#DIV/0!</v>
      </c>
      <c r="L30" s="167">
        <f ca="1">(MIN(OFFSET(Sheet3!$C$7:$J$7,C31,$B$13)))/86400</f>
        <v>0</v>
      </c>
      <c r="M30" s="134">
        <f ca="1">MAX(OFFSET(Sheet3!$C$8:$J$8,C31,$B$13))</f>
        <v>0</v>
      </c>
      <c r="N30" s="134">
        <f ca="1">(OFFSET(Sheet3!$K$8,C31,$B$13))</f>
        <v>0</v>
      </c>
      <c r="O30" s="134">
        <f ca="1">MIN(OFFSET(Sheet3!$C$8:$J$8,C31,$B$13))</f>
        <v>0</v>
      </c>
    </row>
    <row r="31" spans="1:15" x14ac:dyDescent="0.25">
      <c r="C31" s="134">
        <v>104</v>
      </c>
      <c r="D31" s="134">
        <f ca="1">OFFSET(Sheet3!$B$5,C32,0)</f>
        <v>112</v>
      </c>
      <c r="E31" s="134">
        <v>9</v>
      </c>
      <c r="F31" s="134">
        <f ca="1">OFFSET(Sheet3!$C$5,C32,$B$13)</f>
        <v>0</v>
      </c>
      <c r="G31" s="134">
        <f ca="1">MAX(OFFSET(Sheet3!$C$6:$J$6,C32,$B$13))</f>
        <v>0</v>
      </c>
      <c r="H31" s="134" t="e">
        <f ca="1">AVERAGE(OFFSET(Sheet3!$C$6:$J$6,C32,$B$13))</f>
        <v>#DIV/0!</v>
      </c>
      <c r="I31" s="134">
        <f ca="1">MIN(OFFSET(Sheet3!$C$6:$J$6,C32,$B$13))</f>
        <v>0</v>
      </c>
      <c r="J31" s="167">
        <f ca="1">(MAX(OFFSET(Sheet3!$C$7:$J$7,C32,$B$13)))/86400</f>
        <v>0</v>
      </c>
      <c r="K31" s="167" t="e">
        <f ca="1">(AVERAGE(OFFSET(Sheet3!$C$7:$J$7,C32,$B$13)))/86400</f>
        <v>#DIV/0!</v>
      </c>
      <c r="L31" s="167">
        <f ca="1">(MIN(OFFSET(Sheet3!$C$7:$J$7,C32,$B$13)))/86400</f>
        <v>0</v>
      </c>
      <c r="M31" s="134">
        <f ca="1">MAX(OFFSET(Sheet3!$C$8:$J$8,C32,$B$13))</f>
        <v>0</v>
      </c>
      <c r="N31" s="134">
        <f ca="1">(OFFSET(Sheet3!$K$8,C32,$B$13))</f>
        <v>0</v>
      </c>
      <c r="O31" s="134">
        <f ca="1">MIN(OFFSET(Sheet3!$C$8:$J$8,C32,$B$13))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9</v>
      </c>
      <c r="F32" s="134">
        <f ca="1">OFFSET(Sheet3!$C$5,C33,$B$13)</f>
        <v>0</v>
      </c>
      <c r="G32" s="134">
        <f ca="1">MAX(OFFSET(Sheet3!$C$6:$J$6,C33,$B$13))</f>
        <v>0</v>
      </c>
      <c r="H32" s="134" t="e">
        <f ca="1">AVERAGE(OFFSET(Sheet3!$C$6:$J$6,C33,$B$13))</f>
        <v>#DIV/0!</v>
      </c>
      <c r="I32" s="134">
        <f ca="1">MIN(OFFSET(Sheet3!$C$6:$J$6,C33,$B$13))</f>
        <v>0</v>
      </c>
      <c r="J32" s="167">
        <f ca="1">(MAX(OFFSET(Sheet3!$C$7:$J$7,C33,$B$13)))/86400</f>
        <v>0</v>
      </c>
      <c r="K32" s="167" t="e">
        <f ca="1">(AVERAGE(OFFSET(Sheet3!$C$7:$J$7,C33,$B$13)))/86400</f>
        <v>#DIV/0!</v>
      </c>
      <c r="L32" s="167">
        <f ca="1">(MIN(OFFSET(Sheet3!$C$7:$J$7,C33,$B$13)))/86400</f>
        <v>0</v>
      </c>
      <c r="M32" s="134">
        <f ca="1">MAX(OFFSET(Sheet3!$C$8:$J$8,C33,$B$13))</f>
        <v>0</v>
      </c>
      <c r="N32" s="134">
        <f ca="1">(OFFSET(Sheet3!$K$8,C33,$B$13))</f>
        <v>0</v>
      </c>
      <c r="O32" s="134">
        <f ca="1">MIN(OFFSET(Sheet3!$C$8:$J$8,C33,$B$13))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9</v>
      </c>
      <c r="F33" s="134">
        <f ca="1">OFFSET(Sheet3!$C$5,C34,$B$13)</f>
        <v>0</v>
      </c>
      <c r="G33" s="134">
        <f ca="1">MAX(OFFSET(Sheet3!$C$6:$J$6,C34,$B$13))</f>
        <v>0</v>
      </c>
      <c r="H33" s="134" t="e">
        <f ca="1">AVERAGE(OFFSET(Sheet3!$C$6:$J$6,C34,$B$13))</f>
        <v>#DIV/0!</v>
      </c>
      <c r="I33" s="134">
        <f ca="1">MIN(OFFSET(Sheet3!$C$6:$J$6,C34,$B$13))</f>
        <v>0</v>
      </c>
      <c r="J33" s="167">
        <f ca="1">(MAX(OFFSET(Sheet3!$C$7:$J$7,C34,$B$13)))/86400</f>
        <v>0</v>
      </c>
      <c r="K33" s="167" t="e">
        <f ca="1">(AVERAGE(OFFSET(Sheet3!$C$7:$J$7,C34,$B$13)))/86400</f>
        <v>#DIV/0!</v>
      </c>
      <c r="L33" s="167">
        <f ca="1">(MIN(OFFSET(Sheet3!$C$7:$J$7,C34,$B$13)))/86400</f>
        <v>0</v>
      </c>
      <c r="M33" s="134">
        <f ca="1">MAX(OFFSET(Sheet3!$C$8:$J$8,C34,$B$13))</f>
        <v>0</v>
      </c>
      <c r="N33" s="134">
        <f ca="1">(OFFSET(Sheet3!$K$8,C34,$B$13))</f>
        <v>0</v>
      </c>
      <c r="O33" s="134">
        <f ca="1">MIN(OFFSET(Sheet3!$C$8:$J$8,C34,$B$13))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9</v>
      </c>
      <c r="F34" s="134">
        <f ca="1">OFFSET(Sheet3!$C$5,C35,$B$13)</f>
        <v>0</v>
      </c>
      <c r="G34" s="134">
        <f ca="1">MAX(OFFSET(Sheet3!$C$6:$J$6,C35,$B$13))</f>
        <v>0</v>
      </c>
      <c r="H34" s="134" t="e">
        <f ca="1">AVERAGE(OFFSET(Sheet3!$C$6:$J$6,C35,$B$13))</f>
        <v>#DIV/0!</v>
      </c>
      <c r="I34" s="134">
        <f ca="1">MIN(OFFSET(Sheet3!$C$6:$J$6,C35,$B$13))</f>
        <v>0</v>
      </c>
      <c r="J34" s="167">
        <f ca="1">(MAX(OFFSET(Sheet3!$C$7:$J$7,C35,$B$13)))/86400</f>
        <v>0</v>
      </c>
      <c r="K34" s="167" t="e">
        <f ca="1">(AVERAGE(OFFSET(Sheet3!$C$7:$J$7,C35,$B$13)))/86400</f>
        <v>#DIV/0!</v>
      </c>
      <c r="L34" s="167">
        <f ca="1">(MIN(OFFSET(Sheet3!$C$7:$J$7,C35,$B$13)))/86400</f>
        <v>0</v>
      </c>
      <c r="M34" s="134">
        <f ca="1">MAX(OFFSET(Sheet3!$C$8:$J$8,C35,$B$13))</f>
        <v>0</v>
      </c>
      <c r="N34" s="134">
        <f ca="1">(OFFSET(Sheet3!$K$8,C35,$B$13))</f>
        <v>0</v>
      </c>
      <c r="O34" s="134">
        <f ca="1">MIN(OFFSET(Sheet3!$C$8:$J$8,C35,$B$13))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9</v>
      </c>
      <c r="F35" s="134">
        <f ca="1">OFFSET(Sheet3!$C$5,C36,$B$13)</f>
        <v>0</v>
      </c>
      <c r="G35" s="134">
        <f ca="1">MAX(OFFSET(Sheet3!$C$6:$J$6,C36,$B$13))</f>
        <v>0</v>
      </c>
      <c r="H35" s="134" t="e">
        <f ca="1">AVERAGE(OFFSET(Sheet3!$C$6:$J$6,C36,$B$13))</f>
        <v>#DIV/0!</v>
      </c>
      <c r="I35" s="134">
        <f ca="1">MIN(OFFSET(Sheet3!$C$6:$J$6,C36,$B$13))</f>
        <v>0</v>
      </c>
      <c r="J35" s="167">
        <f ca="1">(MAX(OFFSET(Sheet3!$C$7:$J$7,C36,$B$13)))/86400</f>
        <v>0</v>
      </c>
      <c r="K35" s="167" t="e">
        <f ca="1">(AVERAGE(OFFSET(Sheet3!$C$7:$J$7,C36,$B$13)))/86400</f>
        <v>#DIV/0!</v>
      </c>
      <c r="L35" s="167">
        <f ca="1">(MIN(OFFSET(Sheet3!$C$7:$J$7,C36,$B$13)))/86400</f>
        <v>0</v>
      </c>
      <c r="M35" s="134">
        <f ca="1">MAX(OFFSET(Sheet3!$C$8:$J$8,C36,$B$13))</f>
        <v>0</v>
      </c>
      <c r="N35" s="134">
        <f ca="1">(OFFSET(Sheet3!$K$8,C36,$B$13))</f>
        <v>0</v>
      </c>
      <c r="O35" s="134">
        <f ca="1">MIN(OFFSET(Sheet3!$C$8:$J$8,C36,$B$13))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9</v>
      </c>
      <c r="F36" s="134">
        <f ca="1">OFFSET(Sheet3!$C$5,C37,$B$13)</f>
        <v>0</v>
      </c>
      <c r="G36" s="134">
        <f ca="1">MAX(OFFSET(Sheet3!$C$6:$J$6,C37,$B$13))</f>
        <v>0</v>
      </c>
      <c r="H36" s="134" t="e">
        <f ca="1">AVERAGE(OFFSET(Sheet3!$C$6:$J$6,C37,$B$13))</f>
        <v>#DIV/0!</v>
      </c>
      <c r="I36" s="134">
        <f ca="1">MIN(OFFSET(Sheet3!$C$6:$J$6,C37,$B$13))</f>
        <v>0</v>
      </c>
      <c r="J36" s="167">
        <f ca="1">(MAX(OFFSET(Sheet3!$C$7:$J$7,C37,$B$13)))/86400</f>
        <v>0</v>
      </c>
      <c r="K36" s="167" t="e">
        <f ca="1">(AVERAGE(OFFSET(Sheet3!$C$7:$J$7,C37,$B$13)))/86400</f>
        <v>#DIV/0!</v>
      </c>
      <c r="L36" s="167">
        <f ca="1">(MIN(OFFSET(Sheet3!$C$7:$J$7,C37,$B$13)))/86400</f>
        <v>0</v>
      </c>
      <c r="M36" s="134">
        <f ca="1">MAX(OFFSET(Sheet3!$C$8:$J$8,C37,$B$13))</f>
        <v>0</v>
      </c>
      <c r="N36" s="134">
        <f ca="1">(OFFSET(Sheet3!$K$8,C37,$B$13))</f>
        <v>0</v>
      </c>
      <c r="O36" s="134">
        <f ca="1">MIN(OFFSET(Sheet3!$C$8:$J$8,C37,$B$13))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9</v>
      </c>
      <c r="F37" s="134">
        <f ca="1">OFFSET(Sheet3!$C$5,C38,$B$13)</f>
        <v>0</v>
      </c>
      <c r="G37" s="134">
        <f ca="1">MAX(OFFSET(Sheet3!$C$6:$J$6,C38,$B$13))</f>
        <v>0</v>
      </c>
      <c r="H37" s="134" t="e">
        <f ca="1">AVERAGE(OFFSET(Sheet3!$C$6:$J$6,C38,$B$13))</f>
        <v>#DIV/0!</v>
      </c>
      <c r="I37" s="134">
        <f ca="1">MIN(OFFSET(Sheet3!$C$6:$J$6,C38,$B$13))</f>
        <v>0</v>
      </c>
      <c r="J37" s="167">
        <f ca="1">(MAX(OFFSET(Sheet3!$C$7:$J$7,C38,$B$13)))/86400</f>
        <v>0</v>
      </c>
      <c r="K37" s="167" t="e">
        <f ca="1">(AVERAGE(OFFSET(Sheet3!$C$7:$J$7,C38,$B$13)))/86400</f>
        <v>#DIV/0!</v>
      </c>
      <c r="L37" s="167">
        <f ca="1">(MIN(OFFSET(Sheet3!$C$7:$J$7,C38,$B$13)))/86400</f>
        <v>0</v>
      </c>
      <c r="M37" s="134">
        <f ca="1">MAX(OFFSET(Sheet3!$C$8:$J$8,C38,$B$13))</f>
        <v>0</v>
      </c>
      <c r="N37" s="134">
        <f ca="1">(OFFSET(Sheet3!$K$8,C38,$B$13))</f>
        <v>0</v>
      </c>
      <c r="O37" s="134">
        <f ca="1">MIN(OFFSET(Sheet3!$C$8:$J$8,C38,$B$13))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9</v>
      </c>
      <c r="F38" s="134">
        <f ca="1">OFFSET(Sheet3!$C$5,C39,$B$13)</f>
        <v>0</v>
      </c>
      <c r="G38" s="134">
        <f ca="1">MAX(OFFSET(Sheet3!$C$6:$J$6,C39,$B$13))</f>
        <v>0</v>
      </c>
      <c r="H38" s="134" t="e">
        <f ca="1">AVERAGE(OFFSET(Sheet3!$C$6:$J$6,C39,$B$13))</f>
        <v>#DIV/0!</v>
      </c>
      <c r="I38" s="134">
        <f ca="1">MIN(OFFSET(Sheet3!$C$6:$J$6,C39,$B$13))</f>
        <v>0</v>
      </c>
      <c r="J38" s="167">
        <f ca="1">(MAX(OFFSET(Sheet3!$C$7:$J$7,C39,$B$13)))/86400</f>
        <v>0</v>
      </c>
      <c r="K38" s="167" t="e">
        <f ca="1">(AVERAGE(OFFSET(Sheet3!$C$7:$J$7,C39,$B$13)))/86400</f>
        <v>#DIV/0!</v>
      </c>
      <c r="L38" s="167">
        <f ca="1">(MIN(OFFSET(Sheet3!$C$7:$J$7,C39,$B$13)))/86400</f>
        <v>0</v>
      </c>
      <c r="M38" s="134">
        <f ca="1">MAX(OFFSET(Sheet3!$C$8:$J$8,C39,$B$13))</f>
        <v>0</v>
      </c>
      <c r="N38" s="134">
        <f ca="1">(OFFSET(Sheet3!$K$8,C39,$B$13))</f>
        <v>0</v>
      </c>
      <c r="O38" s="134">
        <f ca="1">MIN(OFFSET(Sheet3!$C$8:$J$8,C39,$B$13))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9</v>
      </c>
      <c r="F39" s="134">
        <f ca="1">OFFSET(Sheet3!$C$5,C40,$B$13)</f>
        <v>0</v>
      </c>
      <c r="G39" s="134">
        <f ca="1">MAX(OFFSET(Sheet3!$C$6:$J$6,C40,$B$13))</f>
        <v>0</v>
      </c>
      <c r="H39" s="134" t="e">
        <f ca="1">AVERAGE(OFFSET(Sheet3!$C$6:$J$6,C40,$B$13))</f>
        <v>#DIV/0!</v>
      </c>
      <c r="I39" s="134">
        <f ca="1">MIN(OFFSET(Sheet3!$C$6:$J$6,C40,$B$13))</f>
        <v>0</v>
      </c>
      <c r="J39" s="167">
        <f ca="1">(MAX(OFFSET(Sheet3!$C$7:$J$7,C40,$B$13)))/86400</f>
        <v>0</v>
      </c>
      <c r="K39" s="167" t="e">
        <f ca="1">(AVERAGE(OFFSET(Sheet3!$C$7:$J$7,C40,$B$13)))/86400</f>
        <v>#DIV/0!</v>
      </c>
      <c r="L39" s="167">
        <f ca="1">(MIN(OFFSET(Sheet3!$C$7:$J$7,C40,$B$13)))/86400</f>
        <v>0</v>
      </c>
      <c r="M39" s="134">
        <f ca="1">MAX(OFFSET(Sheet3!$C$8:$J$8,C40,$B$13))</f>
        <v>0</v>
      </c>
      <c r="N39" s="134">
        <f ca="1">(OFFSET(Sheet3!$K$8,C40,$B$13))</f>
        <v>0</v>
      </c>
      <c r="O39" s="134">
        <f ca="1">MIN(OFFSET(Sheet3!$C$8:$J$8,C40,$B$13))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9</v>
      </c>
      <c r="F40" s="134">
        <f ca="1">OFFSET(Sheet3!$C$5,C41,$B$13)</f>
        <v>0</v>
      </c>
      <c r="G40" s="134">
        <f ca="1">MAX(OFFSET(Sheet3!$C$6:$J$6,C41,$B$13))</f>
        <v>0</v>
      </c>
      <c r="H40" s="134" t="e">
        <f ca="1">AVERAGE(OFFSET(Sheet3!$C$6:$J$6,C41,$B$13))</f>
        <v>#DIV/0!</v>
      </c>
      <c r="I40" s="134">
        <f ca="1">MIN(OFFSET(Sheet3!$C$6:$J$6,C41,$B$13))</f>
        <v>0</v>
      </c>
      <c r="J40" s="167">
        <f ca="1">(MAX(OFFSET(Sheet3!$C$7:$J$7,C41,$B$13)))/86400</f>
        <v>0</v>
      </c>
      <c r="K40" s="167" t="e">
        <f ca="1">(AVERAGE(OFFSET(Sheet3!$C$7:$J$7,C41,$B$13)))/86400</f>
        <v>#DIV/0!</v>
      </c>
      <c r="L40" s="167">
        <f ca="1">(MIN(OFFSET(Sheet3!$C$7:$J$7,C41,$B$13)))/86400</f>
        <v>0</v>
      </c>
      <c r="M40" s="134">
        <f ca="1">MAX(OFFSET(Sheet3!$C$8:$J$8,C41,$B$13))</f>
        <v>0</v>
      </c>
      <c r="N40" s="134">
        <f ca="1">(OFFSET(Sheet3!$K$8,C41,$B$13))</f>
        <v>0</v>
      </c>
      <c r="O40" s="134">
        <f ca="1">MIN(OFFSET(Sheet3!$C$8:$J$8,C41,$B$13))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9</v>
      </c>
      <c r="F41" s="134">
        <f ca="1">OFFSET(Sheet3!$C$5,C42,$B$13)</f>
        <v>0</v>
      </c>
      <c r="G41" s="134">
        <f ca="1">MAX(OFFSET(Sheet3!$C$6:$J$6,C42,$B$13))</f>
        <v>0</v>
      </c>
      <c r="H41" s="134" t="e">
        <f ca="1">AVERAGE(OFFSET(Sheet3!$C$6:$J$6,C42,$B$13))</f>
        <v>#DIV/0!</v>
      </c>
      <c r="I41" s="134">
        <f ca="1">MIN(OFFSET(Sheet3!$C$6:$J$6,C42,$B$13))</f>
        <v>0</v>
      </c>
      <c r="J41" s="167">
        <f ca="1">(MAX(OFFSET(Sheet3!$C$7:$J$7,C42,$B$13)))/86400</f>
        <v>0</v>
      </c>
      <c r="K41" s="167" t="e">
        <f ca="1">(AVERAGE(OFFSET(Sheet3!$C$7:$J$7,C42,$B$13)))/86400</f>
        <v>#DIV/0!</v>
      </c>
      <c r="L41" s="167">
        <f ca="1">(MIN(OFFSET(Sheet3!$C$7:$J$7,C42,$B$13)))/86400</f>
        <v>0</v>
      </c>
      <c r="M41" s="134">
        <f ca="1">MAX(OFFSET(Sheet3!$C$8:$J$8,C42,$B$13))</f>
        <v>0</v>
      </c>
      <c r="N41" s="134">
        <f ca="1">(OFFSET(Sheet3!$K$8,C42,$B$13))</f>
        <v>0</v>
      </c>
      <c r="O41" s="134">
        <f ca="1">MIN(OFFSET(Sheet3!$C$8:$J$8,C42,$B$13))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9</v>
      </c>
      <c r="F42" s="134">
        <f ca="1">OFFSET(Sheet3!$C$5,C43,$B$13)</f>
        <v>0</v>
      </c>
      <c r="G42" s="134">
        <f ca="1">MAX(OFFSET(Sheet3!$C$6:$J$6,C43,$B$13))</f>
        <v>0</v>
      </c>
      <c r="H42" s="134" t="e">
        <f ca="1">AVERAGE(OFFSET(Sheet3!$C$6:$J$6,C43,$B$13))</f>
        <v>#DIV/0!</v>
      </c>
      <c r="I42" s="134">
        <f ca="1">MIN(OFFSET(Sheet3!$C$6:$J$6,C43,$B$13))</f>
        <v>0</v>
      </c>
      <c r="J42" s="167">
        <f ca="1">(MAX(OFFSET(Sheet3!$C$7:$J$7,C43,$B$13)))/86400</f>
        <v>0</v>
      </c>
      <c r="K42" s="167" t="e">
        <f ca="1">(AVERAGE(OFFSET(Sheet3!$C$7:$J$7,C43,$B$13)))/86400</f>
        <v>#DIV/0!</v>
      </c>
      <c r="L42" s="167">
        <f ca="1">(MIN(OFFSET(Sheet3!$C$7:$J$7,C43,$B$13)))/86400</f>
        <v>0</v>
      </c>
      <c r="M42" s="134">
        <f ca="1">MAX(OFFSET(Sheet3!$C$8:$J$8,C43,$B$13))</f>
        <v>0</v>
      </c>
      <c r="N42" s="134">
        <f ca="1">(OFFSET(Sheet3!$K$8,C43,$B$13))</f>
        <v>0</v>
      </c>
      <c r="O42" s="134">
        <f ca="1">MIN(OFFSET(Sheet3!$C$8:$J$8,C43,$B$13))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9</v>
      </c>
      <c r="F43" s="134">
        <f ca="1">OFFSET(Sheet3!$C$5,C44,$B$13)</f>
        <v>0</v>
      </c>
      <c r="G43" s="134">
        <f ca="1">MAX(OFFSET(Sheet3!$C$6:$J$6,C44,$B$13))</f>
        <v>0</v>
      </c>
      <c r="H43" s="134" t="e">
        <f ca="1">AVERAGE(OFFSET(Sheet3!$C$6:$J$6,C44,$B$13))</f>
        <v>#DIV/0!</v>
      </c>
      <c r="I43" s="134">
        <f ca="1">MIN(OFFSET(Sheet3!$C$6:$J$6,C44,$B$13))</f>
        <v>0</v>
      </c>
      <c r="J43" s="167">
        <f ca="1">(MAX(OFFSET(Sheet3!$C$7:$J$7,C44,$B$13)))/86400</f>
        <v>0</v>
      </c>
      <c r="K43" s="167" t="e">
        <f ca="1">(AVERAGE(OFFSET(Sheet3!$C$7:$J$7,C44,$B$13)))/86400</f>
        <v>#DIV/0!</v>
      </c>
      <c r="L43" s="167">
        <f ca="1">(MIN(OFFSET(Sheet3!$C$7:$J$7,C44,$B$13)))/86400</f>
        <v>0</v>
      </c>
      <c r="M43" s="134">
        <f ca="1">MAX(OFFSET(Sheet3!$C$8:$J$8,C44,$B$13))</f>
        <v>0</v>
      </c>
      <c r="N43" s="134">
        <f ca="1">(OFFSET(Sheet3!$K$8,C44,$B$13))</f>
        <v>0</v>
      </c>
      <c r="O43" s="134">
        <f ca="1">MIN(OFFSET(Sheet3!$C$8:$J$8,C44,$B$13))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9</v>
      </c>
      <c r="F44" s="134">
        <f ca="1">OFFSET(Sheet3!$C$5,C45,$B$13)</f>
        <v>0</v>
      </c>
      <c r="G44" s="134">
        <f ca="1">MAX(OFFSET(Sheet3!$C$6:$J$6,C45,$B$13))</f>
        <v>0</v>
      </c>
      <c r="H44" s="134" t="e">
        <f ca="1">AVERAGE(OFFSET(Sheet3!$C$6:$J$6,C45,$B$13))</f>
        <v>#DIV/0!</v>
      </c>
      <c r="I44" s="134">
        <f ca="1">MIN(OFFSET(Sheet3!$C$6:$J$6,C45,$B$13))</f>
        <v>0</v>
      </c>
      <c r="J44" s="167">
        <f ca="1">(MAX(OFFSET(Sheet3!$C$7:$J$7,C45,$B$13)))/86400</f>
        <v>0</v>
      </c>
      <c r="K44" s="167" t="e">
        <f ca="1">(AVERAGE(OFFSET(Sheet3!$C$7:$J$7,C45,$B$13)))/86400</f>
        <v>#DIV/0!</v>
      </c>
      <c r="L44" s="167">
        <f ca="1">(MIN(OFFSET(Sheet3!$C$7:$J$7,C45,$B$13)))/86400</f>
        <v>0</v>
      </c>
      <c r="M44" s="134">
        <f ca="1">MAX(OFFSET(Sheet3!$C$8:$J$8,C45,$B$13))</f>
        <v>0</v>
      </c>
      <c r="N44" s="134">
        <f ca="1">(OFFSET(Sheet3!$K$8,C45,$B$13))</f>
        <v>0</v>
      </c>
      <c r="O44" s="134">
        <f ca="1">MIN(OFFSET(Sheet3!$C$8:$J$8,C45,$B$13))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9</v>
      </c>
      <c r="F45" s="134">
        <f ca="1">OFFSET(Sheet3!$C$5,C46,$B$13)</f>
        <v>0</v>
      </c>
      <c r="G45" s="134">
        <f ca="1">MAX(OFFSET(Sheet3!$C$6:$J$6,C46,$B$13))</f>
        <v>0</v>
      </c>
      <c r="H45" s="134" t="e">
        <f ca="1">AVERAGE(OFFSET(Sheet3!$C$6:$J$6,C46,$B$13))</f>
        <v>#DIV/0!</v>
      </c>
      <c r="I45" s="134">
        <f ca="1">MIN(OFFSET(Sheet3!$C$6:$J$6,C46,$B$13))</f>
        <v>0</v>
      </c>
      <c r="J45" s="167">
        <f ca="1">(MAX(OFFSET(Sheet3!$C$7:$J$7,C46,$B$13)))/86400</f>
        <v>0</v>
      </c>
      <c r="K45" s="167" t="e">
        <f ca="1">(AVERAGE(OFFSET(Sheet3!$C$7:$J$7,C46,$B$13)))/86400</f>
        <v>#DIV/0!</v>
      </c>
      <c r="L45" s="167">
        <f ca="1">(MIN(OFFSET(Sheet3!$C$7:$J$7,C46,$B$13)))/86400</f>
        <v>0</v>
      </c>
      <c r="M45" s="134">
        <f ca="1">MAX(OFFSET(Sheet3!$C$8:$J$8,C46,$B$13))</f>
        <v>0</v>
      </c>
      <c r="N45" s="134">
        <f ca="1">(OFFSET(Sheet3!$K$8,C46,$B$13))</f>
        <v>0</v>
      </c>
      <c r="O45" s="134">
        <f ca="1">MIN(OFFSET(Sheet3!$C$8:$J$8,C46,$B$13))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9</v>
      </c>
      <c r="F46" s="134">
        <f ca="1">OFFSET(Sheet3!$C$5,C47,$B$13)</f>
        <v>0</v>
      </c>
      <c r="G46" s="134">
        <f ca="1">MAX(OFFSET(Sheet3!$C$6:$J$6,C47,$B$13))</f>
        <v>0</v>
      </c>
      <c r="H46" s="134" t="e">
        <f ca="1">AVERAGE(OFFSET(Sheet3!$C$6:$J$6,C47,$B$13))</f>
        <v>#DIV/0!</v>
      </c>
      <c r="I46" s="134">
        <f ca="1">MIN(OFFSET(Sheet3!$C$6:$J$6,C47,$B$13))</f>
        <v>0</v>
      </c>
      <c r="J46" s="167">
        <f ca="1">(MAX(OFFSET(Sheet3!$C$7:$J$7,C47,$B$13)))/86400</f>
        <v>0</v>
      </c>
      <c r="K46" s="167" t="e">
        <f ca="1">(AVERAGE(OFFSET(Sheet3!$C$7:$J$7,C47,$B$13)))/86400</f>
        <v>#DIV/0!</v>
      </c>
      <c r="L46" s="167">
        <f ca="1">(MIN(OFFSET(Sheet3!$C$7:$J$7,C47,$B$13)))/86400</f>
        <v>0</v>
      </c>
      <c r="M46" s="134">
        <f ca="1">MAX(OFFSET(Sheet3!$C$8:$J$8,C47,$B$13))</f>
        <v>0</v>
      </c>
      <c r="N46" s="134">
        <f ca="1">(OFFSET(Sheet3!$K$8,C47,$B$13))</f>
        <v>0</v>
      </c>
      <c r="O46" s="134">
        <f ca="1">MIN(OFFSET(Sheet3!$C$8:$J$8,C47,$B$13))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9</v>
      </c>
      <c r="F47" s="134">
        <f ca="1">OFFSET(Sheet3!$C$5,C48,$B$13)</f>
        <v>0</v>
      </c>
      <c r="G47" s="134">
        <f ca="1">MAX(OFFSET(Sheet3!$C$6:$J$6,C48,$B$13))</f>
        <v>0</v>
      </c>
      <c r="H47" s="134" t="e">
        <f ca="1">AVERAGE(OFFSET(Sheet3!$C$6:$J$6,C48,$B$13))</f>
        <v>#DIV/0!</v>
      </c>
      <c r="I47" s="134">
        <f ca="1">MIN(OFFSET(Sheet3!$C$6:$J$6,C48,$B$13))</f>
        <v>0</v>
      </c>
      <c r="J47" s="167">
        <f ca="1">(MAX(OFFSET(Sheet3!$C$7:$J$7,C48,$B$13)))/86400</f>
        <v>0</v>
      </c>
      <c r="K47" s="167" t="e">
        <f ca="1">(AVERAGE(OFFSET(Sheet3!$C$7:$J$7,C48,$B$13)))/86400</f>
        <v>#DIV/0!</v>
      </c>
      <c r="L47" s="167">
        <f ca="1">(MIN(OFFSET(Sheet3!$C$7:$J$7,C48,$B$13)))/86400</f>
        <v>0</v>
      </c>
      <c r="M47" s="134">
        <f ca="1">MAX(OFFSET(Sheet3!$C$8:$J$8,C48,$B$13))</f>
        <v>0</v>
      </c>
      <c r="N47" s="134">
        <f ca="1">(OFFSET(Sheet3!$K$8,C48,$B$13))</f>
        <v>0</v>
      </c>
      <c r="O47" s="134">
        <f ca="1">MIN(OFFSET(Sheet3!$C$8:$J$8,C48,$B$13))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9</v>
      </c>
      <c r="F48" s="134">
        <f ca="1">OFFSET(Sheet3!$C$5,C49,$B$13)</f>
        <v>0</v>
      </c>
      <c r="G48" s="134">
        <f ca="1">MAX(OFFSET(Sheet3!$C$6:$J$6,C49,$B$13))</f>
        <v>0</v>
      </c>
      <c r="H48" s="134" t="e">
        <f ca="1">AVERAGE(OFFSET(Sheet3!$C$6:$J$6,C49,$B$13))</f>
        <v>#DIV/0!</v>
      </c>
      <c r="I48" s="134">
        <f ca="1">MIN(OFFSET(Sheet3!$C$6:$J$6,C49,$B$13))</f>
        <v>0</v>
      </c>
      <c r="J48" s="167">
        <f ca="1">(MAX(OFFSET(Sheet3!$C$7:$J$7,C49,$B$13)))/86400</f>
        <v>0</v>
      </c>
      <c r="K48" s="167" t="e">
        <f ca="1">(AVERAGE(OFFSET(Sheet3!$C$7:$J$7,C49,$B$13)))/86400</f>
        <v>#DIV/0!</v>
      </c>
      <c r="L48" s="167">
        <f ca="1">(MIN(OFFSET(Sheet3!$C$7:$J$7,C49,$B$13)))/86400</f>
        <v>0</v>
      </c>
      <c r="M48" s="134">
        <f ca="1">MAX(OFFSET(Sheet3!$C$8:$J$8,C49,$B$13))</f>
        <v>0</v>
      </c>
      <c r="N48" s="134">
        <f ca="1">(OFFSET(Sheet3!$K$8,C49,$B$13))</f>
        <v>0</v>
      </c>
      <c r="O48" s="134">
        <f ca="1">MIN(OFFSET(Sheet3!$C$8:$J$8,C49,$B$13))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9</v>
      </c>
      <c r="F49" s="134">
        <f ca="1">OFFSET(Sheet3!$C$5,C50,$B$13)</f>
        <v>0</v>
      </c>
      <c r="G49" s="134">
        <f ca="1">MAX(OFFSET(Sheet3!$C$6:$J$6,C50,$B$13))</f>
        <v>0</v>
      </c>
      <c r="H49" s="134" t="e">
        <f ca="1">AVERAGE(OFFSET(Sheet3!$C$6:$J$6,C50,$B$13))</f>
        <v>#DIV/0!</v>
      </c>
      <c r="I49" s="134">
        <f ca="1">MIN(OFFSET(Sheet3!$C$6:$J$6,C50,$B$13))</f>
        <v>0</v>
      </c>
      <c r="J49" s="167">
        <f ca="1">(MAX(OFFSET(Sheet3!$C$7:$J$7,C50,$B$13)))/86400</f>
        <v>0</v>
      </c>
      <c r="K49" s="167" t="e">
        <f ca="1">(AVERAGE(OFFSET(Sheet3!$C$7:$J$7,C50,$B$13)))/86400</f>
        <v>#DIV/0!</v>
      </c>
      <c r="L49" s="167">
        <f ca="1">(MIN(OFFSET(Sheet3!$C$7:$J$7,C50,$B$13)))/86400</f>
        <v>0</v>
      </c>
      <c r="M49" s="134">
        <f ca="1">MAX(OFFSET(Sheet3!$C$8:$J$8,C50,$B$13))</f>
        <v>0</v>
      </c>
      <c r="N49" s="134">
        <f ca="1">(OFFSET(Sheet3!$K$8,C50,$B$13))</f>
        <v>0</v>
      </c>
      <c r="O49" s="134">
        <f ca="1">MIN(OFFSET(Sheet3!$C$8:$J$8,C50,$B$13))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9</v>
      </c>
      <c r="F50" s="134">
        <f ca="1">OFFSET(Sheet3!$C$5,C51,$B$13)</f>
        <v>0</v>
      </c>
      <c r="G50" s="134">
        <f ca="1">MAX(OFFSET(Sheet3!$C$6:$J$6,C51,$B$13))</f>
        <v>0</v>
      </c>
      <c r="H50" s="134" t="e">
        <f ca="1">AVERAGE(OFFSET(Sheet3!$C$6:$J$6,C51,$B$13))</f>
        <v>#DIV/0!</v>
      </c>
      <c r="I50" s="134">
        <f ca="1">MIN(OFFSET(Sheet3!$C$6:$J$6,C51,$B$13))</f>
        <v>0</v>
      </c>
      <c r="J50" s="167">
        <f ca="1">(MAX(OFFSET(Sheet3!$C$7:$J$7,C51,$B$13)))/86400</f>
        <v>0</v>
      </c>
      <c r="K50" s="167" t="e">
        <f ca="1">(AVERAGE(OFFSET(Sheet3!$C$7:$J$7,C51,$B$13)))/86400</f>
        <v>#DIV/0!</v>
      </c>
      <c r="L50" s="167">
        <f ca="1">(MIN(OFFSET(Sheet3!$C$7:$J$7,C51,$B$13)))/86400</f>
        <v>0</v>
      </c>
      <c r="M50" s="134">
        <f ca="1">MAX(OFFSET(Sheet3!$C$8:$J$8,C51,$B$13))</f>
        <v>0</v>
      </c>
      <c r="N50" s="134">
        <f ca="1">(OFFSET(Sheet3!$K$8,C51,$B$13))</f>
        <v>0</v>
      </c>
      <c r="O50" s="134">
        <f ca="1">MIN(OFFSET(Sheet3!$C$8:$J$8,C51,$B$13))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9</v>
      </c>
      <c r="F51" s="134">
        <f ca="1">OFFSET(Sheet3!$C$5,C52,$B$13)</f>
        <v>0</v>
      </c>
      <c r="G51" s="134">
        <f ca="1">MAX(OFFSET(Sheet3!$C$6:$J$6,C52,$B$13))</f>
        <v>0</v>
      </c>
      <c r="H51" s="134" t="e">
        <f ca="1">AVERAGE(OFFSET(Sheet3!$C$6:$J$6,C52,$B$13))</f>
        <v>#DIV/0!</v>
      </c>
      <c r="I51" s="134">
        <f ca="1">MIN(OFFSET(Sheet3!$C$6:$J$6,C52,$B$13))</f>
        <v>0</v>
      </c>
      <c r="J51" s="167">
        <f ca="1">(MAX(OFFSET(Sheet3!$C$7:$J$7,C52,$B$13)))/86400</f>
        <v>0</v>
      </c>
      <c r="K51" s="167" t="e">
        <f ca="1">(AVERAGE(OFFSET(Sheet3!$C$7:$J$7,C52,$B$13)))/86400</f>
        <v>#DIV/0!</v>
      </c>
      <c r="L51" s="167">
        <f ca="1">(MIN(OFFSET(Sheet3!$C$7:$J$7,C52,$B$13)))/86400</f>
        <v>0</v>
      </c>
      <c r="M51" s="134">
        <f ca="1">MAX(OFFSET(Sheet3!$C$8:$J$8,C52,$B$13))</f>
        <v>0</v>
      </c>
      <c r="N51" s="134">
        <f ca="1">(OFFSET(Sheet3!$K$8,C52,$B$13))</f>
        <v>0</v>
      </c>
      <c r="O51" s="134">
        <f ca="1">MIN(OFFSET(Sheet3!$C$8:$J$8,C52,$B$13))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9</v>
      </c>
      <c r="F52" s="134">
        <f ca="1">OFFSET(Sheet3!$C$5,C53,$B$13)</f>
        <v>0</v>
      </c>
      <c r="G52" s="134">
        <f ca="1">MAX(OFFSET(Sheet3!$C$6:$J$6,C53,$B$13))</f>
        <v>0</v>
      </c>
      <c r="H52" s="134" t="e">
        <f ca="1">AVERAGE(OFFSET(Sheet3!$C$6:$J$6,C53,$B$13))</f>
        <v>#DIV/0!</v>
      </c>
      <c r="I52" s="134">
        <f ca="1">MIN(OFFSET(Sheet3!$C$6:$J$6,C53,$B$13))</f>
        <v>0</v>
      </c>
      <c r="J52" s="167">
        <f ca="1">(MAX(OFFSET(Sheet3!$C$7:$J$7,C53,$B$13)))/86400</f>
        <v>0</v>
      </c>
      <c r="K52" s="167" t="e">
        <f ca="1">(AVERAGE(OFFSET(Sheet3!$C$7:$J$7,C53,$B$13)))/86400</f>
        <v>#DIV/0!</v>
      </c>
      <c r="L52" s="167">
        <f ca="1">(MIN(OFFSET(Sheet3!$C$7:$J$7,C53,$B$13)))/86400</f>
        <v>0</v>
      </c>
      <c r="M52" s="134">
        <f ca="1">MAX(OFFSET(Sheet3!$C$8:$J$8,C53,$B$13))</f>
        <v>0</v>
      </c>
      <c r="N52" s="134">
        <f ca="1">(OFFSET(Sheet3!$K$8,C53,$B$13))</f>
        <v>0</v>
      </c>
      <c r="O52" s="134">
        <f ca="1">MIN(OFFSET(Sheet3!$C$8:$J$8,C53,$B$13))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9</v>
      </c>
      <c r="F53" s="134">
        <f ca="1">OFFSET(Sheet3!$C$5,C54,$B$13)</f>
        <v>0</v>
      </c>
      <c r="G53" s="134">
        <f ca="1">MAX(OFFSET(Sheet3!$C$6:$J$6,C54,$B$13))</f>
        <v>0</v>
      </c>
      <c r="H53" s="134" t="e">
        <f ca="1">AVERAGE(OFFSET(Sheet3!$C$6:$J$6,C54,$B$13))</f>
        <v>#DIV/0!</v>
      </c>
      <c r="I53" s="134">
        <f ca="1">MIN(OFFSET(Sheet3!$C$6:$J$6,C54,$B$13))</f>
        <v>0</v>
      </c>
      <c r="J53" s="167">
        <f ca="1">(MAX(OFFSET(Sheet3!$C$7:$J$7,C54,$B$13)))/86400</f>
        <v>0</v>
      </c>
      <c r="K53" s="167" t="e">
        <f ca="1">(AVERAGE(OFFSET(Sheet3!$C$7:$J$7,C54,$B$13)))/86400</f>
        <v>#DIV/0!</v>
      </c>
      <c r="L53" s="167">
        <f ca="1">(MIN(OFFSET(Sheet3!$C$7:$J$7,C54,$B$13)))/86400</f>
        <v>0</v>
      </c>
      <c r="M53" s="134">
        <f ca="1">MAX(OFFSET(Sheet3!$C$8:$J$8,C54,$B$13))</f>
        <v>0</v>
      </c>
      <c r="N53" s="134">
        <f ca="1">(OFFSET(Sheet3!$K$8,C54,$B$13))</f>
        <v>0</v>
      </c>
      <c r="O53" s="134">
        <f ca="1">MIN(OFFSET(Sheet3!$C$8:$J$8,C54,$B$13))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9</v>
      </c>
      <c r="F54" s="134">
        <f ca="1">OFFSET(Sheet3!$C$5,C55,$B$13)</f>
        <v>0</v>
      </c>
      <c r="G54" s="134">
        <f ca="1">MAX(OFFSET(Sheet3!$C$6:$J$6,C55,$B$13))</f>
        <v>0</v>
      </c>
      <c r="H54" s="134" t="e">
        <f ca="1">AVERAGE(OFFSET(Sheet3!$C$6:$J$6,C55,$B$13))</f>
        <v>#DIV/0!</v>
      </c>
      <c r="I54" s="134">
        <f ca="1">MIN(OFFSET(Sheet3!$C$6:$J$6,C55,$B$13))</f>
        <v>0</v>
      </c>
      <c r="J54" s="167">
        <f ca="1">(MAX(OFFSET(Sheet3!$C$7:$J$7,C55,$B$13)))/86400</f>
        <v>0</v>
      </c>
      <c r="K54" s="167" t="e">
        <f ca="1">(AVERAGE(OFFSET(Sheet3!$C$7:$J$7,C55,$B$13)))/86400</f>
        <v>#DIV/0!</v>
      </c>
      <c r="L54" s="167">
        <f ca="1">(MIN(OFFSET(Sheet3!$C$7:$J$7,C55,$B$13)))/86400</f>
        <v>0</v>
      </c>
      <c r="M54" s="134">
        <f ca="1">MAX(OFFSET(Sheet3!$C$8:$J$8,C55,$B$13))</f>
        <v>0</v>
      </c>
      <c r="N54" s="134">
        <f ca="1">(OFFSET(Sheet3!$K$8,C55,$B$13))</f>
        <v>0</v>
      </c>
      <c r="O54" s="134">
        <f ca="1">MIN(OFFSET(Sheet3!$C$8:$J$8,C55,$B$13))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9</v>
      </c>
      <c r="F55" s="134">
        <f ca="1">OFFSET(Sheet3!$C$5,C56,$B$13)</f>
        <v>0</v>
      </c>
      <c r="G55" s="134">
        <f ca="1">MAX(OFFSET(Sheet3!$C$6:$J$6,C56,$B$13))</f>
        <v>0</v>
      </c>
      <c r="H55" s="134" t="e">
        <f ca="1">AVERAGE(OFFSET(Sheet3!$C$6:$J$6,C56,$B$13))</f>
        <v>#DIV/0!</v>
      </c>
      <c r="I55" s="134">
        <f ca="1">MIN(OFFSET(Sheet3!$C$6:$J$6,C56,$B$13))</f>
        <v>0</v>
      </c>
      <c r="J55" s="167">
        <f ca="1">(MAX(OFFSET(Sheet3!$C$7:$J$7,C56,$B$13)))/86400</f>
        <v>0</v>
      </c>
      <c r="K55" s="167" t="e">
        <f ca="1">(AVERAGE(OFFSET(Sheet3!$C$7:$J$7,C56,$B$13)))/86400</f>
        <v>#DIV/0!</v>
      </c>
      <c r="L55" s="167">
        <f ca="1">(MIN(OFFSET(Sheet3!$C$7:$J$7,C56,$B$13)))/86400</f>
        <v>0</v>
      </c>
      <c r="M55" s="134">
        <f ca="1">MAX(OFFSET(Sheet3!$C$8:$J$8,C56,$B$13))</f>
        <v>0</v>
      </c>
      <c r="N55" s="134">
        <f ca="1">(OFFSET(Sheet3!$K$8,C56,$B$13))</f>
        <v>0</v>
      </c>
      <c r="O55" s="134">
        <f ca="1">MIN(OFFSET(Sheet3!$C$8:$J$8,C56,$B$13))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9</v>
      </c>
      <c r="F56" s="134">
        <f ca="1">OFFSET(Sheet3!$C$5,C57,$B$13)</f>
        <v>0</v>
      </c>
      <c r="G56" s="134">
        <f ca="1">MAX(OFFSET(Sheet3!$C$6:$J$6,C57,$B$13))</f>
        <v>0</v>
      </c>
      <c r="H56" s="134" t="e">
        <f ca="1">AVERAGE(OFFSET(Sheet3!$C$6:$J$6,C57,$B$13))</f>
        <v>#DIV/0!</v>
      </c>
      <c r="I56" s="134">
        <f ca="1">MIN(OFFSET(Sheet3!$C$6:$J$6,C57,$B$13))</f>
        <v>0</v>
      </c>
      <c r="J56" s="167">
        <f ca="1">(MAX(OFFSET(Sheet3!$C$7:$J$7,C57,$B$13)))/86400</f>
        <v>0</v>
      </c>
      <c r="K56" s="167" t="e">
        <f ca="1">(AVERAGE(OFFSET(Sheet3!$C$7:$J$7,C57,$B$13)))/86400</f>
        <v>#DIV/0!</v>
      </c>
      <c r="L56" s="167">
        <f ca="1">(MIN(OFFSET(Sheet3!$C$7:$J$7,C57,$B$13)))/86400</f>
        <v>0</v>
      </c>
      <c r="M56" s="134">
        <f ca="1">MAX(OFFSET(Sheet3!$C$8:$J$8,C57,$B$13))</f>
        <v>0</v>
      </c>
      <c r="N56" s="134">
        <f ca="1">(OFFSET(Sheet3!$K$8,C57,$B$13))</f>
        <v>0</v>
      </c>
      <c r="O56" s="134">
        <f ca="1">MIN(OFFSET(Sheet3!$C$8:$J$8,C57,$B$13))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9</v>
      </c>
      <c r="F57" s="134">
        <f ca="1">OFFSET(Sheet3!$C$5,C58,$B$13)</f>
        <v>0</v>
      </c>
      <c r="G57" s="134">
        <f ca="1">MAX(OFFSET(Sheet3!$C$6:$J$6,C58,$B$13))</f>
        <v>0</v>
      </c>
      <c r="H57" s="134" t="e">
        <f ca="1">AVERAGE(OFFSET(Sheet3!$C$6:$J$6,C58,$B$13))</f>
        <v>#DIV/0!</v>
      </c>
      <c r="I57" s="134">
        <f ca="1">MIN(OFFSET(Sheet3!$C$6:$J$6,C58,$B$13))</f>
        <v>0</v>
      </c>
      <c r="J57" s="167">
        <f ca="1">(MAX(OFFSET(Sheet3!$C$7:$J$7,C58,$B$13)))/86400</f>
        <v>0</v>
      </c>
      <c r="K57" s="167" t="e">
        <f ca="1">(AVERAGE(OFFSET(Sheet3!$C$7:$J$7,C58,$B$13)))/86400</f>
        <v>#DIV/0!</v>
      </c>
      <c r="L57" s="167">
        <f ca="1">(MIN(OFFSET(Sheet3!$C$7:$J$7,C58,$B$13)))/86400</f>
        <v>0</v>
      </c>
      <c r="M57" s="134">
        <f ca="1">MAX(OFFSET(Sheet3!$C$8:$J$8,C58,$B$13))</f>
        <v>0</v>
      </c>
      <c r="N57" s="134">
        <f ca="1">(OFFSET(Sheet3!$K$8,C58,$B$13))</f>
        <v>0</v>
      </c>
      <c r="O57" s="134">
        <f ca="1">MIN(OFFSET(Sheet3!$C$8:$J$8,C58,$B$13))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9</v>
      </c>
      <c r="F58" s="134">
        <f ca="1">OFFSET(Sheet3!$C$5,C59,$B$13)</f>
        <v>0</v>
      </c>
      <c r="G58" s="134">
        <f ca="1">MAX(OFFSET(Sheet3!$C$6:$J$6,C59,$B$13))</f>
        <v>0</v>
      </c>
      <c r="H58" s="134" t="e">
        <f ca="1">AVERAGE(OFFSET(Sheet3!$C$6:$J$6,C59,$B$13))</f>
        <v>#DIV/0!</v>
      </c>
      <c r="I58" s="134">
        <f ca="1">MIN(OFFSET(Sheet3!$C$6:$J$6,C59,$B$13))</f>
        <v>0</v>
      </c>
      <c r="J58" s="167">
        <f ca="1">(MAX(OFFSET(Sheet3!$C$7:$J$7,C59,$B$13)))/86400</f>
        <v>0</v>
      </c>
      <c r="K58" s="167" t="e">
        <f ca="1">(AVERAGE(OFFSET(Sheet3!$C$7:$J$7,C59,$B$13)))/86400</f>
        <v>#DIV/0!</v>
      </c>
      <c r="L58" s="167">
        <f ca="1">(MIN(OFFSET(Sheet3!$C$7:$J$7,C59,$B$13)))/86400</f>
        <v>0</v>
      </c>
      <c r="M58" s="134">
        <f ca="1">MAX(OFFSET(Sheet3!$C$8:$J$8,C59,$B$13))</f>
        <v>0</v>
      </c>
      <c r="N58" s="134">
        <f ca="1">(OFFSET(Sheet3!$K$8,C59,$B$13))</f>
        <v>0</v>
      </c>
      <c r="O58" s="134">
        <f ca="1">MIN(OFFSET(Sheet3!$C$8:$J$8,C59,$B$13))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9</v>
      </c>
      <c r="F59" s="134">
        <f ca="1">OFFSET(Sheet3!$C$5,C60,$B$13)</f>
        <v>0</v>
      </c>
      <c r="G59" s="134">
        <f ca="1">MAX(OFFSET(Sheet3!$C$6:$J$6,C60,$B$13))</f>
        <v>0</v>
      </c>
      <c r="H59" s="134" t="e">
        <f ca="1">AVERAGE(OFFSET(Sheet3!$C$6:$J$6,C60,$B$13))</f>
        <v>#DIV/0!</v>
      </c>
      <c r="I59" s="134">
        <f ca="1">MIN(OFFSET(Sheet3!$C$6:$J$6,C60,$B$13))</f>
        <v>0</v>
      </c>
      <c r="J59" s="167">
        <f ca="1">(MAX(OFFSET(Sheet3!$C$7:$J$7,C60,$B$13)))/86400</f>
        <v>0</v>
      </c>
      <c r="K59" s="167" t="e">
        <f ca="1">(AVERAGE(OFFSET(Sheet3!$C$7:$J$7,C60,$B$13)))/86400</f>
        <v>#DIV/0!</v>
      </c>
      <c r="L59" s="167">
        <f ca="1">(MIN(OFFSET(Sheet3!$C$7:$J$7,C60,$B$13)))/86400</f>
        <v>0</v>
      </c>
      <c r="M59" s="134">
        <f ca="1">MAX(OFFSET(Sheet3!$C$8:$J$8,C60,$B$13))</f>
        <v>0</v>
      </c>
      <c r="N59" s="134">
        <f ca="1">(OFFSET(Sheet3!$K$8,C60,$B$13))</f>
        <v>0</v>
      </c>
      <c r="O59" s="134">
        <f ca="1">MIN(OFFSET(Sheet3!$C$8:$J$8,C60,$B$13))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9</v>
      </c>
      <c r="F60" s="134">
        <f ca="1">OFFSET(Sheet3!$C$5,C61,$B$13)</f>
        <v>0</v>
      </c>
      <c r="G60" s="134">
        <f ca="1">MAX(OFFSET(Sheet3!$C$6:$J$6,C61,$B$13))</f>
        <v>0</v>
      </c>
      <c r="H60" s="134" t="e">
        <f ca="1">AVERAGE(OFFSET(Sheet3!$C$6:$J$6,C61,$B$13))</f>
        <v>#DIV/0!</v>
      </c>
      <c r="I60" s="134">
        <f ca="1">MIN(OFFSET(Sheet3!$C$6:$J$6,C61,$B$13))</f>
        <v>0</v>
      </c>
      <c r="J60" s="167">
        <f ca="1">(MAX(OFFSET(Sheet3!$C$7:$J$7,C61,$B$13)))/86400</f>
        <v>0</v>
      </c>
      <c r="K60" s="167" t="e">
        <f ca="1">(AVERAGE(OFFSET(Sheet3!$C$7:$J$7,C61,$B$13)))/86400</f>
        <v>#DIV/0!</v>
      </c>
      <c r="L60" s="167">
        <f ca="1">(MIN(OFFSET(Sheet3!$C$7:$J$7,C61,$B$13)))/86400</f>
        <v>0</v>
      </c>
      <c r="M60" s="134">
        <f ca="1">MAX(OFFSET(Sheet3!$C$8:$J$8,C61,$B$13))</f>
        <v>0</v>
      </c>
      <c r="N60" s="134">
        <f ca="1">(OFFSET(Sheet3!$K$8,C61,$B$13))</f>
        <v>0</v>
      </c>
      <c r="O60" s="134">
        <f ca="1">MIN(OFFSET(Sheet3!$C$8:$J$8,C61,$B$13))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9</v>
      </c>
      <c r="F61" s="134">
        <f ca="1">OFFSET(Sheet3!$C$5,C62,$B$13)</f>
        <v>0</v>
      </c>
      <c r="G61" s="134">
        <f ca="1">MAX(OFFSET(Sheet3!$C$6:$J$6,C62,$B$13))</f>
        <v>0</v>
      </c>
      <c r="H61" s="134" t="e">
        <f ca="1">AVERAGE(OFFSET(Sheet3!$C$6:$J$6,C62,$B$13))</f>
        <v>#DIV/0!</v>
      </c>
      <c r="I61" s="134">
        <f ca="1">MIN(OFFSET(Sheet3!$C$6:$J$6,C62,$B$13))</f>
        <v>0</v>
      </c>
      <c r="J61" s="167">
        <f ca="1">(MAX(OFFSET(Sheet3!$C$7:$J$7,C62,$B$13)))/86400</f>
        <v>0</v>
      </c>
      <c r="K61" s="167" t="e">
        <f ca="1">(AVERAGE(OFFSET(Sheet3!$C$7:$J$7,C62,$B$13)))/86400</f>
        <v>#DIV/0!</v>
      </c>
      <c r="L61" s="167">
        <f ca="1">(MIN(OFFSET(Sheet3!$C$7:$J$7,C62,$B$13)))/86400</f>
        <v>0</v>
      </c>
      <c r="M61" s="134">
        <f ca="1">MAX(OFFSET(Sheet3!$C$8:$J$8,C62,$B$13))</f>
        <v>0</v>
      </c>
      <c r="N61" s="134">
        <f ca="1">(OFFSET(Sheet3!$K$8,C62,$B$13))</f>
        <v>0</v>
      </c>
      <c r="O61" s="134">
        <f ca="1">MIN(OFFSET(Sheet3!$C$8:$J$8,C62,$B$13))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9</v>
      </c>
      <c r="F62" s="134">
        <f ca="1">OFFSET(Sheet3!$C$5,C63,$B$13)</f>
        <v>0</v>
      </c>
      <c r="G62" s="134">
        <f ca="1">MAX(OFFSET(Sheet3!$C$6:$J$6,C63,$B$13))</f>
        <v>0</v>
      </c>
      <c r="H62" s="134" t="e">
        <f ca="1">AVERAGE(OFFSET(Sheet3!$C$6:$J$6,C63,$B$13))</f>
        <v>#DIV/0!</v>
      </c>
      <c r="I62" s="134">
        <f ca="1">MIN(OFFSET(Sheet3!$C$6:$J$6,C63,$B$13))</f>
        <v>0</v>
      </c>
      <c r="J62" s="167">
        <f ca="1">(MAX(OFFSET(Sheet3!$C$7:$J$7,C63,$B$13)))/86400</f>
        <v>0</v>
      </c>
      <c r="K62" s="167" t="e">
        <f ca="1">(AVERAGE(OFFSET(Sheet3!$C$7:$J$7,C63,$B$13)))/86400</f>
        <v>#DIV/0!</v>
      </c>
      <c r="L62" s="167">
        <f ca="1">(MIN(OFFSET(Sheet3!$C$7:$J$7,C63,$B$13)))/86400</f>
        <v>0</v>
      </c>
      <c r="M62" s="134">
        <f ca="1">MAX(OFFSET(Sheet3!$C$8:$J$8,C63,$B$13))</f>
        <v>0</v>
      </c>
      <c r="N62" s="134">
        <f ca="1">(OFFSET(Sheet3!$K$8,C63,$B$13))</f>
        <v>0</v>
      </c>
      <c r="O62" s="134">
        <f ca="1">MIN(OFFSET(Sheet3!$C$8:$J$8,C63,$B$13))</f>
        <v>0</v>
      </c>
    </row>
    <row r="63" spans="3:15" x14ac:dyDescent="0.25">
      <c r="C63" s="134">
        <v>232</v>
      </c>
      <c r="D63" s="134">
        <f ca="1">OFFSET(Sheet3!$B$5,C64,0)</f>
        <v>207</v>
      </c>
      <c r="E63" s="134">
        <v>9</v>
      </c>
      <c r="F63" s="134">
        <f ca="1">OFFSET(Sheet3!$C$5,C64,$B$13)</f>
        <v>0</v>
      </c>
      <c r="G63" s="134">
        <f ca="1">MAX(OFFSET(Sheet3!$C$6:$J$6,C64,$B$13))</f>
        <v>0</v>
      </c>
      <c r="H63" s="134" t="e">
        <f ca="1">AVERAGE(OFFSET(Sheet3!$C$6:$J$6,C64,$B$13))</f>
        <v>#DIV/0!</v>
      </c>
      <c r="I63" s="134">
        <f ca="1">MIN(OFFSET(Sheet3!$C$6:$J$6,C64,$B$13))</f>
        <v>0</v>
      </c>
      <c r="J63" s="167">
        <f ca="1">(MAX(OFFSET(Sheet3!$C$7:$J$7,C64,$B$13)))/86400</f>
        <v>0</v>
      </c>
      <c r="K63" s="167" t="e">
        <f ca="1">(AVERAGE(OFFSET(Sheet3!$C$7:$J$7,C64,$B$13)))/86400</f>
        <v>#DIV/0!</v>
      </c>
      <c r="L63" s="167">
        <f ca="1">(MIN(OFFSET(Sheet3!$C$7:$J$7,C64,$B$13)))/86400</f>
        <v>0</v>
      </c>
      <c r="M63" s="134">
        <f ca="1">MAX(OFFSET(Sheet3!$C$8:$J$8,C64,$B$13))</f>
        <v>0</v>
      </c>
      <c r="N63" s="134">
        <f ca="1">(OFFSET(Sheet3!$K$8,C64,$B$13))</f>
        <v>0</v>
      </c>
      <c r="O63" s="134">
        <f ca="1">MIN(OFFSET(Sheet3!$C$8:$J$8,C64,$B$13))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9</v>
      </c>
      <c r="F64" s="134">
        <f ca="1">OFFSET(Sheet3!$C$5,C65,$B$13)</f>
        <v>0</v>
      </c>
      <c r="G64" s="134">
        <f ca="1">MAX(OFFSET(Sheet3!$C$6:$J$6,C65,$B$13))</f>
        <v>0</v>
      </c>
      <c r="H64" s="134" t="e">
        <f ca="1">AVERAGE(OFFSET(Sheet3!$C$6:$J$6,C65,$B$13))</f>
        <v>#DIV/0!</v>
      </c>
      <c r="I64" s="134">
        <f ca="1">MIN(OFFSET(Sheet3!$C$6:$J$6,C65,$B$13))</f>
        <v>0</v>
      </c>
      <c r="J64" s="167">
        <f ca="1">(MAX(OFFSET(Sheet3!$C$7:$J$7,C65,$B$13)))/86400</f>
        <v>0</v>
      </c>
      <c r="K64" s="167" t="e">
        <f ca="1">(AVERAGE(OFFSET(Sheet3!$C$7:$J$7,C65,$B$13)))/86400</f>
        <v>#DIV/0!</v>
      </c>
      <c r="L64" s="167">
        <f ca="1">(MIN(OFFSET(Sheet3!$C$7:$J$7,C65,$B$13)))/86400</f>
        <v>0</v>
      </c>
      <c r="M64" s="134">
        <f ca="1">MAX(OFFSET(Sheet3!$C$8:$J$8,C65,$B$13))</f>
        <v>0</v>
      </c>
      <c r="N64" s="134">
        <f ca="1">(OFFSET(Sheet3!$K$8,C65,$B$13))</f>
        <v>0</v>
      </c>
      <c r="O64" s="134">
        <f ca="1">MIN(OFFSET(Sheet3!$C$8:$J$8,C65,$B$13))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9</v>
      </c>
      <c r="F65" s="134">
        <f ca="1">OFFSET(Sheet3!$C$5,C66,$B$13)</f>
        <v>0</v>
      </c>
      <c r="G65" s="134">
        <f ca="1">MAX(OFFSET(Sheet3!$C$6:$J$6,C66,$B$13))</f>
        <v>0</v>
      </c>
      <c r="H65" s="134" t="e">
        <f ca="1">AVERAGE(OFFSET(Sheet3!$C$6:$J$6,C66,$B$13))</f>
        <v>#DIV/0!</v>
      </c>
      <c r="I65" s="134">
        <f ca="1">MIN(OFFSET(Sheet3!$C$6:$J$6,C66,$B$13))</f>
        <v>0</v>
      </c>
      <c r="J65" s="167">
        <f ca="1">(MAX(OFFSET(Sheet3!$C$7:$J$7,C66,$B$13)))/86400</f>
        <v>0</v>
      </c>
      <c r="K65" s="167" t="e">
        <f ca="1">(AVERAGE(OFFSET(Sheet3!$C$7:$J$7,C66,$B$13)))/86400</f>
        <v>#DIV/0!</v>
      </c>
      <c r="L65" s="167">
        <f ca="1">(MIN(OFFSET(Sheet3!$C$7:$J$7,C66,$B$13)))/86400</f>
        <v>0</v>
      </c>
      <c r="M65" s="134">
        <f ca="1">MAX(OFFSET(Sheet3!$C$8:$J$8,C66,$B$13))</f>
        <v>0</v>
      </c>
      <c r="N65" s="134">
        <f ca="1">(OFFSET(Sheet3!$K$8,C66,$B$13))</f>
        <v>0</v>
      </c>
      <c r="O65" s="134">
        <f ca="1">MIN(OFFSET(Sheet3!$C$8:$J$8,C66,$B$13))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9</v>
      </c>
      <c r="F66" s="134">
        <f ca="1">OFFSET(Sheet3!$C$5,C67,$B$13)</f>
        <v>0</v>
      </c>
      <c r="G66" s="134">
        <f ca="1">MAX(OFFSET(Sheet3!$C$6:$J$6,C67,$B$13))</f>
        <v>0</v>
      </c>
      <c r="H66" s="134" t="e">
        <f ca="1">AVERAGE(OFFSET(Sheet3!$C$6:$J$6,C67,$B$13))</f>
        <v>#DIV/0!</v>
      </c>
      <c r="I66" s="134">
        <f ca="1">MIN(OFFSET(Sheet3!$C$6:$J$6,C67,$B$13))</f>
        <v>0</v>
      </c>
      <c r="J66" s="167">
        <f ca="1">(MAX(OFFSET(Sheet3!$C$7:$J$7,C67,$B$13)))/86400</f>
        <v>0</v>
      </c>
      <c r="K66" s="167" t="e">
        <f ca="1">(AVERAGE(OFFSET(Sheet3!$C$7:$J$7,C67,$B$13)))/86400</f>
        <v>#DIV/0!</v>
      </c>
      <c r="L66" s="167">
        <f ca="1">(MIN(OFFSET(Sheet3!$C$7:$J$7,C67,$B$13)))/86400</f>
        <v>0</v>
      </c>
      <c r="M66" s="134">
        <f ca="1">MAX(OFFSET(Sheet3!$C$8:$J$8,C67,$B$13))</f>
        <v>0</v>
      </c>
      <c r="N66" s="134">
        <f ca="1">(OFFSET(Sheet3!$K$8,C67,$B$13))</f>
        <v>0</v>
      </c>
      <c r="O66" s="134">
        <f ca="1">MIN(OFFSET(Sheet3!$C$8:$J$8,C67,$B$13))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9</v>
      </c>
      <c r="F67" s="134">
        <f ca="1">OFFSET(Sheet3!$C$5,C68,$B$13)</f>
        <v>0</v>
      </c>
      <c r="G67" s="134">
        <f ca="1">MAX(OFFSET(Sheet3!$C$6:$J$6,C68,$B$13))</f>
        <v>0</v>
      </c>
      <c r="H67" s="134" t="e">
        <f ca="1">AVERAGE(OFFSET(Sheet3!$C$6:$J$6,C68,$B$13))</f>
        <v>#DIV/0!</v>
      </c>
      <c r="I67" s="134">
        <f ca="1">MIN(OFFSET(Sheet3!$C$6:$J$6,C68,$B$13))</f>
        <v>0</v>
      </c>
      <c r="J67" s="167">
        <f ca="1">(MAX(OFFSET(Sheet3!$C$7:$J$7,C68,$B$13)))/86400</f>
        <v>0</v>
      </c>
      <c r="K67" s="167" t="e">
        <f ca="1">(AVERAGE(OFFSET(Sheet3!$C$7:$J$7,C68,$B$13)))/86400</f>
        <v>#DIV/0!</v>
      </c>
      <c r="L67" s="167">
        <f ca="1">(MIN(OFFSET(Sheet3!$C$7:$J$7,C68,$B$13)))/86400</f>
        <v>0</v>
      </c>
      <c r="M67" s="134">
        <f ca="1">MAX(OFFSET(Sheet3!$C$8:$J$8,C68,$B$13))</f>
        <v>0</v>
      </c>
      <c r="N67" s="134">
        <f ca="1">(OFFSET(Sheet3!$K$8,C68,$B$13))</f>
        <v>0</v>
      </c>
      <c r="O67" s="134">
        <f ca="1">MIN(OFFSET(Sheet3!$C$8:$J$8,C68,$B$13))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9</v>
      </c>
      <c r="F68" s="134">
        <f ca="1">OFFSET(Sheet3!$C$5,C69,$B$13)</f>
        <v>0</v>
      </c>
      <c r="G68" s="134">
        <f ca="1">MAX(OFFSET(Sheet3!$C$6:$J$6,C69,$B$13))</f>
        <v>0</v>
      </c>
      <c r="H68" s="134" t="e">
        <f ca="1">AVERAGE(OFFSET(Sheet3!$C$6:$J$6,C69,$B$13))</f>
        <v>#DIV/0!</v>
      </c>
      <c r="I68" s="134">
        <f ca="1">MIN(OFFSET(Sheet3!$C$6:$J$6,C69,$B$13))</f>
        <v>0</v>
      </c>
      <c r="J68" s="167">
        <f ca="1">(MAX(OFFSET(Sheet3!$C$7:$J$7,C69,$B$13)))/86400</f>
        <v>0</v>
      </c>
      <c r="K68" s="167" t="e">
        <f ca="1">(AVERAGE(OFFSET(Sheet3!$C$7:$J$7,C69,$B$13)))/86400</f>
        <v>#DIV/0!</v>
      </c>
      <c r="L68" s="167">
        <f ca="1">(MIN(OFFSET(Sheet3!$C$7:$J$7,C69,$B$13)))/86400</f>
        <v>0</v>
      </c>
      <c r="M68" s="134">
        <f ca="1">MAX(OFFSET(Sheet3!$C$8:$J$8,C69,$B$13))</f>
        <v>0</v>
      </c>
      <c r="N68" s="134">
        <f ca="1">(OFFSET(Sheet3!$K$8,C69,$B$13))</f>
        <v>0</v>
      </c>
      <c r="O68" s="134">
        <f ca="1">MIN(OFFSET(Sheet3!$C$8:$J$8,C69,$B$13))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9</v>
      </c>
      <c r="F69" s="134">
        <f ca="1">OFFSET(Sheet3!$C$5,C70,$B$13)</f>
        <v>0</v>
      </c>
      <c r="G69" s="134">
        <f ca="1">MAX(OFFSET(Sheet3!$C$6:$J$6,C70,$B$13))</f>
        <v>0</v>
      </c>
      <c r="H69" s="134" t="e">
        <f ca="1">AVERAGE(OFFSET(Sheet3!$C$6:$J$6,C70,$B$13))</f>
        <v>#DIV/0!</v>
      </c>
      <c r="I69" s="134">
        <f ca="1">MIN(OFFSET(Sheet3!$C$6:$J$6,C70,$B$13))</f>
        <v>0</v>
      </c>
      <c r="J69" s="167">
        <f ca="1">(MAX(OFFSET(Sheet3!$C$7:$J$7,C70,$B$13)))/86400</f>
        <v>0</v>
      </c>
      <c r="K69" s="167" t="e">
        <f ca="1">(AVERAGE(OFFSET(Sheet3!$C$7:$J$7,C70,$B$13)))/86400</f>
        <v>#DIV/0!</v>
      </c>
      <c r="L69" s="167">
        <f ca="1">(MIN(OFFSET(Sheet3!$C$7:$J$7,C70,$B$13)))/86400</f>
        <v>0</v>
      </c>
      <c r="M69" s="134">
        <f ca="1">MAX(OFFSET(Sheet3!$C$8:$J$8,C70,$B$13))</f>
        <v>0</v>
      </c>
      <c r="N69" s="134">
        <f ca="1">(OFFSET(Sheet3!$K$8,C70,$B$13))</f>
        <v>0</v>
      </c>
      <c r="O69" s="134">
        <f ca="1">MIN(OFFSET(Sheet3!$C$8:$J$8,C70,$B$13))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9</v>
      </c>
      <c r="F70" s="134">
        <f ca="1">OFFSET(Sheet3!$C$5,C71,$B$13)</f>
        <v>0</v>
      </c>
      <c r="G70" s="134">
        <f ca="1">MAX(OFFSET(Sheet3!$C$6:$J$6,C71,$B$13))</f>
        <v>0</v>
      </c>
      <c r="H70" s="134" t="e">
        <f ca="1">AVERAGE(OFFSET(Sheet3!$C$6:$J$6,C71,$B$13))</f>
        <v>#DIV/0!</v>
      </c>
      <c r="I70" s="134">
        <f ca="1">MIN(OFFSET(Sheet3!$C$6:$J$6,C71,$B$13))</f>
        <v>0</v>
      </c>
      <c r="J70" s="167">
        <f ca="1">(MAX(OFFSET(Sheet3!$C$7:$J$7,C71,$B$13)))/86400</f>
        <v>0</v>
      </c>
      <c r="K70" s="167" t="e">
        <f ca="1">(AVERAGE(OFFSET(Sheet3!$C$7:$J$7,C71,$B$13)))/86400</f>
        <v>#DIV/0!</v>
      </c>
      <c r="L70" s="167">
        <f ca="1">(MIN(OFFSET(Sheet3!$C$7:$J$7,C71,$B$13)))/86400</f>
        <v>0</v>
      </c>
      <c r="M70" s="134">
        <f ca="1">MAX(OFFSET(Sheet3!$C$8:$J$8,C71,$B$13))</f>
        <v>0</v>
      </c>
      <c r="N70" s="134">
        <f ca="1">(OFFSET(Sheet3!$K$8,C71,$B$13))</f>
        <v>0</v>
      </c>
      <c r="O70" s="134">
        <f ca="1">MIN(OFFSET(Sheet3!$C$8:$J$8,C71,$B$13))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9</v>
      </c>
      <c r="F71" s="134">
        <f ca="1">OFFSET(Sheet3!$C$5,C72,$B$13)</f>
        <v>0</v>
      </c>
      <c r="G71" s="134">
        <f ca="1">MAX(OFFSET(Sheet3!$C$6:$J$6,C72,$B$13))</f>
        <v>0</v>
      </c>
      <c r="H71" s="134" t="e">
        <f ca="1">AVERAGE(OFFSET(Sheet3!$C$6:$J$6,C72,$B$13))</f>
        <v>#DIV/0!</v>
      </c>
      <c r="I71" s="134">
        <f ca="1">MIN(OFFSET(Sheet3!$C$6:$J$6,C72,$B$13))</f>
        <v>0</v>
      </c>
      <c r="J71" s="167">
        <f ca="1">(MAX(OFFSET(Sheet3!$C$7:$J$7,C72,$B$13)))/86400</f>
        <v>0</v>
      </c>
      <c r="K71" s="167" t="e">
        <f ca="1">(AVERAGE(OFFSET(Sheet3!$C$7:$J$7,C72,$B$13)))/86400</f>
        <v>#DIV/0!</v>
      </c>
      <c r="L71" s="167">
        <f ca="1">(MIN(OFFSET(Sheet3!$C$7:$J$7,C72,$B$13)))/86400</f>
        <v>0</v>
      </c>
      <c r="M71" s="134">
        <f ca="1">MAX(OFFSET(Sheet3!$C$8:$J$8,C72,$B$13))</f>
        <v>0</v>
      </c>
      <c r="N71" s="134">
        <f ca="1">(OFFSET(Sheet3!$K$8,C72,$B$13))</f>
        <v>0</v>
      </c>
      <c r="O71" s="134">
        <f ca="1">MIN(OFFSET(Sheet3!$C$8:$J$8,C72,$B$13))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9</v>
      </c>
      <c r="F72" s="134">
        <f ca="1">OFFSET(Sheet3!$C$5,C73,$B$13)</f>
        <v>0</v>
      </c>
      <c r="G72" s="134">
        <f ca="1">MAX(OFFSET(Sheet3!$C$6:$J$6,C73,$B$13))</f>
        <v>0</v>
      </c>
      <c r="H72" s="134" t="e">
        <f ca="1">AVERAGE(OFFSET(Sheet3!$C$6:$J$6,C73,$B$13))</f>
        <v>#DIV/0!</v>
      </c>
      <c r="I72" s="134">
        <f ca="1">MIN(OFFSET(Sheet3!$C$6:$J$6,C73,$B$13))</f>
        <v>0</v>
      </c>
      <c r="J72" s="167">
        <f ca="1">(MAX(OFFSET(Sheet3!$C$7:$J$7,C73,$B$13)))/86400</f>
        <v>0</v>
      </c>
      <c r="K72" s="167" t="e">
        <f ca="1">(AVERAGE(OFFSET(Sheet3!$C$7:$J$7,C73,$B$13)))/86400</f>
        <v>#DIV/0!</v>
      </c>
      <c r="L72" s="167">
        <f ca="1">(MIN(OFFSET(Sheet3!$C$7:$J$7,C73,$B$13)))/86400</f>
        <v>0</v>
      </c>
      <c r="M72" s="134">
        <f ca="1">MAX(OFFSET(Sheet3!$C$8:$J$8,C73,$B$13))</f>
        <v>0</v>
      </c>
      <c r="N72" s="134">
        <f ca="1">(OFFSET(Sheet3!$K$8,C73,$B$13))</f>
        <v>0</v>
      </c>
      <c r="O72" s="134">
        <f ca="1">MIN(OFFSET(Sheet3!$C$8:$J$8,C73,$B$13))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9</v>
      </c>
      <c r="F73" s="134">
        <f ca="1">OFFSET(Sheet3!$C$5,C74,$B$13)</f>
        <v>0</v>
      </c>
      <c r="G73" s="134">
        <f ca="1">MAX(OFFSET(Sheet3!$C$6:$J$6,C74,$B$13))</f>
        <v>0</v>
      </c>
      <c r="H73" s="134" t="e">
        <f ca="1">AVERAGE(OFFSET(Sheet3!$C$6:$J$6,C74,$B$13))</f>
        <v>#DIV/0!</v>
      </c>
      <c r="I73" s="134">
        <f ca="1">MIN(OFFSET(Sheet3!$C$6:$J$6,C74,$B$13))</f>
        <v>0</v>
      </c>
      <c r="J73" s="167">
        <f ca="1">(MAX(OFFSET(Sheet3!$C$7:$J$7,C74,$B$13)))/86400</f>
        <v>0</v>
      </c>
      <c r="K73" s="167" t="e">
        <f ca="1">(AVERAGE(OFFSET(Sheet3!$C$7:$J$7,C74,$B$13)))/86400</f>
        <v>#DIV/0!</v>
      </c>
      <c r="L73" s="167">
        <f ca="1">(MIN(OFFSET(Sheet3!$C$7:$J$7,C74,$B$13)))/86400</f>
        <v>0</v>
      </c>
      <c r="M73" s="134">
        <f ca="1">MAX(OFFSET(Sheet3!$C$8:$J$8,C74,$B$13))</f>
        <v>0</v>
      </c>
      <c r="N73" s="134">
        <f ca="1">(OFFSET(Sheet3!$K$8,C74,$B$13))</f>
        <v>0</v>
      </c>
      <c r="O73" s="134">
        <f ca="1">MIN(OFFSET(Sheet3!$C$8:$J$8,C74,$B$13))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9</v>
      </c>
      <c r="F74" s="134">
        <f ca="1">OFFSET(Sheet3!$C$5,C75,$B$13)</f>
        <v>0</v>
      </c>
      <c r="G74" s="134">
        <f ca="1">MAX(OFFSET(Sheet3!$C$6:$J$6,C75,$B$13))</f>
        <v>0</v>
      </c>
      <c r="H74" s="134" t="e">
        <f ca="1">AVERAGE(OFFSET(Sheet3!$C$6:$J$6,C75,$B$13))</f>
        <v>#DIV/0!</v>
      </c>
      <c r="I74" s="134">
        <f ca="1">MIN(OFFSET(Sheet3!$C$6:$J$6,C75,$B$13))</f>
        <v>0</v>
      </c>
      <c r="J74" s="167">
        <f ca="1">(MAX(OFFSET(Sheet3!$C$7:$J$7,C75,$B$13)))/86400</f>
        <v>0</v>
      </c>
      <c r="K74" s="167" t="e">
        <f ca="1">(AVERAGE(OFFSET(Sheet3!$C$7:$J$7,C75,$B$13)))/86400</f>
        <v>#DIV/0!</v>
      </c>
      <c r="L74" s="167">
        <f ca="1">(MIN(OFFSET(Sheet3!$C$7:$J$7,C75,$B$13)))/86400</f>
        <v>0</v>
      </c>
      <c r="M74" s="134">
        <f ca="1">MAX(OFFSET(Sheet3!$C$8:$J$8,C75,$B$13))</f>
        <v>0</v>
      </c>
      <c r="N74" s="134">
        <f ca="1">(OFFSET(Sheet3!$K$8,C75,$B$13))</f>
        <v>0</v>
      </c>
      <c r="O74" s="134">
        <f ca="1">MIN(OFFSET(Sheet3!$C$8:$J$8,C75,$B$13))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9</v>
      </c>
      <c r="F75" s="134">
        <f ca="1">OFFSET(Sheet3!$C$5,C76,$B$13)</f>
        <v>1</v>
      </c>
      <c r="G75" s="134">
        <f ca="1">MAX(OFFSET(Sheet3!$C$6:$J$6,C76,$B$13))</f>
        <v>486.96</v>
      </c>
      <c r="H75" s="134">
        <f ca="1">AVERAGE(OFFSET(Sheet3!$C$6:$J$6,C76,$B$13))</f>
        <v>486.96</v>
      </c>
      <c r="I75" s="134">
        <f ca="1">MIN(OFFSET(Sheet3!$C$6:$J$6,C76,$B$13))</f>
        <v>486.96</v>
      </c>
      <c r="J75" s="167">
        <f ca="1">(MAX(OFFSET(Sheet3!$C$7:$J$7,C76,$B$13)))/86400</f>
        <v>3.8541666666666668E-3</v>
      </c>
      <c r="K75" s="167">
        <f ca="1">(AVERAGE(OFFSET(Sheet3!$C$7:$J$7,C76,$B$13)))/86400</f>
        <v>3.8541666666666668E-3</v>
      </c>
      <c r="L75" s="167">
        <f ca="1">(MIN(OFFSET(Sheet3!$C$7:$J$7,C76,$B$13)))/86400</f>
        <v>3.8541666666666668E-3</v>
      </c>
      <c r="M75" s="134">
        <f ca="1">MAX(OFFSET(Sheet3!$C$8:$J$8,C76,$B$13))</f>
        <v>0.9970484064864864</v>
      </c>
      <c r="N75" s="134">
        <f ca="1">(OFFSET(Sheet3!$K$8,C76,$B$13))</f>
        <v>0.9970484064864864</v>
      </c>
      <c r="O75" s="134">
        <f ca="1">MIN(OFFSET(Sheet3!$C$8:$J$8,C76,$B$13))</f>
        <v>0.9970484064864864</v>
      </c>
    </row>
    <row r="76" spans="3:15" x14ac:dyDescent="0.25">
      <c r="C76" s="134">
        <v>284</v>
      </c>
      <c r="D76" s="134">
        <f ca="1">OFFSET(Sheet3!$B$5,C77,0)</f>
        <v>235</v>
      </c>
      <c r="E76" s="134">
        <v>9</v>
      </c>
      <c r="F76" s="134">
        <f ca="1">OFFSET(Sheet3!$C$5,C77,$B$13)</f>
        <v>0</v>
      </c>
      <c r="G76" s="134">
        <f ca="1">MAX(OFFSET(Sheet3!$C$6:$J$6,C77,$B$13))</f>
        <v>0</v>
      </c>
      <c r="H76" s="134" t="e">
        <f ca="1">AVERAGE(OFFSET(Sheet3!$C$6:$J$6,C77,$B$13))</f>
        <v>#DIV/0!</v>
      </c>
      <c r="I76" s="134">
        <f ca="1">MIN(OFFSET(Sheet3!$C$6:$J$6,C77,$B$13))</f>
        <v>0</v>
      </c>
      <c r="J76" s="167">
        <f ca="1">(MAX(OFFSET(Sheet3!$C$7:$J$7,C77,$B$13)))/86400</f>
        <v>0</v>
      </c>
      <c r="K76" s="167" t="e">
        <f ca="1">(AVERAGE(OFFSET(Sheet3!$C$7:$J$7,C77,$B$13)))/86400</f>
        <v>#DIV/0!</v>
      </c>
      <c r="L76" s="167">
        <f ca="1">(MIN(OFFSET(Sheet3!$C$7:$J$7,C77,$B$13)))/86400</f>
        <v>0</v>
      </c>
      <c r="M76" s="134">
        <f ca="1">MAX(OFFSET(Sheet3!$C$8:$J$8,C77,$B$13))</f>
        <v>0</v>
      </c>
      <c r="N76" s="134">
        <f ca="1">(OFFSET(Sheet3!$K$8,C77,$B$13))</f>
        <v>0</v>
      </c>
      <c r="O76" s="134">
        <f ca="1">MIN(OFFSET(Sheet3!$C$8:$J$8,C77,$B$13))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9</v>
      </c>
      <c r="F77" s="134">
        <f ca="1">OFFSET(Sheet3!$C$5,C78,$B$13)</f>
        <v>0</v>
      </c>
      <c r="G77" s="134">
        <f ca="1">MAX(OFFSET(Sheet3!$C$6:$J$6,C78,$B$13))</f>
        <v>0</v>
      </c>
      <c r="H77" s="134" t="e">
        <f ca="1">AVERAGE(OFFSET(Sheet3!$C$6:$J$6,C78,$B$13))</f>
        <v>#DIV/0!</v>
      </c>
      <c r="I77" s="134">
        <f ca="1">MIN(OFFSET(Sheet3!$C$6:$J$6,C78,$B$13))</f>
        <v>0</v>
      </c>
      <c r="J77" s="167">
        <f ca="1">(MAX(OFFSET(Sheet3!$C$7:$J$7,C78,$B$13)))/86400</f>
        <v>0</v>
      </c>
      <c r="K77" s="167" t="e">
        <f ca="1">(AVERAGE(OFFSET(Sheet3!$C$7:$J$7,C78,$B$13)))/86400</f>
        <v>#DIV/0!</v>
      </c>
      <c r="L77" s="167">
        <f ca="1">(MIN(OFFSET(Sheet3!$C$7:$J$7,C78,$B$13)))/86400</f>
        <v>0</v>
      </c>
      <c r="M77" s="134">
        <f ca="1">MAX(OFFSET(Sheet3!$C$8:$J$8,C78,$B$13))</f>
        <v>0</v>
      </c>
      <c r="N77" s="134">
        <f ca="1">(OFFSET(Sheet3!$K$8,C78,$B$13))</f>
        <v>0</v>
      </c>
      <c r="O77" s="134">
        <f ca="1">MIN(OFFSET(Sheet3!$C$8:$J$8,C78,$B$13))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9</v>
      </c>
      <c r="F78" s="134">
        <f ca="1">OFFSET(Sheet3!$C$5,C79,$B$13)</f>
        <v>1</v>
      </c>
      <c r="G78" s="134">
        <f ca="1">MAX(OFFSET(Sheet3!$C$6:$J$6,C79,$B$13))</f>
        <v>516.96</v>
      </c>
      <c r="H78" s="134">
        <f ca="1">AVERAGE(OFFSET(Sheet3!$C$6:$J$6,C79,$B$13))</f>
        <v>516.96</v>
      </c>
      <c r="I78" s="134">
        <f ca="1">MIN(OFFSET(Sheet3!$C$6:$J$6,C79,$B$13))</f>
        <v>516.96</v>
      </c>
      <c r="J78" s="167">
        <f ca="1">(MAX(OFFSET(Sheet3!$C$7:$J$7,C79,$B$13)))/86400</f>
        <v>3.4710680545836405E-3</v>
      </c>
      <c r="K78" s="167">
        <f ca="1">(AVERAGE(OFFSET(Sheet3!$C$7:$J$7,C79,$B$13)))/86400</f>
        <v>3.4710680545836405E-3</v>
      </c>
      <c r="L78" s="167">
        <f ca="1">(MIN(OFFSET(Sheet3!$C$7:$J$7,C79,$B$13)))/86400</f>
        <v>3.4710680545836405E-3</v>
      </c>
      <c r="M78" s="134">
        <f ca="1">MAX(OFFSET(Sheet3!$C$8:$J$8,C79,$B$13))</f>
        <v>1.1752959999193522</v>
      </c>
      <c r="N78" s="134">
        <f ca="1">(OFFSET(Sheet3!$K$8,C79,$B$13))</f>
        <v>1.1752959999193522</v>
      </c>
      <c r="O78" s="134">
        <f ca="1">MIN(OFFSET(Sheet3!$C$8:$J$8,C79,$B$13))</f>
        <v>1.1752959999193522</v>
      </c>
    </row>
    <row r="79" spans="3:15" x14ac:dyDescent="0.25">
      <c r="C79" s="134">
        <v>296</v>
      </c>
      <c r="D79" s="134">
        <f ca="1">OFFSET(Sheet3!$B$5,C80,0)</f>
        <v>244</v>
      </c>
      <c r="E79" s="134">
        <v>9</v>
      </c>
      <c r="F79" s="134">
        <f ca="1">OFFSET(Sheet3!$C$5,C80,$B$13)</f>
        <v>0</v>
      </c>
      <c r="G79" s="134">
        <f ca="1">MAX(OFFSET(Sheet3!$C$6:$J$6,C80,$B$13))</f>
        <v>0</v>
      </c>
      <c r="H79" s="134" t="e">
        <f ca="1">AVERAGE(OFFSET(Sheet3!$C$6:$J$6,C80,$B$13))</f>
        <v>#DIV/0!</v>
      </c>
      <c r="I79" s="134">
        <f ca="1">MIN(OFFSET(Sheet3!$C$6:$J$6,C80,$B$13))</f>
        <v>0</v>
      </c>
      <c r="J79" s="167">
        <f ca="1">(MAX(OFFSET(Sheet3!$C$7:$J$7,C80,$B$13)))/86400</f>
        <v>0</v>
      </c>
      <c r="K79" s="167" t="e">
        <f ca="1">(AVERAGE(OFFSET(Sheet3!$C$7:$J$7,C80,$B$13)))/86400</f>
        <v>#DIV/0!</v>
      </c>
      <c r="L79" s="167">
        <f ca="1">(MIN(OFFSET(Sheet3!$C$7:$J$7,C80,$B$13)))/86400</f>
        <v>0</v>
      </c>
      <c r="M79" s="134">
        <f ca="1">MAX(OFFSET(Sheet3!$C$8:$J$8,C80,$B$13))</f>
        <v>0</v>
      </c>
      <c r="N79" s="134">
        <f ca="1">(OFFSET(Sheet3!$K$8,C80,$B$13))</f>
        <v>0</v>
      </c>
      <c r="O79" s="134">
        <f ca="1">MIN(OFFSET(Sheet3!$C$8:$J$8,C80,$B$13))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9</v>
      </c>
      <c r="F80" s="134">
        <f ca="1">OFFSET(Sheet3!$C$5,C81,$B$13)</f>
        <v>0</v>
      </c>
      <c r="G80" s="134">
        <f ca="1">MAX(OFFSET(Sheet3!$C$6:$J$6,C81,$B$13))</f>
        <v>0</v>
      </c>
      <c r="H80" s="134" t="e">
        <f ca="1">AVERAGE(OFFSET(Sheet3!$C$6:$J$6,C81,$B$13))</f>
        <v>#DIV/0!</v>
      </c>
      <c r="I80" s="134">
        <f ca="1">MIN(OFFSET(Sheet3!$C$6:$J$6,C81,$B$13))</f>
        <v>0</v>
      </c>
      <c r="J80" s="167">
        <f ca="1">(MAX(OFFSET(Sheet3!$C$7:$J$7,C81,$B$13)))/86400</f>
        <v>0</v>
      </c>
      <c r="K80" s="167" t="e">
        <f ca="1">(AVERAGE(OFFSET(Sheet3!$C$7:$J$7,C81,$B$13)))/86400</f>
        <v>#DIV/0!</v>
      </c>
      <c r="L80" s="167">
        <f ca="1">(MIN(OFFSET(Sheet3!$C$7:$J$7,C81,$B$13)))/86400</f>
        <v>0</v>
      </c>
      <c r="M80" s="134">
        <f ca="1">MAX(OFFSET(Sheet3!$C$8:$J$8,C81,$B$13))</f>
        <v>0</v>
      </c>
      <c r="N80" s="134">
        <f ca="1">(OFFSET(Sheet3!$K$8,C81,$B$13))</f>
        <v>0</v>
      </c>
      <c r="O80" s="134">
        <f ca="1">MIN(OFFSET(Sheet3!$C$8:$J$8,C81,$B$13))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9</v>
      </c>
      <c r="F81" s="134">
        <f ca="1">OFFSET(Sheet3!$C$5,C82,$B$13)</f>
        <v>0</v>
      </c>
      <c r="G81" s="134">
        <f ca="1">MAX(OFFSET(Sheet3!$C$6:$J$6,C82,$B$13))</f>
        <v>0</v>
      </c>
      <c r="H81" s="134" t="e">
        <f ca="1">AVERAGE(OFFSET(Sheet3!$C$6:$J$6,C82,$B$13))</f>
        <v>#DIV/0!</v>
      </c>
      <c r="I81" s="134">
        <f ca="1">MIN(OFFSET(Sheet3!$C$6:$J$6,C82,$B$13))</f>
        <v>0</v>
      </c>
      <c r="J81" s="167">
        <f ca="1">(MAX(OFFSET(Sheet3!$C$7:$J$7,C82,$B$13)))/86400</f>
        <v>0</v>
      </c>
      <c r="K81" s="167" t="e">
        <f ca="1">(AVERAGE(OFFSET(Sheet3!$C$7:$J$7,C82,$B$13)))/86400</f>
        <v>#DIV/0!</v>
      </c>
      <c r="L81" s="167">
        <f ca="1">(MIN(OFFSET(Sheet3!$C$7:$J$7,C82,$B$13)))/86400</f>
        <v>0</v>
      </c>
      <c r="M81" s="134">
        <f ca="1">MAX(OFFSET(Sheet3!$C$8:$J$8,C82,$B$13))</f>
        <v>0</v>
      </c>
      <c r="N81" s="134">
        <f ca="1">(OFFSET(Sheet3!$K$8,C82,$B$13))</f>
        <v>0</v>
      </c>
      <c r="O81" s="134">
        <f ca="1">MIN(OFFSET(Sheet3!$C$8:$J$8,C82,$B$13))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9</v>
      </c>
      <c r="F82" s="134">
        <f ca="1">OFFSET(Sheet3!$C$5,C83,$B$13)</f>
        <v>0</v>
      </c>
      <c r="G82" s="134">
        <f ca="1">MAX(OFFSET(Sheet3!$C$6:$J$6,C83,$B$13))</f>
        <v>0</v>
      </c>
      <c r="H82" s="134" t="e">
        <f ca="1">AVERAGE(OFFSET(Sheet3!$C$6:$J$6,C83,$B$13))</f>
        <v>#DIV/0!</v>
      </c>
      <c r="I82" s="134">
        <f ca="1">MIN(OFFSET(Sheet3!$C$6:$J$6,C83,$B$13))</f>
        <v>0</v>
      </c>
      <c r="J82" s="167">
        <f ca="1">(MAX(OFFSET(Sheet3!$C$7:$J$7,C83,$B$13)))/86400</f>
        <v>0</v>
      </c>
      <c r="K82" s="167" t="e">
        <f ca="1">(AVERAGE(OFFSET(Sheet3!$C$7:$J$7,C83,$B$13)))/86400</f>
        <v>#DIV/0!</v>
      </c>
      <c r="L82" s="167">
        <f ca="1">(MIN(OFFSET(Sheet3!$C$7:$J$7,C83,$B$13)))/86400</f>
        <v>0</v>
      </c>
      <c r="M82" s="134">
        <f ca="1">MAX(OFFSET(Sheet3!$C$8:$J$8,C83,$B$13))</f>
        <v>0</v>
      </c>
      <c r="N82" s="134">
        <f ca="1">(OFFSET(Sheet3!$K$8,C83,$B$13))</f>
        <v>0</v>
      </c>
      <c r="O82" s="134">
        <f ca="1">MIN(OFFSET(Sheet3!$C$8:$J$8,C83,$B$13))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9</v>
      </c>
      <c r="F83" s="134">
        <f ca="1">OFFSET(Sheet3!$C$5,C84,$B$13)</f>
        <v>0</v>
      </c>
      <c r="G83" s="134">
        <f ca="1">MAX(OFFSET(Sheet3!$C$6:$J$6,C84,$B$13))</f>
        <v>0</v>
      </c>
      <c r="H83" s="134" t="e">
        <f ca="1">AVERAGE(OFFSET(Sheet3!$C$6:$J$6,C84,$B$13))</f>
        <v>#DIV/0!</v>
      </c>
      <c r="I83" s="134">
        <f ca="1">MIN(OFFSET(Sheet3!$C$6:$J$6,C84,$B$13))</f>
        <v>0</v>
      </c>
      <c r="J83" s="167">
        <f ca="1">(MAX(OFFSET(Sheet3!$C$7:$J$7,C84,$B$13)))/86400</f>
        <v>0</v>
      </c>
      <c r="K83" s="167" t="e">
        <f ca="1">(AVERAGE(OFFSET(Sheet3!$C$7:$J$7,C84,$B$13)))/86400</f>
        <v>#DIV/0!</v>
      </c>
      <c r="L83" s="167">
        <f ca="1">(MIN(OFFSET(Sheet3!$C$7:$J$7,C84,$B$13)))/86400</f>
        <v>0</v>
      </c>
      <c r="M83" s="134">
        <f ca="1">MAX(OFFSET(Sheet3!$C$8:$J$8,C84,$B$13))</f>
        <v>0</v>
      </c>
      <c r="N83" s="134">
        <f ca="1">(OFFSET(Sheet3!$K$8,C84,$B$13))</f>
        <v>0</v>
      </c>
      <c r="O83" s="134">
        <f ca="1">MIN(OFFSET(Sheet3!$C$8:$J$8,C84,$B$13))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9</v>
      </c>
      <c r="F84" s="134">
        <f ca="1">OFFSET(Sheet3!$C$5,C85,$B$13)</f>
        <v>0</v>
      </c>
      <c r="G84" s="134">
        <f ca="1">MAX(OFFSET(Sheet3!$C$6:$J$6,C85,$B$13))</f>
        <v>0</v>
      </c>
      <c r="H84" s="134" t="e">
        <f ca="1">AVERAGE(OFFSET(Sheet3!$C$6:$J$6,C85,$B$13))</f>
        <v>#DIV/0!</v>
      </c>
      <c r="I84" s="134">
        <f ca="1">MIN(OFFSET(Sheet3!$C$6:$J$6,C85,$B$13))</f>
        <v>0</v>
      </c>
      <c r="J84" s="167">
        <f ca="1">(MAX(OFFSET(Sheet3!$C$7:$J$7,C85,$B$13)))/86400</f>
        <v>0</v>
      </c>
      <c r="K84" s="167" t="e">
        <f ca="1">(AVERAGE(OFFSET(Sheet3!$C$7:$J$7,C85,$B$13)))/86400</f>
        <v>#DIV/0!</v>
      </c>
      <c r="L84" s="167">
        <f ca="1">(MIN(OFFSET(Sheet3!$C$7:$J$7,C85,$B$13)))/86400</f>
        <v>0</v>
      </c>
      <c r="M84" s="134">
        <f ca="1">MAX(OFFSET(Sheet3!$C$8:$J$8,C85,$B$13))</f>
        <v>0</v>
      </c>
      <c r="N84" s="134">
        <f ca="1">(OFFSET(Sheet3!$K$8,C85,$B$13))</f>
        <v>0</v>
      </c>
      <c r="O84" s="134">
        <f ca="1">MIN(OFFSET(Sheet3!$C$8:$J$8,C85,$B$13))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9</v>
      </c>
      <c r="F85" s="134">
        <f ca="1">OFFSET(Sheet3!$C$5,C86,$B$13)</f>
        <v>0</v>
      </c>
      <c r="G85" s="134">
        <f ca="1">MAX(OFFSET(Sheet3!$C$6:$J$6,C86,$B$13))</f>
        <v>0</v>
      </c>
      <c r="H85" s="134" t="e">
        <f ca="1">AVERAGE(OFFSET(Sheet3!$C$6:$J$6,C86,$B$13))</f>
        <v>#DIV/0!</v>
      </c>
      <c r="I85" s="134">
        <f ca="1">MIN(OFFSET(Sheet3!$C$6:$J$6,C86,$B$13))</f>
        <v>0</v>
      </c>
      <c r="J85" s="167">
        <f ca="1">(MAX(OFFSET(Sheet3!$C$7:$J$7,C86,$B$13)))/86400</f>
        <v>0</v>
      </c>
      <c r="K85" s="167" t="e">
        <f ca="1">(AVERAGE(OFFSET(Sheet3!$C$7:$J$7,C86,$B$13)))/86400</f>
        <v>#DIV/0!</v>
      </c>
      <c r="L85" s="167">
        <f ca="1">(MIN(OFFSET(Sheet3!$C$7:$J$7,C86,$B$13)))/86400</f>
        <v>0</v>
      </c>
      <c r="M85" s="134">
        <f ca="1">MAX(OFFSET(Sheet3!$C$8:$J$8,C86,$B$13))</f>
        <v>0</v>
      </c>
      <c r="N85" s="134">
        <f ca="1">(OFFSET(Sheet3!$K$8,C86,$B$13))</f>
        <v>0</v>
      </c>
      <c r="O85" s="134">
        <f ca="1">MIN(OFFSET(Sheet3!$C$8:$J$8,C86,$B$13))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9</v>
      </c>
      <c r="F86" s="134">
        <f ca="1">OFFSET(Sheet3!$C$5,C87,$B$13)</f>
        <v>0</v>
      </c>
      <c r="G86" s="134">
        <f ca="1">MAX(OFFSET(Sheet3!$C$6:$J$6,C87,$B$13))</f>
        <v>0</v>
      </c>
      <c r="H86" s="134" t="e">
        <f ca="1">AVERAGE(OFFSET(Sheet3!$C$6:$J$6,C87,$B$13))</f>
        <v>#DIV/0!</v>
      </c>
      <c r="I86" s="134">
        <f ca="1">MIN(OFFSET(Sheet3!$C$6:$J$6,C87,$B$13))</f>
        <v>0</v>
      </c>
      <c r="J86" s="167">
        <f ca="1">(MAX(OFFSET(Sheet3!$C$7:$J$7,C87,$B$13)))/86400</f>
        <v>0</v>
      </c>
      <c r="K86" s="167" t="e">
        <f ca="1">(AVERAGE(OFFSET(Sheet3!$C$7:$J$7,C87,$B$13)))/86400</f>
        <v>#DIV/0!</v>
      </c>
      <c r="L86" s="167">
        <f ca="1">(MIN(OFFSET(Sheet3!$C$7:$J$7,C87,$B$13)))/86400</f>
        <v>0</v>
      </c>
      <c r="M86" s="134">
        <f ca="1">MAX(OFFSET(Sheet3!$C$8:$J$8,C87,$B$13))</f>
        <v>0</v>
      </c>
      <c r="N86" s="134">
        <f ca="1">(OFFSET(Sheet3!$K$8,C87,$B$13))</f>
        <v>0</v>
      </c>
      <c r="O86" s="134">
        <f ca="1">MIN(OFFSET(Sheet3!$C$8:$J$8,C87,$B$13))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9</v>
      </c>
      <c r="F87" s="134">
        <f ca="1">OFFSET(Sheet3!$C$5,C88,$B$13)</f>
        <v>0</v>
      </c>
      <c r="G87" s="134">
        <f ca="1">MAX(OFFSET(Sheet3!$C$6:$J$6,C88,$B$13))</f>
        <v>0</v>
      </c>
      <c r="H87" s="134" t="e">
        <f ca="1">AVERAGE(OFFSET(Sheet3!$C$6:$J$6,C88,$B$13))</f>
        <v>#DIV/0!</v>
      </c>
      <c r="I87" s="134">
        <f ca="1">MIN(OFFSET(Sheet3!$C$6:$J$6,C88,$B$13))</f>
        <v>0</v>
      </c>
      <c r="J87" s="167">
        <f ca="1">(MAX(OFFSET(Sheet3!$C$7:$J$7,C88,$B$13)))/86400</f>
        <v>0</v>
      </c>
      <c r="K87" s="167" t="e">
        <f ca="1">(AVERAGE(OFFSET(Sheet3!$C$7:$J$7,C88,$B$13)))/86400</f>
        <v>#DIV/0!</v>
      </c>
      <c r="L87" s="167">
        <f ca="1">(MIN(OFFSET(Sheet3!$C$7:$J$7,C88,$B$13)))/86400</f>
        <v>0</v>
      </c>
      <c r="M87" s="134">
        <f ca="1">MAX(OFFSET(Sheet3!$C$8:$J$8,C88,$B$13))</f>
        <v>0</v>
      </c>
      <c r="N87" s="134">
        <f ca="1">(OFFSET(Sheet3!$K$8,C88,$B$13))</f>
        <v>0</v>
      </c>
      <c r="O87" s="134">
        <f ca="1">MIN(OFFSET(Sheet3!$C$8:$J$8,C88,$B$13))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9</v>
      </c>
      <c r="F88" s="134">
        <f ca="1">OFFSET(Sheet3!$C$5,C89,$B$13)</f>
        <v>0</v>
      </c>
      <c r="G88" s="134">
        <f ca="1">MAX(OFFSET(Sheet3!$C$6:$J$6,C89,$B$13))</f>
        <v>0</v>
      </c>
      <c r="H88" s="134" t="e">
        <f ca="1">AVERAGE(OFFSET(Sheet3!$C$6:$J$6,C89,$B$13))</f>
        <v>#DIV/0!</v>
      </c>
      <c r="I88" s="134">
        <f ca="1">MIN(OFFSET(Sheet3!$C$6:$J$6,C89,$B$13))</f>
        <v>0</v>
      </c>
      <c r="J88" s="167">
        <f ca="1">(MAX(OFFSET(Sheet3!$C$7:$J$7,C89,$B$13)))/86400</f>
        <v>0</v>
      </c>
      <c r="K88" s="167" t="e">
        <f ca="1">(AVERAGE(OFFSET(Sheet3!$C$7:$J$7,C89,$B$13)))/86400</f>
        <v>#DIV/0!</v>
      </c>
      <c r="L88" s="167">
        <f ca="1">(MIN(OFFSET(Sheet3!$C$7:$J$7,C89,$B$13)))/86400</f>
        <v>0</v>
      </c>
      <c r="M88" s="134">
        <f ca="1">MAX(OFFSET(Sheet3!$C$8:$J$8,C89,$B$13))</f>
        <v>0</v>
      </c>
      <c r="N88" s="134">
        <f ca="1">(OFFSET(Sheet3!$K$8,C89,$B$13))</f>
        <v>0</v>
      </c>
      <c r="O88" s="134">
        <f ca="1">MIN(OFFSET(Sheet3!$C$8:$J$8,C89,$B$13))</f>
        <v>0</v>
      </c>
    </row>
    <row r="89" spans="3:15" x14ac:dyDescent="0.25">
      <c r="C89" s="134">
        <v>336</v>
      </c>
      <c r="D89" s="134">
        <f ca="1">OFFSET(Sheet3!$B$5,C90,0)</f>
        <v>257</v>
      </c>
      <c r="E89" s="134">
        <v>9</v>
      </c>
      <c r="F89" s="134">
        <f ca="1">OFFSET(Sheet3!$C$5,C90,$B$13)</f>
        <v>0</v>
      </c>
      <c r="G89" s="134">
        <f ca="1">MAX(OFFSET(Sheet3!$C$6:$J$6,C90,$B$13))</f>
        <v>0</v>
      </c>
      <c r="H89" s="134" t="e">
        <f ca="1">AVERAGE(OFFSET(Sheet3!$C$6:$J$6,C90,$B$13))</f>
        <v>#DIV/0!</v>
      </c>
      <c r="I89" s="134">
        <f ca="1">MIN(OFFSET(Sheet3!$C$6:$J$6,C90,$B$13))</f>
        <v>0</v>
      </c>
      <c r="J89" s="167">
        <f ca="1">(MAX(OFFSET(Sheet3!$C$7:$J$7,C90,$B$13)))/86400</f>
        <v>0</v>
      </c>
      <c r="K89" s="167" t="e">
        <f ca="1">(AVERAGE(OFFSET(Sheet3!$C$7:$J$7,C90,$B$13)))/86400</f>
        <v>#DIV/0!</v>
      </c>
      <c r="L89" s="167">
        <f ca="1">(MIN(OFFSET(Sheet3!$C$7:$J$7,C90,$B$13)))/86400</f>
        <v>0</v>
      </c>
      <c r="M89" s="134">
        <f ca="1">MAX(OFFSET(Sheet3!$C$8:$J$8,C90,$B$13))</f>
        <v>0</v>
      </c>
      <c r="N89" s="134">
        <f ca="1">(OFFSET(Sheet3!$K$8,C90,$B$13))</f>
        <v>0</v>
      </c>
      <c r="O89" s="134">
        <f ca="1">MIN(OFFSET(Sheet3!$C$8:$J$8,C90,$B$13))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9</v>
      </c>
      <c r="F90" s="134">
        <f ca="1">OFFSET(Sheet3!$C$5,C91,$B$13)</f>
        <v>0</v>
      </c>
      <c r="G90" s="134">
        <f ca="1">MAX(OFFSET(Sheet3!$C$6:$J$6,C91,$B$13))</f>
        <v>0</v>
      </c>
      <c r="H90" s="134" t="e">
        <f ca="1">AVERAGE(OFFSET(Sheet3!$C$6:$J$6,C91,$B$13))</f>
        <v>#DIV/0!</v>
      </c>
      <c r="I90" s="134">
        <f ca="1">MIN(OFFSET(Sheet3!$C$6:$J$6,C91,$B$13))</f>
        <v>0</v>
      </c>
      <c r="J90" s="167">
        <f ca="1">(MAX(OFFSET(Sheet3!$C$7:$J$7,C91,$B$13)))/86400</f>
        <v>0</v>
      </c>
      <c r="K90" s="167" t="e">
        <f ca="1">(AVERAGE(OFFSET(Sheet3!$C$7:$J$7,C91,$B$13)))/86400</f>
        <v>#DIV/0!</v>
      </c>
      <c r="L90" s="167">
        <f ca="1">(MIN(OFFSET(Sheet3!$C$7:$J$7,C91,$B$13)))/86400</f>
        <v>0</v>
      </c>
      <c r="M90" s="134">
        <f ca="1">MAX(OFFSET(Sheet3!$C$8:$J$8,C91,$B$13))</f>
        <v>0</v>
      </c>
      <c r="N90" s="134">
        <f ca="1">(OFFSET(Sheet3!$K$8,C91,$B$13))</f>
        <v>0</v>
      </c>
      <c r="O90" s="134">
        <f ca="1">MIN(OFFSET(Sheet3!$C$8:$J$8,C91,$B$13))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9</v>
      </c>
      <c r="F91" s="134">
        <f ca="1">OFFSET(Sheet3!$C$5,C92,$B$13)</f>
        <v>0</v>
      </c>
      <c r="G91" s="134">
        <f ca="1">MAX(OFFSET(Sheet3!$C$6:$J$6,C92,$B$13))</f>
        <v>0</v>
      </c>
      <c r="H91" s="134" t="e">
        <f ca="1">AVERAGE(OFFSET(Sheet3!$C$6:$J$6,C92,$B$13))</f>
        <v>#DIV/0!</v>
      </c>
      <c r="I91" s="134">
        <f ca="1">MIN(OFFSET(Sheet3!$C$6:$J$6,C92,$B$13))</f>
        <v>0</v>
      </c>
      <c r="J91" s="167">
        <f ca="1">(MAX(OFFSET(Sheet3!$C$7:$J$7,C92,$B$13)))/86400</f>
        <v>0</v>
      </c>
      <c r="K91" s="167" t="e">
        <f ca="1">(AVERAGE(OFFSET(Sheet3!$C$7:$J$7,C92,$B$13)))/86400</f>
        <v>#DIV/0!</v>
      </c>
      <c r="L91" s="167">
        <f ca="1">(MIN(OFFSET(Sheet3!$C$7:$J$7,C92,$B$13)))/86400</f>
        <v>0</v>
      </c>
      <c r="M91" s="134">
        <f ca="1">MAX(OFFSET(Sheet3!$C$8:$J$8,C92,$B$13))</f>
        <v>0</v>
      </c>
      <c r="N91" s="134">
        <f ca="1">(OFFSET(Sheet3!$K$8,C92,$B$13))</f>
        <v>0</v>
      </c>
      <c r="O91" s="134">
        <f ca="1">MIN(OFFSET(Sheet3!$C$8:$J$8,C92,$B$13))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9</v>
      </c>
      <c r="F92" s="134">
        <f ca="1">OFFSET(Sheet3!$C$5,C93,$B$13)</f>
        <v>1</v>
      </c>
      <c r="G92" s="134">
        <f ca="1">MAX(OFFSET(Sheet3!$C$6:$J$6,C93,$B$13))</f>
        <v>172.5</v>
      </c>
      <c r="H92" s="134">
        <f ca="1">AVERAGE(OFFSET(Sheet3!$C$6:$J$6,C93,$B$13))</f>
        <v>172.5</v>
      </c>
      <c r="I92" s="134">
        <f ca="1">MIN(OFFSET(Sheet3!$C$6:$J$6,C93,$B$13))</f>
        <v>172.5</v>
      </c>
      <c r="J92" s="167">
        <f ca="1">(MAX(OFFSET(Sheet3!$C$7:$J$7,C93,$B$13)))/86400</f>
        <v>5.6454386500260668E-3</v>
      </c>
      <c r="K92" s="167">
        <f ca="1">(AVERAGE(OFFSET(Sheet3!$C$7:$J$7,C93,$B$13)))/86400</f>
        <v>5.6454386500260668E-3</v>
      </c>
      <c r="L92" s="167">
        <f ca="1">(MIN(OFFSET(Sheet3!$C$7:$J$7,C93,$B$13)))/86400</f>
        <v>5.6454386500260668E-3</v>
      </c>
      <c r="M92" s="134">
        <f ca="1">MAX(OFFSET(Sheet3!$C$8:$J$8,C93,$B$13))</f>
        <v>0.24112645052427376</v>
      </c>
      <c r="N92" s="134">
        <f ca="1">(OFFSET(Sheet3!$K$8,C93,$B$13))</f>
        <v>0.24112645052427376</v>
      </c>
      <c r="O92" s="134">
        <f ca="1">MIN(OFFSET(Sheet3!$C$8:$J$8,C93,$B$13))</f>
        <v>0.24112645052427376</v>
      </c>
    </row>
    <row r="93" spans="3:15" x14ac:dyDescent="0.25">
      <c r="C93" s="134">
        <v>352</v>
      </c>
      <c r="D93" s="134">
        <f ca="1">OFFSET(Sheet3!$B$5,C94,0)</f>
        <v>271</v>
      </c>
      <c r="E93" s="134">
        <v>9</v>
      </c>
      <c r="F93" s="134">
        <f ca="1">OFFSET(Sheet3!$C$5,C94,$B$13)</f>
        <v>0</v>
      </c>
      <c r="G93" s="134">
        <f ca="1">MAX(OFFSET(Sheet3!$C$6:$J$6,C94,$B$13))</f>
        <v>0</v>
      </c>
      <c r="H93" s="134" t="e">
        <f ca="1">AVERAGE(OFFSET(Sheet3!$C$6:$J$6,C94,$B$13))</f>
        <v>#DIV/0!</v>
      </c>
      <c r="I93" s="134">
        <f ca="1">MIN(OFFSET(Sheet3!$C$6:$J$6,C94,$B$13))</f>
        <v>0</v>
      </c>
      <c r="J93" s="167">
        <f ca="1">(MAX(OFFSET(Sheet3!$C$7:$J$7,C94,$B$13)))/86400</f>
        <v>0</v>
      </c>
      <c r="K93" s="167" t="e">
        <f ca="1">(AVERAGE(OFFSET(Sheet3!$C$7:$J$7,C94,$B$13)))/86400</f>
        <v>#DIV/0!</v>
      </c>
      <c r="L93" s="167">
        <f ca="1">(MIN(OFFSET(Sheet3!$C$7:$J$7,C94,$B$13)))/86400</f>
        <v>0</v>
      </c>
      <c r="M93" s="134">
        <f ca="1">MAX(OFFSET(Sheet3!$C$8:$J$8,C94,$B$13))</f>
        <v>0</v>
      </c>
      <c r="N93" s="134">
        <f ca="1">(OFFSET(Sheet3!$K$8,C94,$B$13))</f>
        <v>0</v>
      </c>
      <c r="O93" s="134">
        <f ca="1">MIN(OFFSET(Sheet3!$C$8:$J$8,C94,$B$13))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9</v>
      </c>
      <c r="F94" s="134">
        <f ca="1">OFFSET(Sheet3!$C$5,C95,$B$13)</f>
        <v>0</v>
      </c>
      <c r="G94" s="134">
        <f ca="1">MAX(OFFSET(Sheet3!$C$6:$J$6,C95,$B$13))</f>
        <v>0</v>
      </c>
      <c r="H94" s="134" t="e">
        <f ca="1">AVERAGE(OFFSET(Sheet3!$C$6:$J$6,C95,$B$13))</f>
        <v>#DIV/0!</v>
      </c>
      <c r="I94" s="134">
        <f ca="1">MIN(OFFSET(Sheet3!$C$6:$J$6,C95,$B$13))</f>
        <v>0</v>
      </c>
      <c r="J94" s="167">
        <f ca="1">(MAX(OFFSET(Sheet3!$C$7:$J$7,C95,$B$13)))/86400</f>
        <v>0</v>
      </c>
      <c r="K94" s="167" t="e">
        <f ca="1">(AVERAGE(OFFSET(Sheet3!$C$7:$J$7,C95,$B$13)))/86400</f>
        <v>#DIV/0!</v>
      </c>
      <c r="L94" s="167">
        <f ca="1">(MIN(OFFSET(Sheet3!$C$7:$J$7,C95,$B$13)))/86400</f>
        <v>0</v>
      </c>
      <c r="M94" s="134">
        <f ca="1">MAX(OFFSET(Sheet3!$C$8:$J$8,C95,$B$13))</f>
        <v>0</v>
      </c>
      <c r="N94" s="134">
        <f ca="1">(OFFSET(Sheet3!$K$8,C95,$B$13))</f>
        <v>0</v>
      </c>
      <c r="O94" s="134">
        <f ca="1">MIN(OFFSET(Sheet3!$C$8:$J$8,C95,$B$13))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9</v>
      </c>
      <c r="F95" s="134">
        <f ca="1">OFFSET(Sheet3!$C$5,C96,$B$13)</f>
        <v>0</v>
      </c>
      <c r="G95" s="134">
        <f ca="1">MAX(OFFSET(Sheet3!$C$6:$J$6,C96,$B$13))</f>
        <v>0</v>
      </c>
      <c r="H95" s="134" t="e">
        <f ca="1">AVERAGE(OFFSET(Sheet3!$C$6:$J$6,C96,$B$13))</f>
        <v>#DIV/0!</v>
      </c>
      <c r="I95" s="134">
        <f ca="1">MIN(OFFSET(Sheet3!$C$6:$J$6,C96,$B$13))</f>
        <v>0</v>
      </c>
      <c r="J95" s="167">
        <f ca="1">(MAX(OFFSET(Sheet3!$C$7:$J$7,C96,$B$13)))/86400</f>
        <v>0</v>
      </c>
      <c r="K95" s="167" t="e">
        <f ca="1">(AVERAGE(OFFSET(Sheet3!$C$7:$J$7,C96,$B$13)))/86400</f>
        <v>#DIV/0!</v>
      </c>
      <c r="L95" s="167">
        <f ca="1">(MIN(OFFSET(Sheet3!$C$7:$J$7,C96,$B$13)))/86400</f>
        <v>0</v>
      </c>
      <c r="M95" s="134">
        <f ca="1">MAX(OFFSET(Sheet3!$C$8:$J$8,C96,$B$13))</f>
        <v>0</v>
      </c>
      <c r="N95" s="134">
        <f ca="1">(OFFSET(Sheet3!$K$8,C96,$B$13))</f>
        <v>0</v>
      </c>
      <c r="O95" s="134">
        <f ca="1">MIN(OFFSET(Sheet3!$C$8:$J$8,C96,$B$13))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9</v>
      </c>
      <c r="F96" s="134">
        <f ca="1">OFFSET(Sheet3!$C$5,C97,$B$13)</f>
        <v>0</v>
      </c>
      <c r="G96" s="134">
        <f ca="1">MAX(OFFSET(Sheet3!$C$6:$J$6,C97,$B$13))</f>
        <v>0</v>
      </c>
      <c r="H96" s="134" t="e">
        <f ca="1">AVERAGE(OFFSET(Sheet3!$C$6:$J$6,C97,$B$13))</f>
        <v>#DIV/0!</v>
      </c>
      <c r="I96" s="134">
        <f ca="1">MIN(OFFSET(Sheet3!$C$6:$J$6,C97,$B$13))</f>
        <v>0</v>
      </c>
      <c r="J96" s="167">
        <f ca="1">(MAX(OFFSET(Sheet3!$C$7:$J$7,C97,$B$13)))/86400</f>
        <v>0</v>
      </c>
      <c r="K96" s="167" t="e">
        <f ca="1">(AVERAGE(OFFSET(Sheet3!$C$7:$J$7,C97,$B$13)))/86400</f>
        <v>#DIV/0!</v>
      </c>
      <c r="L96" s="167">
        <f ca="1">(MIN(OFFSET(Sheet3!$C$7:$J$7,C97,$B$13)))/86400</f>
        <v>0</v>
      </c>
      <c r="M96" s="134">
        <f ca="1">MAX(OFFSET(Sheet3!$C$8:$J$8,C97,$B$13))</f>
        <v>0</v>
      </c>
      <c r="N96" s="134">
        <f ca="1">(OFFSET(Sheet3!$K$8,C97,$B$13))</f>
        <v>0</v>
      </c>
      <c r="O96" s="134">
        <f ca="1">MIN(OFFSET(Sheet3!$C$8:$J$8,C97,$B$13))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9</v>
      </c>
      <c r="F97" s="134">
        <f ca="1">OFFSET(Sheet3!$C$5,C98,$B$13)</f>
        <v>0</v>
      </c>
      <c r="G97" s="134">
        <f ca="1">MAX(OFFSET(Sheet3!$C$6:$J$6,C98,$B$13))</f>
        <v>0</v>
      </c>
      <c r="H97" s="134" t="e">
        <f ca="1">AVERAGE(OFFSET(Sheet3!$C$6:$J$6,C98,$B$13))</f>
        <v>#DIV/0!</v>
      </c>
      <c r="I97" s="134">
        <f ca="1">MIN(OFFSET(Sheet3!$C$6:$J$6,C98,$B$13))</f>
        <v>0</v>
      </c>
      <c r="J97" s="167">
        <f ca="1">(MAX(OFFSET(Sheet3!$C$7:$J$7,C98,$B$13)))/86400</f>
        <v>0</v>
      </c>
      <c r="K97" s="167" t="e">
        <f ca="1">(AVERAGE(OFFSET(Sheet3!$C$7:$J$7,C98,$B$13)))/86400</f>
        <v>#DIV/0!</v>
      </c>
      <c r="L97" s="167">
        <f ca="1">(MIN(OFFSET(Sheet3!$C$7:$J$7,C98,$B$13)))/86400</f>
        <v>0</v>
      </c>
      <c r="M97" s="134">
        <f ca="1">MAX(OFFSET(Sheet3!$C$8:$J$8,C98,$B$13))</f>
        <v>0</v>
      </c>
      <c r="N97" s="134">
        <f ca="1">(OFFSET(Sheet3!$K$8,C98,$B$13))</f>
        <v>0</v>
      </c>
      <c r="O97" s="134">
        <f ca="1">MIN(OFFSET(Sheet3!$C$8:$J$8,C98,$B$13))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9</v>
      </c>
      <c r="F98" s="134">
        <f ca="1">OFFSET(Sheet3!$C$5,C99,$B$13)</f>
        <v>0</v>
      </c>
      <c r="G98" s="134">
        <f ca="1">MAX(OFFSET(Sheet3!$C$6:$J$6,C99,$B$13))</f>
        <v>0</v>
      </c>
      <c r="H98" s="134" t="e">
        <f ca="1">AVERAGE(OFFSET(Sheet3!$C$6:$J$6,C99,$B$13))</f>
        <v>#DIV/0!</v>
      </c>
      <c r="I98" s="134">
        <f ca="1">MIN(OFFSET(Sheet3!$C$6:$J$6,C99,$B$13))</f>
        <v>0</v>
      </c>
      <c r="J98" s="167">
        <f ca="1">(MAX(OFFSET(Sheet3!$C$7:$J$7,C99,$B$13)))/86400</f>
        <v>0</v>
      </c>
      <c r="K98" s="167" t="e">
        <f ca="1">(AVERAGE(OFFSET(Sheet3!$C$7:$J$7,C99,$B$13)))/86400</f>
        <v>#DIV/0!</v>
      </c>
      <c r="L98" s="167">
        <f ca="1">(MIN(OFFSET(Sheet3!$C$7:$J$7,C99,$B$13)))/86400</f>
        <v>0</v>
      </c>
      <c r="M98" s="134">
        <f ca="1">MAX(OFFSET(Sheet3!$C$8:$J$8,C99,$B$13))</f>
        <v>0</v>
      </c>
      <c r="N98" s="134">
        <f ca="1">(OFFSET(Sheet3!$K$8,C99,$B$13))</f>
        <v>0</v>
      </c>
      <c r="O98" s="134">
        <f ca="1">MIN(OFFSET(Sheet3!$C$8:$J$8,C99,$B$13))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9</v>
      </c>
      <c r="F99" s="134">
        <f ca="1">OFFSET(Sheet3!$C$5,C100,$B$13)</f>
        <v>0</v>
      </c>
      <c r="G99" s="134">
        <f ca="1">MAX(OFFSET(Sheet3!$C$6:$J$6,C100,$B$13))</f>
        <v>0</v>
      </c>
      <c r="H99" s="134" t="e">
        <f ca="1">AVERAGE(OFFSET(Sheet3!$C$6:$J$6,C100,$B$13))</f>
        <v>#DIV/0!</v>
      </c>
      <c r="I99" s="134">
        <f ca="1">MIN(OFFSET(Sheet3!$C$6:$J$6,C100,$B$13))</f>
        <v>0</v>
      </c>
      <c r="J99" s="167">
        <f ca="1">(MAX(OFFSET(Sheet3!$C$7:$J$7,C100,$B$13)))/86400</f>
        <v>0</v>
      </c>
      <c r="K99" s="167" t="e">
        <f ca="1">(AVERAGE(OFFSET(Sheet3!$C$7:$J$7,C100,$B$13)))/86400</f>
        <v>#DIV/0!</v>
      </c>
      <c r="L99" s="167">
        <f ca="1">(MIN(OFFSET(Sheet3!$C$7:$J$7,C100,$B$13)))/86400</f>
        <v>0</v>
      </c>
      <c r="M99" s="134">
        <f ca="1">MAX(OFFSET(Sheet3!$C$8:$J$8,C100,$B$13))</f>
        <v>0</v>
      </c>
      <c r="N99" s="134">
        <f ca="1">(OFFSET(Sheet3!$K$8,C100,$B$13))</f>
        <v>0</v>
      </c>
      <c r="O99" s="134">
        <f ca="1">MIN(OFFSET(Sheet3!$C$8:$J$8,C100,$B$13))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9</v>
      </c>
      <c r="F100" s="134">
        <f ca="1">OFFSET(Sheet3!$C$5,C101,$B$13)</f>
        <v>4</v>
      </c>
      <c r="G100" s="134">
        <f ca="1">MAX(OFFSET(Sheet3!$C$6:$J$6,C101,$B$13))</f>
        <v>550.46</v>
      </c>
      <c r="H100" s="134">
        <f ca="1">AVERAGE(OFFSET(Sheet3!$C$6:$J$6,C101,$B$13))</f>
        <v>383.18500000000006</v>
      </c>
      <c r="I100" s="134">
        <f ca="1">MIN(OFFSET(Sheet3!$C$6:$J$6,C101,$B$13))</f>
        <v>247.66000000000003</v>
      </c>
      <c r="J100" s="167">
        <f ca="1">(MAX(OFFSET(Sheet3!$C$7:$J$7,C101,$B$13)))/86400</f>
        <v>4.4640756806277257E-3</v>
      </c>
      <c r="K100" s="167">
        <f ca="1">(AVERAGE(OFFSET(Sheet3!$C$7:$J$7,C101,$B$13)))/86400</f>
        <v>3.6704497159879882E-3</v>
      </c>
      <c r="L100" s="167">
        <f ca="1">(MIN(OFFSET(Sheet3!$C$7:$J$7,C101,$B$13)))/86400</f>
        <v>3.3160441738697508E-3</v>
      </c>
      <c r="M100" s="134">
        <f ca="1">MAX(OFFSET(Sheet3!$C$8:$J$8,C101,$B$13))</f>
        <v>1.103043586980847</v>
      </c>
      <c r="N100" s="134">
        <f ca="1">(OFFSET(Sheet3!$K$8,C101,$B$13))</f>
        <v>0.82383960696079039</v>
      </c>
      <c r="O100" s="134">
        <f ca="1">MIN(OFFSET(Sheet3!$C$8:$J$8,C101,$B$13))</f>
        <v>0.57181229850665793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9</v>
      </c>
      <c r="F101" s="134">
        <f ca="1">OFFSET(Sheet3!$C$5,C102,$B$13)</f>
        <v>0</v>
      </c>
      <c r="G101" s="134">
        <f ca="1">MAX(OFFSET(Sheet3!$C$6:$J$6,C102,$B$13))</f>
        <v>0</v>
      </c>
      <c r="H101" s="134" t="e">
        <f ca="1">AVERAGE(OFFSET(Sheet3!$C$6:$J$6,C102,$B$13))</f>
        <v>#DIV/0!</v>
      </c>
      <c r="I101" s="134">
        <f ca="1">MIN(OFFSET(Sheet3!$C$6:$J$6,C102,$B$13))</f>
        <v>0</v>
      </c>
      <c r="J101" s="167">
        <f ca="1">(MAX(OFFSET(Sheet3!$C$7:$J$7,C102,$B$13)))/86400</f>
        <v>0</v>
      </c>
      <c r="K101" s="167" t="e">
        <f ca="1">(AVERAGE(OFFSET(Sheet3!$C$7:$J$7,C102,$B$13)))/86400</f>
        <v>#DIV/0!</v>
      </c>
      <c r="L101" s="167">
        <f ca="1">(MIN(OFFSET(Sheet3!$C$7:$J$7,C102,$B$13)))/86400</f>
        <v>0</v>
      </c>
      <c r="M101" s="134">
        <f ca="1">MAX(OFFSET(Sheet3!$C$8:$J$8,C102,$B$13))</f>
        <v>0</v>
      </c>
      <c r="N101" s="134">
        <f ca="1">(OFFSET(Sheet3!$K$8,C102,$B$13))</f>
        <v>0</v>
      </c>
      <c r="O101" s="134">
        <f ca="1">MIN(OFFSET(Sheet3!$C$8:$J$8,C102,$B$13))</f>
        <v>0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9</v>
      </c>
      <c r="F102" s="134">
        <f ca="1">OFFSET(Sheet3!$C$5,C103,$B$13)</f>
        <v>0</v>
      </c>
      <c r="G102" s="134">
        <f ca="1">MAX(OFFSET(Sheet3!$C$6:$J$6,C103,$B$13))</f>
        <v>0</v>
      </c>
      <c r="H102" s="134" t="e">
        <f ca="1">AVERAGE(OFFSET(Sheet3!$C$6:$J$6,C103,$B$13))</f>
        <v>#DIV/0!</v>
      </c>
      <c r="I102" s="134">
        <f ca="1">MIN(OFFSET(Sheet3!$C$6:$J$6,C103,$B$13))</f>
        <v>0</v>
      </c>
      <c r="J102" s="167">
        <f ca="1">(MAX(OFFSET(Sheet3!$C$7:$J$7,C103,$B$13)))/86400</f>
        <v>0</v>
      </c>
      <c r="K102" s="167" t="e">
        <f ca="1">(AVERAGE(OFFSET(Sheet3!$C$7:$J$7,C103,$B$13)))/86400</f>
        <v>#DIV/0!</v>
      </c>
      <c r="L102" s="167">
        <f ca="1">(MIN(OFFSET(Sheet3!$C$7:$J$7,C103,$B$13)))/86400</f>
        <v>0</v>
      </c>
      <c r="M102" s="134">
        <f ca="1">MAX(OFFSET(Sheet3!$C$8:$J$8,C103,$B$13))</f>
        <v>0</v>
      </c>
      <c r="N102" s="134">
        <f ca="1">(OFFSET(Sheet3!$K$8,C103,$B$13))</f>
        <v>0</v>
      </c>
      <c r="O102" s="134">
        <f ca="1">MIN(OFFSET(Sheet3!$C$8:$J$8,C103,$B$13))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9</v>
      </c>
      <c r="F103" s="134">
        <f ca="1">OFFSET(Sheet3!$C$5,C104,$B$13)</f>
        <v>0</v>
      </c>
      <c r="G103" s="134">
        <f ca="1">MAX(OFFSET(Sheet3!$C$6:$J$6,C104,$B$13))</f>
        <v>0</v>
      </c>
      <c r="H103" s="134" t="e">
        <f ca="1">AVERAGE(OFFSET(Sheet3!$C$6:$J$6,C104,$B$13))</f>
        <v>#DIV/0!</v>
      </c>
      <c r="I103" s="134">
        <f ca="1">MIN(OFFSET(Sheet3!$C$6:$J$6,C104,$B$13))</f>
        <v>0</v>
      </c>
      <c r="J103" s="167">
        <f ca="1">(MAX(OFFSET(Sheet3!$C$7:$J$7,C104,$B$13)))/86400</f>
        <v>0</v>
      </c>
      <c r="K103" s="167" t="e">
        <f ca="1">(AVERAGE(OFFSET(Sheet3!$C$7:$J$7,C104,$B$13)))/86400</f>
        <v>#DIV/0!</v>
      </c>
      <c r="L103" s="167">
        <f ca="1">(MIN(OFFSET(Sheet3!$C$7:$J$7,C104,$B$13)))/86400</f>
        <v>0</v>
      </c>
      <c r="M103" s="134">
        <f ca="1">MAX(OFFSET(Sheet3!$C$8:$J$8,C104,$B$13))</f>
        <v>0</v>
      </c>
      <c r="N103" s="134">
        <f ca="1">(OFFSET(Sheet3!$K$8,C104,$B$13))</f>
        <v>0</v>
      </c>
      <c r="O103" s="134">
        <f ca="1">MIN(OFFSET(Sheet3!$C$8:$J$8,C104,$B$13))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9</v>
      </c>
      <c r="F104" s="134">
        <f ca="1">OFFSET(Sheet3!$C$5,C105,$B$13)</f>
        <v>0</v>
      </c>
      <c r="G104" s="134">
        <f ca="1">MAX(OFFSET(Sheet3!$C$6:$J$6,C105,$B$13))</f>
        <v>0</v>
      </c>
      <c r="H104" s="134" t="e">
        <f ca="1">AVERAGE(OFFSET(Sheet3!$C$6:$J$6,C105,$B$13))</f>
        <v>#DIV/0!</v>
      </c>
      <c r="I104" s="134">
        <f ca="1">MIN(OFFSET(Sheet3!$C$6:$J$6,C105,$B$13))</f>
        <v>0</v>
      </c>
      <c r="J104" s="167">
        <f ca="1">(MAX(OFFSET(Sheet3!$C$7:$J$7,C105,$B$13)))/86400</f>
        <v>0</v>
      </c>
      <c r="K104" s="167" t="e">
        <f ca="1">(AVERAGE(OFFSET(Sheet3!$C$7:$J$7,C105,$B$13)))/86400</f>
        <v>#DIV/0!</v>
      </c>
      <c r="L104" s="167">
        <f ca="1">(MIN(OFFSET(Sheet3!$C$7:$J$7,C105,$B$13)))/86400</f>
        <v>0</v>
      </c>
      <c r="M104" s="134">
        <f ca="1">MAX(OFFSET(Sheet3!$C$8:$J$8,C105,$B$13))</f>
        <v>0</v>
      </c>
      <c r="N104" s="134">
        <f ca="1">(OFFSET(Sheet3!$K$8,C105,$B$13))</f>
        <v>0</v>
      </c>
      <c r="O104" s="134">
        <f ca="1">MIN(OFFSET(Sheet3!$C$8:$J$8,C105,$B$13))</f>
        <v>0</v>
      </c>
    </row>
    <row r="105" spans="3:15" x14ac:dyDescent="0.25">
      <c r="C105" s="134">
        <v>400</v>
      </c>
    </row>
  </sheetData>
  <mergeCells count="6">
    <mergeCell ref="D2:D3"/>
    <mergeCell ref="E2:E3"/>
    <mergeCell ref="F2:F3"/>
    <mergeCell ref="G2:I2"/>
    <mergeCell ref="J2:L2"/>
    <mergeCell ref="M2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E285-F952-4E07-9757-FCE643F92C3F}">
  <dimension ref="A2:O105"/>
  <sheetViews>
    <sheetView topLeftCell="A79" workbookViewId="0">
      <selection activeCell="E4" sqref="E4:E104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6" t="s">
        <v>50</v>
      </c>
      <c r="H3" s="166" t="s">
        <v>51</v>
      </c>
      <c r="I3" s="166" t="s">
        <v>52</v>
      </c>
      <c r="J3" s="166" t="s">
        <v>50</v>
      </c>
      <c r="K3" s="166" t="s">
        <v>51</v>
      </c>
      <c r="L3" s="166" t="s">
        <v>52</v>
      </c>
      <c r="M3" s="166" t="s">
        <v>50</v>
      </c>
      <c r="N3" s="166" t="s">
        <v>51</v>
      </c>
      <c r="O3" s="166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10</v>
      </c>
      <c r="F4" s="134">
        <f ca="1">OFFSET(Sheet3!$C$5,C5,$B$14)</f>
        <v>0</v>
      </c>
      <c r="G4" s="134">
        <f ca="1">MAX(OFFSET(Sheet3!$C$6:$J$6,C5,$B$14))</f>
        <v>0</v>
      </c>
      <c r="H4" s="134" t="e">
        <f ca="1">AVERAGE(OFFSET(Sheet3!$C$6:$J$6,C5,$B$14))</f>
        <v>#DIV/0!</v>
      </c>
      <c r="I4" s="134">
        <f ca="1">MIN(OFFSET(Sheet3!$C$6:$J$6,C5,$B$14))</f>
        <v>0</v>
      </c>
      <c r="J4" s="167">
        <f ca="1">(MAX(OFFSET(Sheet3!$C$7:$J$7,C5,$B$14)))/86400</f>
        <v>0</v>
      </c>
      <c r="K4" s="167" t="e">
        <f ca="1">(AVERAGE(OFFSET(Sheet3!$C$7:$J$7,C5,$B$14)))/86400</f>
        <v>#DIV/0!</v>
      </c>
      <c r="L4" s="167">
        <f ca="1">(MIN(OFFSET(Sheet3!$C$7:$J$7,C5,$B$14)))/86400</f>
        <v>0</v>
      </c>
      <c r="M4" s="134">
        <f ca="1">MAX(OFFSET(Sheet3!$C$8:$J$8,C5,$B$14))</f>
        <v>0</v>
      </c>
      <c r="N4" s="134">
        <f ca="1">(OFFSET(Sheet3!$K$8,C5,$B$14))</f>
        <v>0</v>
      </c>
      <c r="O4" s="134">
        <f ca="1">MIN(OFFSET(Sheet3!$C$8:$J$8,C5,$B$14))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10</v>
      </c>
      <c r="F5" s="134">
        <f ca="1">OFFSET(Sheet3!$C$5,C6,$B$14)</f>
        <v>0</v>
      </c>
      <c r="G5" s="134">
        <f ca="1">MAX(OFFSET(Sheet3!$C$6:$J$6,C6,$B$14))</f>
        <v>0</v>
      </c>
      <c r="H5" s="134" t="e">
        <f ca="1">AVERAGE(OFFSET(Sheet3!$C$6:$J$6,C6,$B$14))</f>
        <v>#DIV/0!</v>
      </c>
      <c r="I5" s="134">
        <f ca="1">MIN(OFFSET(Sheet3!$C$6:$J$6,C6,$B$14))</f>
        <v>0</v>
      </c>
      <c r="J5" s="167">
        <f ca="1">(MAX(OFFSET(Sheet3!$C$7:$J$7,C6,$B$14)))/86400</f>
        <v>0</v>
      </c>
      <c r="K5" s="167" t="e">
        <f ca="1">(AVERAGE(OFFSET(Sheet3!$C$7:$J$7,C6,$B$14)))/86400</f>
        <v>#DIV/0!</v>
      </c>
      <c r="L5" s="167">
        <f ca="1">(MIN(OFFSET(Sheet3!$C$7:$J$7,C6,$B$14)))/86400</f>
        <v>0</v>
      </c>
      <c r="M5" s="134">
        <f ca="1">MAX(OFFSET(Sheet3!$C$8:$J$8,C6,$B$14))</f>
        <v>0</v>
      </c>
      <c r="N5" s="134">
        <f ca="1">(OFFSET(Sheet3!$K$8,C6,$B$14))</f>
        <v>0</v>
      </c>
      <c r="O5" s="134">
        <f ca="1">MIN(OFFSET(Sheet3!$C$8:$J$8,C6,$B$14))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10</v>
      </c>
      <c r="F6" s="134">
        <f ca="1">OFFSET(Sheet3!$C$5,C7,$B$14)</f>
        <v>0</v>
      </c>
      <c r="G6" s="134">
        <f ca="1">MAX(OFFSET(Sheet3!$C$6:$J$6,C7,$B$14))</f>
        <v>0</v>
      </c>
      <c r="H6" s="134" t="e">
        <f ca="1">AVERAGE(OFFSET(Sheet3!$C$6:$J$6,C7,$B$14))</f>
        <v>#DIV/0!</v>
      </c>
      <c r="I6" s="134">
        <f ca="1">MIN(OFFSET(Sheet3!$C$6:$J$6,C7,$B$14))</f>
        <v>0</v>
      </c>
      <c r="J6" s="167">
        <f ca="1">(MAX(OFFSET(Sheet3!$C$7:$J$7,C7,$B$14)))/86400</f>
        <v>0</v>
      </c>
      <c r="K6" s="167" t="e">
        <f ca="1">(AVERAGE(OFFSET(Sheet3!$C$7:$J$7,C7,$B$14)))/86400</f>
        <v>#DIV/0!</v>
      </c>
      <c r="L6" s="167">
        <f ca="1">(MIN(OFFSET(Sheet3!$C$7:$J$7,C7,$B$14)))/86400</f>
        <v>0</v>
      </c>
      <c r="M6" s="134">
        <f ca="1">MAX(OFFSET(Sheet3!$C$8:$J$8,C7,$B$14))</f>
        <v>0</v>
      </c>
      <c r="N6" s="134">
        <f ca="1">(OFFSET(Sheet3!$K$8,C7,$B$14))</f>
        <v>0</v>
      </c>
      <c r="O6" s="134">
        <f ca="1">MIN(OFFSET(Sheet3!$C$8:$J$8,C7,$B$14))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10</v>
      </c>
      <c r="F7" s="134">
        <f ca="1">OFFSET(Sheet3!$C$5,C8,$B$14)</f>
        <v>0</v>
      </c>
      <c r="G7" s="134">
        <f ca="1">MAX(OFFSET(Sheet3!$C$6:$J$6,C8,$B$14))</f>
        <v>0</v>
      </c>
      <c r="H7" s="134" t="e">
        <f ca="1">AVERAGE(OFFSET(Sheet3!$C$6:$J$6,C8,$B$14))</f>
        <v>#DIV/0!</v>
      </c>
      <c r="I7" s="134">
        <f ca="1">MIN(OFFSET(Sheet3!$C$6:$J$6,C8,$B$14))</f>
        <v>0</v>
      </c>
      <c r="J7" s="167">
        <f ca="1">(MAX(OFFSET(Sheet3!$C$7:$J$7,C8,$B$14)))/86400</f>
        <v>0</v>
      </c>
      <c r="K7" s="167" t="e">
        <f ca="1">(AVERAGE(OFFSET(Sheet3!$C$7:$J$7,C8,$B$14)))/86400</f>
        <v>#DIV/0!</v>
      </c>
      <c r="L7" s="167">
        <f ca="1">(MIN(OFFSET(Sheet3!$C$7:$J$7,C8,$B$14)))/86400</f>
        <v>0</v>
      </c>
      <c r="M7" s="134">
        <f ca="1">MAX(OFFSET(Sheet3!$C$8:$J$8,C8,$B$14))</f>
        <v>0</v>
      </c>
      <c r="N7" s="134">
        <f ca="1">(OFFSET(Sheet3!$K$8,C8,$B$14))</f>
        <v>0</v>
      </c>
      <c r="O7" s="134">
        <f ca="1">MIN(OFFSET(Sheet3!$C$8:$J$8,C8,$B$14))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10</v>
      </c>
      <c r="F8" s="134">
        <f ca="1">OFFSET(Sheet3!$C$5,C9,$B$14)</f>
        <v>0</v>
      </c>
      <c r="G8" s="134">
        <f ca="1">MAX(OFFSET(Sheet3!$C$6:$J$6,C9,$B$14))</f>
        <v>0</v>
      </c>
      <c r="H8" s="134" t="e">
        <f ca="1">AVERAGE(OFFSET(Sheet3!$C$6:$J$6,C9,$B$14))</f>
        <v>#DIV/0!</v>
      </c>
      <c r="I8" s="134">
        <f ca="1">MIN(OFFSET(Sheet3!$C$6:$J$6,C9,$B$14))</f>
        <v>0</v>
      </c>
      <c r="J8" s="167">
        <f ca="1">(MAX(OFFSET(Sheet3!$C$7:$J$7,C9,$B$14)))/86400</f>
        <v>0</v>
      </c>
      <c r="K8" s="167" t="e">
        <f ca="1">(AVERAGE(OFFSET(Sheet3!$C$7:$J$7,C9,$B$14)))/86400</f>
        <v>#DIV/0!</v>
      </c>
      <c r="L8" s="167">
        <f ca="1">(MIN(OFFSET(Sheet3!$C$7:$J$7,C9,$B$14)))/86400</f>
        <v>0</v>
      </c>
      <c r="M8" s="134">
        <f ca="1">MAX(OFFSET(Sheet3!$C$8:$J$8,C9,$B$14))</f>
        <v>0</v>
      </c>
      <c r="N8" s="134">
        <f ca="1">(OFFSET(Sheet3!$K$8,C9,$B$14))</f>
        <v>0</v>
      </c>
      <c r="O8" s="134">
        <f ca="1">MIN(OFFSET(Sheet3!$C$8:$J$8,C9,$B$14))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10</v>
      </c>
      <c r="F9" s="134">
        <f ca="1">OFFSET(Sheet3!$C$5,C10,$B$14)</f>
        <v>0</v>
      </c>
      <c r="G9" s="134">
        <f ca="1">MAX(OFFSET(Sheet3!$C$6:$J$6,C10,$B$14))</f>
        <v>0</v>
      </c>
      <c r="H9" s="134" t="e">
        <f ca="1">AVERAGE(OFFSET(Sheet3!$C$6:$J$6,C10,$B$14))</f>
        <v>#DIV/0!</v>
      </c>
      <c r="I9" s="134">
        <f ca="1">MIN(OFFSET(Sheet3!$C$6:$J$6,C10,$B$14))</f>
        <v>0</v>
      </c>
      <c r="J9" s="167">
        <f ca="1">(MAX(OFFSET(Sheet3!$C$7:$J$7,C10,$B$14)))/86400</f>
        <v>0</v>
      </c>
      <c r="K9" s="167" t="e">
        <f ca="1">(AVERAGE(OFFSET(Sheet3!$C$7:$J$7,C10,$B$14)))/86400</f>
        <v>#DIV/0!</v>
      </c>
      <c r="L9" s="167">
        <f ca="1">(MIN(OFFSET(Sheet3!$C$7:$J$7,C10,$B$14)))/86400</f>
        <v>0</v>
      </c>
      <c r="M9" s="134">
        <f ca="1">MAX(OFFSET(Sheet3!$C$8:$J$8,C10,$B$14))</f>
        <v>0</v>
      </c>
      <c r="N9" s="134">
        <f ca="1">(OFFSET(Sheet3!$K$8,C10,$B$14))</f>
        <v>0</v>
      </c>
      <c r="O9" s="134">
        <f ca="1">MIN(OFFSET(Sheet3!$C$8:$J$8,C10,$B$14))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10</v>
      </c>
      <c r="F10" s="134">
        <f ca="1">OFFSET(Sheet3!$C$5,C11,$B$14)</f>
        <v>0</v>
      </c>
      <c r="G10" s="134">
        <f ca="1">MAX(OFFSET(Sheet3!$C$6:$J$6,C11,$B$14))</f>
        <v>0</v>
      </c>
      <c r="H10" s="134" t="e">
        <f ca="1">AVERAGE(OFFSET(Sheet3!$C$6:$J$6,C11,$B$14))</f>
        <v>#DIV/0!</v>
      </c>
      <c r="I10" s="134">
        <f ca="1">MIN(OFFSET(Sheet3!$C$6:$J$6,C11,$B$14))</f>
        <v>0</v>
      </c>
      <c r="J10" s="167">
        <f ca="1">(MAX(OFFSET(Sheet3!$C$7:$J$7,C11,$B$14)))/86400</f>
        <v>0</v>
      </c>
      <c r="K10" s="167" t="e">
        <f ca="1">(AVERAGE(OFFSET(Sheet3!$C$7:$J$7,C11,$B$14)))/86400</f>
        <v>#DIV/0!</v>
      </c>
      <c r="L10" s="167">
        <f ca="1">(MIN(OFFSET(Sheet3!$C$7:$J$7,C11,$B$14)))/86400</f>
        <v>0</v>
      </c>
      <c r="M10" s="134">
        <f ca="1">MAX(OFFSET(Sheet3!$C$8:$J$8,C11,$B$14))</f>
        <v>0</v>
      </c>
      <c r="N10" s="134">
        <f ca="1">(OFFSET(Sheet3!$K$8,C11,$B$14))</f>
        <v>0</v>
      </c>
      <c r="O10" s="134">
        <f ca="1">MIN(OFFSET(Sheet3!$C$8:$J$8,C11,$B$14))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10</v>
      </c>
      <c r="F11" s="134">
        <f ca="1">OFFSET(Sheet3!$C$5,C12,$B$14)</f>
        <v>0</v>
      </c>
      <c r="G11" s="134">
        <f ca="1">MAX(OFFSET(Sheet3!$C$6:$J$6,C12,$B$14))</f>
        <v>0</v>
      </c>
      <c r="H11" s="134" t="e">
        <f ca="1">AVERAGE(OFFSET(Sheet3!$C$6:$J$6,C12,$B$14))</f>
        <v>#DIV/0!</v>
      </c>
      <c r="I11" s="134">
        <f ca="1">MIN(OFFSET(Sheet3!$C$6:$J$6,C12,$B$14))</f>
        <v>0</v>
      </c>
      <c r="J11" s="167">
        <f ca="1">(MAX(OFFSET(Sheet3!$C$7:$J$7,C12,$B$14)))/86400</f>
        <v>0</v>
      </c>
      <c r="K11" s="167" t="e">
        <f ca="1">(AVERAGE(OFFSET(Sheet3!$C$7:$J$7,C12,$B$14)))/86400</f>
        <v>#DIV/0!</v>
      </c>
      <c r="L11" s="167">
        <f ca="1">(MIN(OFFSET(Sheet3!$C$7:$J$7,C12,$B$14)))/86400</f>
        <v>0</v>
      </c>
      <c r="M11" s="134">
        <f ca="1">MAX(OFFSET(Sheet3!$C$8:$J$8,C12,$B$14))</f>
        <v>0</v>
      </c>
      <c r="N11" s="134">
        <f ca="1">(OFFSET(Sheet3!$K$8,C12,$B$14))</f>
        <v>0</v>
      </c>
      <c r="O11" s="134">
        <f ca="1">MIN(OFFSET(Sheet3!$C$8:$J$8,C12,$B$14))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10</v>
      </c>
      <c r="F12" s="134">
        <f ca="1">OFFSET(Sheet3!$C$5,C13,$B$14)</f>
        <v>0</v>
      </c>
      <c r="G12" s="134">
        <f ca="1">MAX(OFFSET(Sheet3!$C$6:$J$6,C13,$B$14))</f>
        <v>0</v>
      </c>
      <c r="H12" s="134" t="e">
        <f ca="1">AVERAGE(OFFSET(Sheet3!$C$6:$J$6,C13,$B$14))</f>
        <v>#DIV/0!</v>
      </c>
      <c r="I12" s="134">
        <f ca="1">MIN(OFFSET(Sheet3!$C$6:$J$6,C13,$B$14))</f>
        <v>0</v>
      </c>
      <c r="J12" s="167">
        <f ca="1">(MAX(OFFSET(Sheet3!$C$7:$J$7,C13,$B$14)))/86400</f>
        <v>0</v>
      </c>
      <c r="K12" s="167" t="e">
        <f ca="1">(AVERAGE(OFFSET(Sheet3!$C$7:$J$7,C13,$B$14)))/86400</f>
        <v>#DIV/0!</v>
      </c>
      <c r="L12" s="167">
        <f ca="1">(MIN(OFFSET(Sheet3!$C$7:$J$7,C13,$B$14)))/86400</f>
        <v>0</v>
      </c>
      <c r="M12" s="134">
        <f ca="1">MAX(OFFSET(Sheet3!$C$8:$J$8,C13,$B$14))</f>
        <v>0</v>
      </c>
      <c r="N12" s="134">
        <f ca="1">(OFFSET(Sheet3!$K$8,C13,$B$14))</f>
        <v>0</v>
      </c>
      <c r="O12" s="134">
        <f ca="1">MIN(OFFSET(Sheet3!$C$8:$J$8,C13,$B$14))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10</v>
      </c>
      <c r="F13" s="134">
        <f ca="1">OFFSET(Sheet3!$C$5,C14,$B$14)</f>
        <v>0</v>
      </c>
      <c r="G13" s="134">
        <f ca="1">MAX(OFFSET(Sheet3!$C$6:$J$6,C14,$B$14))</f>
        <v>0</v>
      </c>
      <c r="H13" s="134" t="e">
        <f ca="1">AVERAGE(OFFSET(Sheet3!$C$6:$J$6,C14,$B$14))</f>
        <v>#DIV/0!</v>
      </c>
      <c r="I13" s="134">
        <f ca="1">MIN(OFFSET(Sheet3!$C$6:$J$6,C14,$B$14))</f>
        <v>0</v>
      </c>
      <c r="J13" s="167">
        <f ca="1">(MAX(OFFSET(Sheet3!$C$7:$J$7,C14,$B$14)))/86400</f>
        <v>0</v>
      </c>
      <c r="K13" s="167" t="e">
        <f ca="1">(AVERAGE(OFFSET(Sheet3!$C$7:$J$7,C14,$B$14)))/86400</f>
        <v>#DIV/0!</v>
      </c>
      <c r="L13" s="167">
        <f ca="1">(MIN(OFFSET(Sheet3!$C$7:$J$7,C14,$B$14)))/86400</f>
        <v>0</v>
      </c>
      <c r="M13" s="134">
        <f ca="1">MAX(OFFSET(Sheet3!$C$8:$J$8,C14,$B$14))</f>
        <v>0</v>
      </c>
      <c r="N13" s="134">
        <f ca="1">(OFFSET(Sheet3!$K$8,C14,$B$14))</f>
        <v>0</v>
      </c>
      <c r="O13" s="134">
        <f ca="1">MIN(OFFSET(Sheet3!$C$8:$J$8,C14,$B$14))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10</v>
      </c>
      <c r="F14" s="134">
        <f ca="1">OFFSET(Sheet3!$C$5,C15,$B$14)</f>
        <v>0</v>
      </c>
      <c r="G14" s="134">
        <f ca="1">MAX(OFFSET(Sheet3!$C$6:$J$6,C15,$B$14))</f>
        <v>0</v>
      </c>
      <c r="H14" s="134" t="e">
        <f ca="1">AVERAGE(OFFSET(Sheet3!$C$6:$J$6,C15,$B$14))</f>
        <v>#DIV/0!</v>
      </c>
      <c r="I14" s="134">
        <f ca="1">MIN(OFFSET(Sheet3!$C$6:$J$6,C15,$B$14))</f>
        <v>0</v>
      </c>
      <c r="J14" s="167">
        <f ca="1">(MAX(OFFSET(Sheet3!$C$7:$J$7,C15,$B$14)))/86400</f>
        <v>0</v>
      </c>
      <c r="K14" s="167" t="e">
        <f ca="1">(AVERAGE(OFFSET(Sheet3!$C$7:$J$7,C15,$B$14)))/86400</f>
        <v>#DIV/0!</v>
      </c>
      <c r="L14" s="167">
        <f ca="1">(MIN(OFFSET(Sheet3!$C$7:$J$7,C15,$B$14)))/86400</f>
        <v>0</v>
      </c>
      <c r="M14" s="134">
        <f ca="1">MAX(OFFSET(Sheet3!$C$8:$J$8,C15,$B$14))</f>
        <v>0</v>
      </c>
      <c r="N14" s="134">
        <f ca="1">(OFFSET(Sheet3!$K$8,C15,$B$14))</f>
        <v>0</v>
      </c>
      <c r="O14" s="134">
        <f ca="1">MIN(OFFSET(Sheet3!$C$8:$J$8,C15,$B$14))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10</v>
      </c>
      <c r="F15" s="134">
        <f ca="1">OFFSET(Sheet3!$C$5,C16,$B$14)</f>
        <v>0</v>
      </c>
      <c r="G15" s="134">
        <f ca="1">MAX(OFFSET(Sheet3!$C$6:$J$6,C16,$B$14))</f>
        <v>0</v>
      </c>
      <c r="H15" s="134" t="e">
        <f ca="1">AVERAGE(OFFSET(Sheet3!$C$6:$J$6,C16,$B$14))</f>
        <v>#DIV/0!</v>
      </c>
      <c r="I15" s="134">
        <f ca="1">MIN(OFFSET(Sheet3!$C$6:$J$6,C16,$B$14))</f>
        <v>0</v>
      </c>
      <c r="J15" s="167">
        <f ca="1">(MAX(OFFSET(Sheet3!$C$7:$J$7,C16,$B$14)))/86400</f>
        <v>0</v>
      </c>
      <c r="K15" s="167" t="e">
        <f ca="1">(AVERAGE(OFFSET(Sheet3!$C$7:$J$7,C16,$B$14)))/86400</f>
        <v>#DIV/0!</v>
      </c>
      <c r="L15" s="167">
        <f ca="1">(MIN(OFFSET(Sheet3!$C$7:$J$7,C16,$B$14)))/86400</f>
        <v>0</v>
      </c>
      <c r="M15" s="134">
        <f ca="1">MAX(OFFSET(Sheet3!$C$8:$J$8,C16,$B$14))</f>
        <v>0</v>
      </c>
      <c r="N15" s="134">
        <f ca="1">(OFFSET(Sheet3!$K$8,C16,$B$14))</f>
        <v>0</v>
      </c>
      <c r="O15" s="134">
        <f ca="1">MIN(OFFSET(Sheet3!$C$8:$J$8,C16,$B$14))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10</v>
      </c>
      <c r="F16" s="134">
        <f ca="1">OFFSET(Sheet3!$C$5,C17,$B$14)</f>
        <v>0</v>
      </c>
      <c r="G16" s="134">
        <f ca="1">MAX(OFFSET(Sheet3!$C$6:$J$6,C17,$B$14))</f>
        <v>0</v>
      </c>
      <c r="H16" s="134" t="e">
        <f ca="1">AVERAGE(OFFSET(Sheet3!$C$6:$J$6,C17,$B$14))</f>
        <v>#DIV/0!</v>
      </c>
      <c r="I16" s="134">
        <f ca="1">MIN(OFFSET(Sheet3!$C$6:$J$6,C17,$B$14))</f>
        <v>0</v>
      </c>
      <c r="J16" s="167">
        <f ca="1">(MAX(OFFSET(Sheet3!$C$7:$J$7,C17,$B$14)))/86400</f>
        <v>0</v>
      </c>
      <c r="K16" s="167" t="e">
        <f ca="1">(AVERAGE(OFFSET(Sheet3!$C$7:$J$7,C17,$B$14)))/86400</f>
        <v>#DIV/0!</v>
      </c>
      <c r="L16" s="167">
        <f ca="1">(MIN(OFFSET(Sheet3!$C$7:$J$7,C17,$B$14)))/86400</f>
        <v>0</v>
      </c>
      <c r="M16" s="134">
        <f ca="1">MAX(OFFSET(Sheet3!$C$8:$J$8,C17,$B$14))</f>
        <v>0</v>
      </c>
      <c r="N16" s="134">
        <f ca="1">(OFFSET(Sheet3!$K$8,C17,$B$14))</f>
        <v>0</v>
      </c>
      <c r="O16" s="134">
        <f ca="1">MIN(OFFSET(Sheet3!$C$8:$J$8,C17,$B$14))</f>
        <v>0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10</v>
      </c>
      <c r="F17" s="134">
        <f ca="1">OFFSET(Sheet3!$C$5,C18,$B$14)</f>
        <v>0</v>
      </c>
      <c r="G17" s="134">
        <f ca="1">MAX(OFFSET(Sheet3!$C$6:$J$6,C18,$B$14))</f>
        <v>0</v>
      </c>
      <c r="H17" s="134" t="e">
        <f ca="1">AVERAGE(OFFSET(Sheet3!$C$6:$J$6,C18,$B$14))</f>
        <v>#DIV/0!</v>
      </c>
      <c r="I17" s="134">
        <f ca="1">MIN(OFFSET(Sheet3!$C$6:$J$6,C18,$B$14))</f>
        <v>0</v>
      </c>
      <c r="J17" s="167">
        <f ca="1">(MAX(OFFSET(Sheet3!$C$7:$J$7,C18,$B$14)))/86400</f>
        <v>0</v>
      </c>
      <c r="K17" s="167" t="e">
        <f ca="1">(AVERAGE(OFFSET(Sheet3!$C$7:$J$7,C18,$B$14)))/86400</f>
        <v>#DIV/0!</v>
      </c>
      <c r="L17" s="167">
        <f ca="1">(MIN(OFFSET(Sheet3!$C$7:$J$7,C18,$B$14)))/86400</f>
        <v>0</v>
      </c>
      <c r="M17" s="134">
        <f ca="1">MAX(OFFSET(Sheet3!$C$8:$J$8,C18,$B$14))</f>
        <v>0</v>
      </c>
      <c r="N17" s="134">
        <f ca="1">(OFFSET(Sheet3!$K$8,C18,$B$14))</f>
        <v>0</v>
      </c>
      <c r="O17" s="134">
        <f ca="1">MIN(OFFSET(Sheet3!$C$8:$J$8,C18,$B$14))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10</v>
      </c>
      <c r="F18" s="134">
        <f ca="1">OFFSET(Sheet3!$C$5,C19,$B$14)</f>
        <v>0</v>
      </c>
      <c r="G18" s="134">
        <f ca="1">MAX(OFFSET(Sheet3!$C$6:$J$6,C19,$B$14))</f>
        <v>0</v>
      </c>
      <c r="H18" s="134" t="e">
        <f ca="1">AVERAGE(OFFSET(Sheet3!$C$6:$J$6,C19,$B$14))</f>
        <v>#DIV/0!</v>
      </c>
      <c r="I18" s="134">
        <f ca="1">MIN(OFFSET(Sheet3!$C$6:$J$6,C19,$B$14))</f>
        <v>0</v>
      </c>
      <c r="J18" s="167">
        <f ca="1">(MAX(OFFSET(Sheet3!$C$7:$J$7,C19,$B$14)))/86400</f>
        <v>0</v>
      </c>
      <c r="K18" s="167" t="e">
        <f ca="1">(AVERAGE(OFFSET(Sheet3!$C$7:$J$7,C19,$B$14)))/86400</f>
        <v>#DIV/0!</v>
      </c>
      <c r="L18" s="167">
        <f ca="1">(MIN(OFFSET(Sheet3!$C$7:$J$7,C19,$B$14)))/86400</f>
        <v>0</v>
      </c>
      <c r="M18" s="134">
        <f ca="1">MAX(OFFSET(Sheet3!$C$8:$J$8,C19,$B$14))</f>
        <v>0</v>
      </c>
      <c r="N18" s="134">
        <f ca="1">(OFFSET(Sheet3!$K$8,C19,$B$14))</f>
        <v>0</v>
      </c>
      <c r="O18" s="134">
        <f ca="1">MIN(OFFSET(Sheet3!$C$8:$J$8,C19,$B$14))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10</v>
      </c>
      <c r="F19" s="134">
        <f ca="1">OFFSET(Sheet3!$C$5,C20,$B$14)</f>
        <v>0</v>
      </c>
      <c r="G19" s="134">
        <f ca="1">MAX(OFFSET(Sheet3!$C$6:$J$6,C20,$B$14))</f>
        <v>0</v>
      </c>
      <c r="H19" s="134" t="e">
        <f ca="1">AVERAGE(OFFSET(Sheet3!$C$6:$J$6,C20,$B$14))</f>
        <v>#DIV/0!</v>
      </c>
      <c r="I19" s="134">
        <f ca="1">MIN(OFFSET(Sheet3!$C$6:$J$6,C20,$B$14))</f>
        <v>0</v>
      </c>
      <c r="J19" s="167">
        <f ca="1">(MAX(OFFSET(Sheet3!$C$7:$J$7,C20,$B$14)))/86400</f>
        <v>0</v>
      </c>
      <c r="K19" s="167" t="e">
        <f ca="1">(AVERAGE(OFFSET(Sheet3!$C$7:$J$7,C20,$B$14)))/86400</f>
        <v>#DIV/0!</v>
      </c>
      <c r="L19" s="167">
        <f ca="1">(MIN(OFFSET(Sheet3!$C$7:$J$7,C20,$B$14)))/86400</f>
        <v>0</v>
      </c>
      <c r="M19" s="134">
        <f ca="1">MAX(OFFSET(Sheet3!$C$8:$J$8,C20,$B$14))</f>
        <v>0</v>
      </c>
      <c r="N19" s="134">
        <f ca="1">(OFFSET(Sheet3!$K$8,C20,$B$14))</f>
        <v>0</v>
      </c>
      <c r="O19" s="134">
        <f ca="1">MIN(OFFSET(Sheet3!$C$8:$J$8,C20,$B$14))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10</v>
      </c>
      <c r="F20" s="134">
        <f ca="1">OFFSET(Sheet3!$C$5,C21,$B$14)</f>
        <v>0</v>
      </c>
      <c r="G20" s="134">
        <f ca="1">MAX(OFFSET(Sheet3!$C$6:$J$6,C21,$B$14))</f>
        <v>0</v>
      </c>
      <c r="H20" s="134" t="e">
        <f ca="1">AVERAGE(OFFSET(Sheet3!$C$6:$J$6,C21,$B$14))</f>
        <v>#DIV/0!</v>
      </c>
      <c r="I20" s="134">
        <f ca="1">MIN(OFFSET(Sheet3!$C$6:$J$6,C21,$B$14))</f>
        <v>0</v>
      </c>
      <c r="J20" s="167">
        <f ca="1">(MAX(OFFSET(Sheet3!$C$7:$J$7,C21,$B$14)))/86400</f>
        <v>0</v>
      </c>
      <c r="K20" s="167" t="e">
        <f ca="1">(AVERAGE(OFFSET(Sheet3!$C$7:$J$7,C21,$B$14)))/86400</f>
        <v>#DIV/0!</v>
      </c>
      <c r="L20" s="167">
        <f ca="1">(MIN(OFFSET(Sheet3!$C$7:$J$7,C21,$B$14)))/86400</f>
        <v>0</v>
      </c>
      <c r="M20" s="134">
        <f ca="1">MAX(OFFSET(Sheet3!$C$8:$J$8,C21,$B$14))</f>
        <v>0</v>
      </c>
      <c r="N20" s="134">
        <f ca="1">(OFFSET(Sheet3!$K$8,C21,$B$14))</f>
        <v>0</v>
      </c>
      <c r="O20" s="134">
        <f ca="1">MIN(OFFSET(Sheet3!$C$8:$J$8,C21,$B$14))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10</v>
      </c>
      <c r="F21" s="134">
        <f ca="1">OFFSET(Sheet3!$C$5,C22,$B$14)</f>
        <v>0</v>
      </c>
      <c r="G21" s="134">
        <f ca="1">MAX(OFFSET(Sheet3!$C$6:$J$6,C22,$B$14))</f>
        <v>0</v>
      </c>
      <c r="H21" s="134" t="e">
        <f ca="1">AVERAGE(OFFSET(Sheet3!$C$6:$J$6,C22,$B$14))</f>
        <v>#DIV/0!</v>
      </c>
      <c r="I21" s="134">
        <f ca="1">MIN(OFFSET(Sheet3!$C$6:$J$6,C22,$B$14))</f>
        <v>0</v>
      </c>
      <c r="J21" s="167">
        <f ca="1">(MAX(OFFSET(Sheet3!$C$7:$J$7,C22,$B$14)))/86400</f>
        <v>0</v>
      </c>
      <c r="K21" s="167" t="e">
        <f ca="1">(AVERAGE(OFFSET(Sheet3!$C$7:$J$7,C22,$B$14)))/86400</f>
        <v>#DIV/0!</v>
      </c>
      <c r="L21" s="167">
        <f ca="1">(MIN(OFFSET(Sheet3!$C$7:$J$7,C22,$B$14)))/86400</f>
        <v>0</v>
      </c>
      <c r="M21" s="134">
        <f ca="1">MAX(OFFSET(Sheet3!$C$8:$J$8,C22,$B$14))</f>
        <v>0</v>
      </c>
      <c r="N21" s="134">
        <f ca="1">(OFFSET(Sheet3!$K$8,C22,$B$14))</f>
        <v>0</v>
      </c>
      <c r="O21" s="134">
        <f ca="1">MIN(OFFSET(Sheet3!$C$8:$J$8,C22,$B$14))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10</v>
      </c>
      <c r="F22" s="134">
        <f ca="1">OFFSET(Sheet3!$C$5,C23,$B$14)</f>
        <v>0</v>
      </c>
      <c r="G22" s="134">
        <f ca="1">MAX(OFFSET(Sheet3!$C$6:$J$6,C23,$B$14))</f>
        <v>0</v>
      </c>
      <c r="H22" s="134" t="e">
        <f ca="1">AVERAGE(OFFSET(Sheet3!$C$6:$J$6,C23,$B$14))</f>
        <v>#DIV/0!</v>
      </c>
      <c r="I22" s="134">
        <f ca="1">MIN(OFFSET(Sheet3!$C$6:$J$6,C23,$B$14))</f>
        <v>0</v>
      </c>
      <c r="J22" s="167">
        <f ca="1">(MAX(OFFSET(Sheet3!$C$7:$J$7,C23,$B$14)))/86400</f>
        <v>0</v>
      </c>
      <c r="K22" s="167" t="e">
        <f ca="1">(AVERAGE(OFFSET(Sheet3!$C$7:$J$7,C23,$B$14)))/86400</f>
        <v>#DIV/0!</v>
      </c>
      <c r="L22" s="167">
        <f ca="1">(MIN(OFFSET(Sheet3!$C$7:$J$7,C23,$B$14)))/86400</f>
        <v>0</v>
      </c>
      <c r="M22" s="134">
        <f ca="1">MAX(OFFSET(Sheet3!$C$8:$J$8,C23,$B$14))</f>
        <v>0</v>
      </c>
      <c r="N22" s="134">
        <f ca="1">(OFFSET(Sheet3!$K$8,C23,$B$14))</f>
        <v>0</v>
      </c>
      <c r="O22" s="134">
        <f ca="1">MIN(OFFSET(Sheet3!$C$8:$J$8,C23,$B$14))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10</v>
      </c>
      <c r="F23" s="134">
        <f ca="1">OFFSET(Sheet3!$C$5,C24,$B$14)</f>
        <v>0</v>
      </c>
      <c r="G23" s="134">
        <f ca="1">MAX(OFFSET(Sheet3!$C$6:$J$6,C24,$B$14))</f>
        <v>0</v>
      </c>
      <c r="H23" s="134" t="e">
        <f ca="1">AVERAGE(OFFSET(Sheet3!$C$6:$J$6,C24,$B$14))</f>
        <v>#DIV/0!</v>
      </c>
      <c r="I23" s="134">
        <f ca="1">MIN(OFFSET(Sheet3!$C$6:$J$6,C24,$B$14))</f>
        <v>0</v>
      </c>
      <c r="J23" s="167">
        <f ca="1">(MAX(OFFSET(Sheet3!$C$7:$J$7,C24,$B$14)))/86400</f>
        <v>0</v>
      </c>
      <c r="K23" s="167" t="e">
        <f ca="1">(AVERAGE(OFFSET(Sheet3!$C$7:$J$7,C24,$B$14)))/86400</f>
        <v>#DIV/0!</v>
      </c>
      <c r="L23" s="167">
        <f ca="1">(MIN(OFFSET(Sheet3!$C$7:$J$7,C24,$B$14)))/86400</f>
        <v>0</v>
      </c>
      <c r="M23" s="134">
        <f ca="1">MAX(OFFSET(Sheet3!$C$8:$J$8,C24,$B$14))</f>
        <v>0</v>
      </c>
      <c r="N23" s="134">
        <f ca="1">(OFFSET(Sheet3!$K$8,C24,$B$14))</f>
        <v>0</v>
      </c>
      <c r="O23" s="134">
        <f ca="1">MIN(OFFSET(Sheet3!$C$8:$J$8,C24,$B$14))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10</v>
      </c>
      <c r="F24" s="134">
        <f ca="1">OFFSET(Sheet3!$C$5,C25,$B$14)</f>
        <v>0</v>
      </c>
      <c r="G24" s="134">
        <f ca="1">MAX(OFFSET(Sheet3!$C$6:$J$6,C25,$B$14))</f>
        <v>0</v>
      </c>
      <c r="H24" s="134" t="e">
        <f ca="1">AVERAGE(OFFSET(Sheet3!$C$6:$J$6,C25,$B$14))</f>
        <v>#DIV/0!</v>
      </c>
      <c r="I24" s="134">
        <f ca="1">MIN(OFFSET(Sheet3!$C$6:$J$6,C25,$B$14))</f>
        <v>0</v>
      </c>
      <c r="J24" s="167">
        <f ca="1">(MAX(OFFSET(Sheet3!$C$7:$J$7,C25,$B$14)))/86400</f>
        <v>0</v>
      </c>
      <c r="K24" s="167" t="e">
        <f ca="1">(AVERAGE(OFFSET(Sheet3!$C$7:$J$7,C25,$B$14)))/86400</f>
        <v>#DIV/0!</v>
      </c>
      <c r="L24" s="167">
        <f ca="1">(MIN(OFFSET(Sheet3!$C$7:$J$7,C25,$B$14)))/86400</f>
        <v>0</v>
      </c>
      <c r="M24" s="134">
        <f ca="1">MAX(OFFSET(Sheet3!$C$8:$J$8,C25,$B$14))</f>
        <v>0</v>
      </c>
      <c r="N24" s="134">
        <f ca="1">(OFFSET(Sheet3!$K$8,C25,$B$14))</f>
        <v>0</v>
      </c>
      <c r="O24" s="134">
        <f ca="1">MIN(OFFSET(Sheet3!$C$8:$J$8,C25,$B$14))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10</v>
      </c>
      <c r="F25" s="134">
        <f ca="1">OFFSET(Sheet3!$C$5,C26,$B$14)</f>
        <v>0</v>
      </c>
      <c r="G25" s="134">
        <f ca="1">MAX(OFFSET(Sheet3!$C$6:$J$6,C26,$B$14))</f>
        <v>0</v>
      </c>
      <c r="H25" s="134" t="e">
        <f ca="1">AVERAGE(OFFSET(Sheet3!$C$6:$J$6,C26,$B$14))</f>
        <v>#DIV/0!</v>
      </c>
      <c r="I25" s="134">
        <f ca="1">MIN(OFFSET(Sheet3!$C$6:$J$6,C26,$B$14))</f>
        <v>0</v>
      </c>
      <c r="J25" s="167">
        <f ca="1">(MAX(OFFSET(Sheet3!$C$7:$J$7,C26,$B$14)))/86400</f>
        <v>0</v>
      </c>
      <c r="K25" s="167" t="e">
        <f ca="1">(AVERAGE(OFFSET(Sheet3!$C$7:$J$7,C26,$B$14)))/86400</f>
        <v>#DIV/0!</v>
      </c>
      <c r="L25" s="167">
        <f ca="1">(MIN(OFFSET(Sheet3!$C$7:$J$7,C26,$B$14)))/86400</f>
        <v>0</v>
      </c>
      <c r="M25" s="134">
        <f ca="1">MAX(OFFSET(Sheet3!$C$8:$J$8,C26,$B$14))</f>
        <v>0</v>
      </c>
      <c r="N25" s="134">
        <f ca="1">(OFFSET(Sheet3!$K$8,C26,$B$14))</f>
        <v>0</v>
      </c>
      <c r="O25" s="134">
        <f ca="1">MIN(OFFSET(Sheet3!$C$8:$J$8,C26,$B$14))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10</v>
      </c>
      <c r="F26" s="134">
        <f ca="1">OFFSET(Sheet3!$C$5,C27,$B$14)</f>
        <v>0</v>
      </c>
      <c r="G26" s="134">
        <f ca="1">MAX(OFFSET(Sheet3!$C$6:$J$6,C27,$B$14))</f>
        <v>0</v>
      </c>
      <c r="H26" s="134" t="e">
        <f ca="1">AVERAGE(OFFSET(Sheet3!$C$6:$J$6,C27,$B$14))</f>
        <v>#DIV/0!</v>
      </c>
      <c r="I26" s="134">
        <f ca="1">MIN(OFFSET(Sheet3!$C$6:$J$6,C27,$B$14))</f>
        <v>0</v>
      </c>
      <c r="J26" s="167">
        <f ca="1">(MAX(OFFSET(Sheet3!$C$7:$J$7,C27,$B$14)))/86400</f>
        <v>0</v>
      </c>
      <c r="K26" s="167" t="e">
        <f ca="1">(AVERAGE(OFFSET(Sheet3!$C$7:$J$7,C27,$B$14)))/86400</f>
        <v>#DIV/0!</v>
      </c>
      <c r="L26" s="167">
        <f ca="1">(MIN(OFFSET(Sheet3!$C$7:$J$7,C27,$B$14)))/86400</f>
        <v>0</v>
      </c>
      <c r="M26" s="134">
        <f ca="1">MAX(OFFSET(Sheet3!$C$8:$J$8,C27,$B$14))</f>
        <v>0</v>
      </c>
      <c r="N26" s="134">
        <f ca="1">(OFFSET(Sheet3!$K$8,C27,$B$14))</f>
        <v>0</v>
      </c>
      <c r="O26" s="134">
        <f ca="1">MIN(OFFSET(Sheet3!$C$8:$J$8,C27,$B$14))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10</v>
      </c>
      <c r="F27" s="134">
        <f ca="1">OFFSET(Sheet3!$C$5,C28,$B$14)</f>
        <v>0</v>
      </c>
      <c r="G27" s="134">
        <f ca="1">MAX(OFFSET(Sheet3!$C$6:$J$6,C28,$B$14))</f>
        <v>0</v>
      </c>
      <c r="H27" s="134" t="e">
        <f ca="1">AVERAGE(OFFSET(Sheet3!$C$6:$J$6,C28,$B$14))</f>
        <v>#DIV/0!</v>
      </c>
      <c r="I27" s="134">
        <f ca="1">MIN(OFFSET(Sheet3!$C$6:$J$6,C28,$B$14))</f>
        <v>0</v>
      </c>
      <c r="J27" s="167">
        <f ca="1">(MAX(OFFSET(Sheet3!$C$7:$J$7,C28,$B$14)))/86400</f>
        <v>0</v>
      </c>
      <c r="K27" s="167" t="e">
        <f ca="1">(AVERAGE(OFFSET(Sheet3!$C$7:$J$7,C28,$B$14)))/86400</f>
        <v>#DIV/0!</v>
      </c>
      <c r="L27" s="167">
        <f ca="1">(MIN(OFFSET(Sheet3!$C$7:$J$7,C28,$B$14)))/86400</f>
        <v>0</v>
      </c>
      <c r="M27" s="134">
        <f ca="1">MAX(OFFSET(Sheet3!$C$8:$J$8,C28,$B$14))</f>
        <v>0</v>
      </c>
      <c r="N27" s="134">
        <f ca="1">(OFFSET(Sheet3!$K$8,C28,$B$14))</f>
        <v>0</v>
      </c>
      <c r="O27" s="134">
        <f ca="1">MIN(OFFSET(Sheet3!$C$8:$J$8,C28,$B$14))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10</v>
      </c>
      <c r="F28" s="134">
        <f ca="1">OFFSET(Sheet3!$C$5,C29,$B$14)</f>
        <v>0</v>
      </c>
      <c r="G28" s="134">
        <f ca="1">MAX(OFFSET(Sheet3!$C$6:$J$6,C29,$B$14))</f>
        <v>0</v>
      </c>
      <c r="H28" s="134" t="e">
        <f ca="1">AVERAGE(OFFSET(Sheet3!$C$6:$J$6,C29,$B$14))</f>
        <v>#DIV/0!</v>
      </c>
      <c r="I28" s="134">
        <f ca="1">MIN(OFFSET(Sheet3!$C$6:$J$6,C29,$B$14))</f>
        <v>0</v>
      </c>
      <c r="J28" s="167">
        <f ca="1">(MAX(OFFSET(Sheet3!$C$7:$J$7,C29,$B$14)))/86400</f>
        <v>0</v>
      </c>
      <c r="K28" s="167" t="e">
        <f ca="1">(AVERAGE(OFFSET(Sheet3!$C$7:$J$7,C29,$B$14)))/86400</f>
        <v>#DIV/0!</v>
      </c>
      <c r="L28" s="167">
        <f ca="1">(MIN(OFFSET(Sheet3!$C$7:$J$7,C29,$B$14)))/86400</f>
        <v>0</v>
      </c>
      <c r="M28" s="134">
        <f ca="1">MAX(OFFSET(Sheet3!$C$8:$J$8,C29,$B$14))</f>
        <v>0</v>
      </c>
      <c r="N28" s="134">
        <f ca="1">(OFFSET(Sheet3!$K$8,C29,$B$14))</f>
        <v>0</v>
      </c>
      <c r="O28" s="134">
        <f ca="1">MIN(OFFSET(Sheet3!$C$8:$J$8,C29,$B$14))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10</v>
      </c>
      <c r="F29" s="134">
        <f ca="1">OFFSET(Sheet3!$C$5,C30,$B$14)</f>
        <v>0</v>
      </c>
      <c r="G29" s="134">
        <f ca="1">MAX(OFFSET(Sheet3!$C$6:$J$6,C30,$B$14))</f>
        <v>0</v>
      </c>
      <c r="H29" s="134" t="e">
        <f ca="1">AVERAGE(OFFSET(Sheet3!$C$6:$J$6,C30,$B$14))</f>
        <v>#DIV/0!</v>
      </c>
      <c r="I29" s="134">
        <f ca="1">MIN(OFFSET(Sheet3!$C$6:$J$6,C30,$B$14))</f>
        <v>0</v>
      </c>
      <c r="J29" s="167">
        <f ca="1">(MAX(OFFSET(Sheet3!$C$7:$J$7,C30,$B$14)))/86400</f>
        <v>0</v>
      </c>
      <c r="K29" s="167" t="e">
        <f ca="1">(AVERAGE(OFFSET(Sheet3!$C$7:$J$7,C30,$B$14)))/86400</f>
        <v>#DIV/0!</v>
      </c>
      <c r="L29" s="167">
        <f ca="1">(MIN(OFFSET(Sheet3!$C$7:$J$7,C30,$B$14)))/86400</f>
        <v>0</v>
      </c>
      <c r="M29" s="134">
        <f ca="1">MAX(OFFSET(Sheet3!$C$8:$J$8,C30,$B$14))</f>
        <v>0</v>
      </c>
      <c r="N29" s="134">
        <f ca="1">(OFFSET(Sheet3!$K$8,C30,$B$14))</f>
        <v>0</v>
      </c>
      <c r="O29" s="134">
        <f ca="1">MIN(OFFSET(Sheet3!$C$8:$J$8,C30,$B$14))</f>
        <v>0</v>
      </c>
    </row>
    <row r="30" spans="1:15" x14ac:dyDescent="0.25">
      <c r="C30" s="134">
        <v>100</v>
      </c>
      <c r="D30" s="134">
        <f ca="1">OFFSET(Sheet3!$B$5,C31,0)</f>
        <v>111</v>
      </c>
      <c r="E30" s="134">
        <v>10</v>
      </c>
      <c r="F30" s="134">
        <f ca="1">OFFSET(Sheet3!$C$5,C31,$B$14)</f>
        <v>0</v>
      </c>
      <c r="G30" s="134">
        <f ca="1">MAX(OFFSET(Sheet3!$C$6:$J$6,C31,$B$14))</f>
        <v>0</v>
      </c>
      <c r="H30" s="134" t="e">
        <f ca="1">AVERAGE(OFFSET(Sheet3!$C$6:$J$6,C31,$B$14))</f>
        <v>#DIV/0!</v>
      </c>
      <c r="I30" s="134">
        <f ca="1">MIN(OFFSET(Sheet3!$C$6:$J$6,C31,$B$14))</f>
        <v>0</v>
      </c>
      <c r="J30" s="167">
        <f ca="1">(MAX(OFFSET(Sheet3!$C$7:$J$7,C31,$B$14)))/86400</f>
        <v>0</v>
      </c>
      <c r="K30" s="167" t="e">
        <f ca="1">(AVERAGE(OFFSET(Sheet3!$C$7:$J$7,C31,$B$14)))/86400</f>
        <v>#DIV/0!</v>
      </c>
      <c r="L30" s="167">
        <f ca="1">(MIN(OFFSET(Sheet3!$C$7:$J$7,C31,$B$14)))/86400</f>
        <v>0</v>
      </c>
      <c r="M30" s="134">
        <f ca="1">MAX(OFFSET(Sheet3!$C$8:$J$8,C31,$B$14))</f>
        <v>0</v>
      </c>
      <c r="N30" s="134">
        <f ca="1">(OFFSET(Sheet3!$K$8,C31,$B$14))</f>
        <v>0</v>
      </c>
      <c r="O30" s="134">
        <f ca="1">MIN(OFFSET(Sheet3!$C$8:$J$8,C31,$B$14))</f>
        <v>0</v>
      </c>
    </row>
    <row r="31" spans="1:15" x14ac:dyDescent="0.25">
      <c r="C31" s="134">
        <v>104</v>
      </c>
      <c r="D31" s="134">
        <f ca="1">OFFSET(Sheet3!$B$5,C32,0)</f>
        <v>112</v>
      </c>
      <c r="E31" s="134">
        <v>10</v>
      </c>
      <c r="F31" s="134">
        <f ca="1">OFFSET(Sheet3!$C$5,C32,$B$14)</f>
        <v>0</v>
      </c>
      <c r="G31" s="134">
        <f ca="1">MAX(OFFSET(Sheet3!$C$6:$J$6,C32,$B$14))</f>
        <v>0</v>
      </c>
      <c r="H31" s="134" t="e">
        <f ca="1">AVERAGE(OFFSET(Sheet3!$C$6:$J$6,C32,$B$14))</f>
        <v>#DIV/0!</v>
      </c>
      <c r="I31" s="134">
        <f ca="1">MIN(OFFSET(Sheet3!$C$6:$J$6,C32,$B$14))</f>
        <v>0</v>
      </c>
      <c r="J31" s="167">
        <f ca="1">(MAX(OFFSET(Sheet3!$C$7:$J$7,C32,$B$14)))/86400</f>
        <v>0</v>
      </c>
      <c r="K31" s="167" t="e">
        <f ca="1">(AVERAGE(OFFSET(Sheet3!$C$7:$J$7,C32,$B$14)))/86400</f>
        <v>#DIV/0!</v>
      </c>
      <c r="L31" s="167">
        <f ca="1">(MIN(OFFSET(Sheet3!$C$7:$J$7,C32,$B$14)))/86400</f>
        <v>0</v>
      </c>
      <c r="M31" s="134">
        <f ca="1">MAX(OFFSET(Sheet3!$C$8:$J$8,C32,$B$14))</f>
        <v>0</v>
      </c>
      <c r="N31" s="134">
        <f ca="1">(OFFSET(Sheet3!$K$8,C32,$B$14))</f>
        <v>0</v>
      </c>
      <c r="O31" s="134">
        <f ca="1">MIN(OFFSET(Sheet3!$C$8:$J$8,C32,$B$14))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10</v>
      </c>
      <c r="F32" s="134">
        <f ca="1">OFFSET(Sheet3!$C$5,C33,$B$14)</f>
        <v>0</v>
      </c>
      <c r="G32" s="134">
        <f ca="1">MAX(OFFSET(Sheet3!$C$6:$J$6,C33,$B$14))</f>
        <v>0</v>
      </c>
      <c r="H32" s="134" t="e">
        <f ca="1">AVERAGE(OFFSET(Sheet3!$C$6:$J$6,C33,$B$14))</f>
        <v>#DIV/0!</v>
      </c>
      <c r="I32" s="134">
        <f ca="1">MIN(OFFSET(Sheet3!$C$6:$J$6,C33,$B$14))</f>
        <v>0</v>
      </c>
      <c r="J32" s="167">
        <f ca="1">(MAX(OFFSET(Sheet3!$C$7:$J$7,C33,$B$14)))/86400</f>
        <v>0</v>
      </c>
      <c r="K32" s="167" t="e">
        <f ca="1">(AVERAGE(OFFSET(Sheet3!$C$7:$J$7,C33,$B$14)))/86400</f>
        <v>#DIV/0!</v>
      </c>
      <c r="L32" s="167">
        <f ca="1">(MIN(OFFSET(Sheet3!$C$7:$J$7,C33,$B$14)))/86400</f>
        <v>0</v>
      </c>
      <c r="M32" s="134">
        <f ca="1">MAX(OFFSET(Sheet3!$C$8:$J$8,C33,$B$14))</f>
        <v>0</v>
      </c>
      <c r="N32" s="134">
        <f ca="1">(OFFSET(Sheet3!$K$8,C33,$B$14))</f>
        <v>0</v>
      </c>
      <c r="O32" s="134">
        <f ca="1">MIN(OFFSET(Sheet3!$C$8:$J$8,C33,$B$14))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10</v>
      </c>
      <c r="F33" s="134">
        <f ca="1">OFFSET(Sheet3!$C$5,C34,$B$14)</f>
        <v>0</v>
      </c>
      <c r="G33" s="134">
        <f ca="1">MAX(OFFSET(Sheet3!$C$6:$J$6,C34,$B$14))</f>
        <v>0</v>
      </c>
      <c r="H33" s="134" t="e">
        <f ca="1">AVERAGE(OFFSET(Sheet3!$C$6:$J$6,C34,$B$14))</f>
        <v>#DIV/0!</v>
      </c>
      <c r="I33" s="134">
        <f ca="1">MIN(OFFSET(Sheet3!$C$6:$J$6,C34,$B$14))</f>
        <v>0</v>
      </c>
      <c r="J33" s="167">
        <f ca="1">(MAX(OFFSET(Sheet3!$C$7:$J$7,C34,$B$14)))/86400</f>
        <v>0</v>
      </c>
      <c r="K33" s="167" t="e">
        <f ca="1">(AVERAGE(OFFSET(Sheet3!$C$7:$J$7,C34,$B$14)))/86400</f>
        <v>#DIV/0!</v>
      </c>
      <c r="L33" s="167">
        <f ca="1">(MIN(OFFSET(Sheet3!$C$7:$J$7,C34,$B$14)))/86400</f>
        <v>0</v>
      </c>
      <c r="M33" s="134">
        <f ca="1">MAX(OFFSET(Sheet3!$C$8:$J$8,C34,$B$14))</f>
        <v>0</v>
      </c>
      <c r="N33" s="134">
        <f ca="1">(OFFSET(Sheet3!$K$8,C34,$B$14))</f>
        <v>0</v>
      </c>
      <c r="O33" s="134">
        <f ca="1">MIN(OFFSET(Sheet3!$C$8:$J$8,C34,$B$14))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10</v>
      </c>
      <c r="F34" s="134">
        <f ca="1">OFFSET(Sheet3!$C$5,C35,$B$14)</f>
        <v>0</v>
      </c>
      <c r="G34" s="134">
        <f ca="1">MAX(OFFSET(Sheet3!$C$6:$J$6,C35,$B$14))</f>
        <v>0</v>
      </c>
      <c r="H34" s="134" t="e">
        <f ca="1">AVERAGE(OFFSET(Sheet3!$C$6:$J$6,C35,$B$14))</f>
        <v>#DIV/0!</v>
      </c>
      <c r="I34" s="134">
        <f ca="1">MIN(OFFSET(Sheet3!$C$6:$J$6,C35,$B$14))</f>
        <v>0</v>
      </c>
      <c r="J34" s="167">
        <f ca="1">(MAX(OFFSET(Sheet3!$C$7:$J$7,C35,$B$14)))/86400</f>
        <v>0</v>
      </c>
      <c r="K34" s="167" t="e">
        <f ca="1">(AVERAGE(OFFSET(Sheet3!$C$7:$J$7,C35,$B$14)))/86400</f>
        <v>#DIV/0!</v>
      </c>
      <c r="L34" s="167">
        <f ca="1">(MIN(OFFSET(Sheet3!$C$7:$J$7,C35,$B$14)))/86400</f>
        <v>0</v>
      </c>
      <c r="M34" s="134">
        <f ca="1">MAX(OFFSET(Sheet3!$C$8:$J$8,C35,$B$14))</f>
        <v>0</v>
      </c>
      <c r="N34" s="134">
        <f ca="1">(OFFSET(Sheet3!$K$8,C35,$B$14))</f>
        <v>0</v>
      </c>
      <c r="O34" s="134">
        <f ca="1">MIN(OFFSET(Sheet3!$C$8:$J$8,C35,$B$14))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10</v>
      </c>
      <c r="F35" s="134">
        <f ca="1">OFFSET(Sheet3!$C$5,C36,$B$14)</f>
        <v>0</v>
      </c>
      <c r="G35" s="134">
        <f ca="1">MAX(OFFSET(Sheet3!$C$6:$J$6,C36,$B$14))</f>
        <v>0</v>
      </c>
      <c r="H35" s="134" t="e">
        <f ca="1">AVERAGE(OFFSET(Sheet3!$C$6:$J$6,C36,$B$14))</f>
        <v>#DIV/0!</v>
      </c>
      <c r="I35" s="134">
        <f ca="1">MIN(OFFSET(Sheet3!$C$6:$J$6,C36,$B$14))</f>
        <v>0</v>
      </c>
      <c r="J35" s="167">
        <f ca="1">(MAX(OFFSET(Sheet3!$C$7:$J$7,C36,$B$14)))/86400</f>
        <v>0</v>
      </c>
      <c r="K35" s="167" t="e">
        <f ca="1">(AVERAGE(OFFSET(Sheet3!$C$7:$J$7,C36,$B$14)))/86400</f>
        <v>#DIV/0!</v>
      </c>
      <c r="L35" s="167">
        <f ca="1">(MIN(OFFSET(Sheet3!$C$7:$J$7,C36,$B$14)))/86400</f>
        <v>0</v>
      </c>
      <c r="M35" s="134">
        <f ca="1">MAX(OFFSET(Sheet3!$C$8:$J$8,C36,$B$14))</f>
        <v>0</v>
      </c>
      <c r="N35" s="134">
        <f ca="1">(OFFSET(Sheet3!$K$8,C36,$B$14))</f>
        <v>0</v>
      </c>
      <c r="O35" s="134">
        <f ca="1">MIN(OFFSET(Sheet3!$C$8:$J$8,C36,$B$14))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10</v>
      </c>
      <c r="F36" s="134">
        <f ca="1">OFFSET(Sheet3!$C$5,C37,$B$14)</f>
        <v>0</v>
      </c>
      <c r="G36" s="134">
        <f ca="1">MAX(OFFSET(Sheet3!$C$6:$J$6,C37,$B$14))</f>
        <v>0</v>
      </c>
      <c r="H36" s="134" t="e">
        <f ca="1">AVERAGE(OFFSET(Sheet3!$C$6:$J$6,C37,$B$14))</f>
        <v>#DIV/0!</v>
      </c>
      <c r="I36" s="134">
        <f ca="1">MIN(OFFSET(Sheet3!$C$6:$J$6,C37,$B$14))</f>
        <v>0</v>
      </c>
      <c r="J36" s="167">
        <f ca="1">(MAX(OFFSET(Sheet3!$C$7:$J$7,C37,$B$14)))/86400</f>
        <v>0</v>
      </c>
      <c r="K36" s="167" t="e">
        <f ca="1">(AVERAGE(OFFSET(Sheet3!$C$7:$J$7,C37,$B$14)))/86400</f>
        <v>#DIV/0!</v>
      </c>
      <c r="L36" s="167">
        <f ca="1">(MIN(OFFSET(Sheet3!$C$7:$J$7,C37,$B$14)))/86400</f>
        <v>0</v>
      </c>
      <c r="M36" s="134">
        <f ca="1">MAX(OFFSET(Sheet3!$C$8:$J$8,C37,$B$14))</f>
        <v>0</v>
      </c>
      <c r="N36" s="134">
        <f ca="1">(OFFSET(Sheet3!$K$8,C37,$B$14))</f>
        <v>0</v>
      </c>
      <c r="O36" s="134">
        <f ca="1">MIN(OFFSET(Sheet3!$C$8:$J$8,C37,$B$14))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10</v>
      </c>
      <c r="F37" s="134">
        <f ca="1">OFFSET(Sheet3!$C$5,C38,$B$14)</f>
        <v>0</v>
      </c>
      <c r="G37" s="134">
        <f ca="1">MAX(OFFSET(Sheet3!$C$6:$J$6,C38,$B$14))</f>
        <v>0</v>
      </c>
      <c r="H37" s="134" t="e">
        <f ca="1">AVERAGE(OFFSET(Sheet3!$C$6:$J$6,C38,$B$14))</f>
        <v>#DIV/0!</v>
      </c>
      <c r="I37" s="134">
        <f ca="1">MIN(OFFSET(Sheet3!$C$6:$J$6,C38,$B$14))</f>
        <v>0</v>
      </c>
      <c r="J37" s="167">
        <f ca="1">(MAX(OFFSET(Sheet3!$C$7:$J$7,C38,$B$14)))/86400</f>
        <v>0</v>
      </c>
      <c r="K37" s="167" t="e">
        <f ca="1">(AVERAGE(OFFSET(Sheet3!$C$7:$J$7,C38,$B$14)))/86400</f>
        <v>#DIV/0!</v>
      </c>
      <c r="L37" s="167">
        <f ca="1">(MIN(OFFSET(Sheet3!$C$7:$J$7,C38,$B$14)))/86400</f>
        <v>0</v>
      </c>
      <c r="M37" s="134">
        <f ca="1">MAX(OFFSET(Sheet3!$C$8:$J$8,C38,$B$14))</f>
        <v>0</v>
      </c>
      <c r="N37" s="134">
        <f ca="1">(OFFSET(Sheet3!$K$8,C38,$B$14))</f>
        <v>0</v>
      </c>
      <c r="O37" s="134">
        <f ca="1">MIN(OFFSET(Sheet3!$C$8:$J$8,C38,$B$14))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10</v>
      </c>
      <c r="F38" s="134">
        <f ca="1">OFFSET(Sheet3!$C$5,C39,$B$14)</f>
        <v>0</v>
      </c>
      <c r="G38" s="134">
        <f ca="1">MAX(OFFSET(Sheet3!$C$6:$J$6,C39,$B$14))</f>
        <v>0</v>
      </c>
      <c r="H38" s="134" t="e">
        <f ca="1">AVERAGE(OFFSET(Sheet3!$C$6:$J$6,C39,$B$14))</f>
        <v>#DIV/0!</v>
      </c>
      <c r="I38" s="134">
        <f ca="1">MIN(OFFSET(Sheet3!$C$6:$J$6,C39,$B$14))</f>
        <v>0</v>
      </c>
      <c r="J38" s="167">
        <f ca="1">(MAX(OFFSET(Sheet3!$C$7:$J$7,C39,$B$14)))/86400</f>
        <v>0</v>
      </c>
      <c r="K38" s="167" t="e">
        <f ca="1">(AVERAGE(OFFSET(Sheet3!$C$7:$J$7,C39,$B$14)))/86400</f>
        <v>#DIV/0!</v>
      </c>
      <c r="L38" s="167">
        <f ca="1">(MIN(OFFSET(Sheet3!$C$7:$J$7,C39,$B$14)))/86400</f>
        <v>0</v>
      </c>
      <c r="M38" s="134">
        <f ca="1">MAX(OFFSET(Sheet3!$C$8:$J$8,C39,$B$14))</f>
        <v>0</v>
      </c>
      <c r="N38" s="134">
        <f ca="1">(OFFSET(Sheet3!$K$8,C39,$B$14))</f>
        <v>0</v>
      </c>
      <c r="O38" s="134">
        <f ca="1">MIN(OFFSET(Sheet3!$C$8:$J$8,C39,$B$14))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10</v>
      </c>
      <c r="F39" s="134">
        <f ca="1">OFFSET(Sheet3!$C$5,C40,$B$14)</f>
        <v>0</v>
      </c>
      <c r="G39" s="134">
        <f ca="1">MAX(OFFSET(Sheet3!$C$6:$J$6,C40,$B$14))</f>
        <v>0</v>
      </c>
      <c r="H39" s="134" t="e">
        <f ca="1">AVERAGE(OFFSET(Sheet3!$C$6:$J$6,C40,$B$14))</f>
        <v>#DIV/0!</v>
      </c>
      <c r="I39" s="134">
        <f ca="1">MIN(OFFSET(Sheet3!$C$6:$J$6,C40,$B$14))</f>
        <v>0</v>
      </c>
      <c r="J39" s="167">
        <f ca="1">(MAX(OFFSET(Sheet3!$C$7:$J$7,C40,$B$14)))/86400</f>
        <v>0</v>
      </c>
      <c r="K39" s="167" t="e">
        <f ca="1">(AVERAGE(OFFSET(Sheet3!$C$7:$J$7,C40,$B$14)))/86400</f>
        <v>#DIV/0!</v>
      </c>
      <c r="L39" s="167">
        <f ca="1">(MIN(OFFSET(Sheet3!$C$7:$J$7,C40,$B$14)))/86400</f>
        <v>0</v>
      </c>
      <c r="M39" s="134">
        <f ca="1">MAX(OFFSET(Sheet3!$C$8:$J$8,C40,$B$14))</f>
        <v>0</v>
      </c>
      <c r="N39" s="134">
        <f ca="1">(OFFSET(Sheet3!$K$8,C40,$B$14))</f>
        <v>0</v>
      </c>
      <c r="O39" s="134">
        <f ca="1">MIN(OFFSET(Sheet3!$C$8:$J$8,C40,$B$14))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10</v>
      </c>
      <c r="F40" s="134">
        <f ca="1">OFFSET(Sheet3!$C$5,C41,$B$14)</f>
        <v>0</v>
      </c>
      <c r="G40" s="134">
        <f ca="1">MAX(OFFSET(Sheet3!$C$6:$J$6,C41,$B$14))</f>
        <v>0</v>
      </c>
      <c r="H40" s="134" t="e">
        <f ca="1">AVERAGE(OFFSET(Sheet3!$C$6:$J$6,C41,$B$14))</f>
        <v>#DIV/0!</v>
      </c>
      <c r="I40" s="134">
        <f ca="1">MIN(OFFSET(Sheet3!$C$6:$J$6,C41,$B$14))</f>
        <v>0</v>
      </c>
      <c r="J40" s="167">
        <f ca="1">(MAX(OFFSET(Sheet3!$C$7:$J$7,C41,$B$14)))/86400</f>
        <v>0</v>
      </c>
      <c r="K40" s="167" t="e">
        <f ca="1">(AVERAGE(OFFSET(Sheet3!$C$7:$J$7,C41,$B$14)))/86400</f>
        <v>#DIV/0!</v>
      </c>
      <c r="L40" s="167">
        <f ca="1">(MIN(OFFSET(Sheet3!$C$7:$J$7,C41,$B$14)))/86400</f>
        <v>0</v>
      </c>
      <c r="M40" s="134">
        <f ca="1">MAX(OFFSET(Sheet3!$C$8:$J$8,C41,$B$14))</f>
        <v>0</v>
      </c>
      <c r="N40" s="134">
        <f ca="1">(OFFSET(Sheet3!$K$8,C41,$B$14))</f>
        <v>0</v>
      </c>
      <c r="O40" s="134">
        <f ca="1">MIN(OFFSET(Sheet3!$C$8:$J$8,C41,$B$14))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10</v>
      </c>
      <c r="F41" s="134">
        <f ca="1">OFFSET(Sheet3!$C$5,C42,$B$14)</f>
        <v>0</v>
      </c>
      <c r="G41" s="134">
        <f ca="1">MAX(OFFSET(Sheet3!$C$6:$J$6,C42,$B$14))</f>
        <v>0</v>
      </c>
      <c r="H41" s="134" t="e">
        <f ca="1">AVERAGE(OFFSET(Sheet3!$C$6:$J$6,C42,$B$14))</f>
        <v>#DIV/0!</v>
      </c>
      <c r="I41" s="134">
        <f ca="1">MIN(OFFSET(Sheet3!$C$6:$J$6,C42,$B$14))</f>
        <v>0</v>
      </c>
      <c r="J41" s="167">
        <f ca="1">(MAX(OFFSET(Sheet3!$C$7:$J$7,C42,$B$14)))/86400</f>
        <v>0</v>
      </c>
      <c r="K41" s="167" t="e">
        <f ca="1">(AVERAGE(OFFSET(Sheet3!$C$7:$J$7,C42,$B$14)))/86400</f>
        <v>#DIV/0!</v>
      </c>
      <c r="L41" s="167">
        <f ca="1">(MIN(OFFSET(Sheet3!$C$7:$J$7,C42,$B$14)))/86400</f>
        <v>0</v>
      </c>
      <c r="M41" s="134">
        <f ca="1">MAX(OFFSET(Sheet3!$C$8:$J$8,C42,$B$14))</f>
        <v>0</v>
      </c>
      <c r="N41" s="134">
        <f ca="1">(OFFSET(Sheet3!$K$8,C42,$B$14))</f>
        <v>0</v>
      </c>
      <c r="O41" s="134">
        <f ca="1">MIN(OFFSET(Sheet3!$C$8:$J$8,C42,$B$14))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10</v>
      </c>
      <c r="F42" s="134">
        <f ca="1">OFFSET(Sheet3!$C$5,C43,$B$14)</f>
        <v>0</v>
      </c>
      <c r="G42" s="134">
        <f ca="1">MAX(OFFSET(Sheet3!$C$6:$J$6,C43,$B$14))</f>
        <v>0</v>
      </c>
      <c r="H42" s="134" t="e">
        <f ca="1">AVERAGE(OFFSET(Sheet3!$C$6:$J$6,C43,$B$14))</f>
        <v>#DIV/0!</v>
      </c>
      <c r="I42" s="134">
        <f ca="1">MIN(OFFSET(Sheet3!$C$6:$J$6,C43,$B$14))</f>
        <v>0</v>
      </c>
      <c r="J42" s="167">
        <f ca="1">(MAX(OFFSET(Sheet3!$C$7:$J$7,C43,$B$14)))/86400</f>
        <v>0</v>
      </c>
      <c r="K42" s="167" t="e">
        <f ca="1">(AVERAGE(OFFSET(Sheet3!$C$7:$J$7,C43,$B$14)))/86400</f>
        <v>#DIV/0!</v>
      </c>
      <c r="L42" s="167">
        <f ca="1">(MIN(OFFSET(Sheet3!$C$7:$J$7,C43,$B$14)))/86400</f>
        <v>0</v>
      </c>
      <c r="M42" s="134">
        <f ca="1">MAX(OFFSET(Sheet3!$C$8:$J$8,C43,$B$14))</f>
        <v>0</v>
      </c>
      <c r="N42" s="134">
        <f ca="1">(OFFSET(Sheet3!$K$8,C43,$B$14))</f>
        <v>0</v>
      </c>
      <c r="O42" s="134">
        <f ca="1">MIN(OFFSET(Sheet3!$C$8:$J$8,C43,$B$14))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10</v>
      </c>
      <c r="F43" s="134">
        <f ca="1">OFFSET(Sheet3!$C$5,C44,$B$14)</f>
        <v>0</v>
      </c>
      <c r="G43" s="134">
        <f ca="1">MAX(OFFSET(Sheet3!$C$6:$J$6,C44,$B$14))</f>
        <v>0</v>
      </c>
      <c r="H43" s="134" t="e">
        <f ca="1">AVERAGE(OFFSET(Sheet3!$C$6:$J$6,C44,$B$14))</f>
        <v>#DIV/0!</v>
      </c>
      <c r="I43" s="134">
        <f ca="1">MIN(OFFSET(Sheet3!$C$6:$J$6,C44,$B$14))</f>
        <v>0</v>
      </c>
      <c r="J43" s="167">
        <f ca="1">(MAX(OFFSET(Sheet3!$C$7:$J$7,C44,$B$14)))/86400</f>
        <v>0</v>
      </c>
      <c r="K43" s="167" t="e">
        <f ca="1">(AVERAGE(OFFSET(Sheet3!$C$7:$J$7,C44,$B$14)))/86400</f>
        <v>#DIV/0!</v>
      </c>
      <c r="L43" s="167">
        <f ca="1">(MIN(OFFSET(Sheet3!$C$7:$J$7,C44,$B$14)))/86400</f>
        <v>0</v>
      </c>
      <c r="M43" s="134">
        <f ca="1">MAX(OFFSET(Sheet3!$C$8:$J$8,C44,$B$14))</f>
        <v>0</v>
      </c>
      <c r="N43" s="134">
        <f ca="1">(OFFSET(Sheet3!$K$8,C44,$B$14))</f>
        <v>0</v>
      </c>
      <c r="O43" s="134">
        <f ca="1">MIN(OFFSET(Sheet3!$C$8:$J$8,C44,$B$14))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10</v>
      </c>
      <c r="F44" s="134">
        <f ca="1">OFFSET(Sheet3!$C$5,C45,$B$14)</f>
        <v>0</v>
      </c>
      <c r="G44" s="134">
        <f ca="1">MAX(OFFSET(Sheet3!$C$6:$J$6,C45,$B$14))</f>
        <v>0</v>
      </c>
      <c r="H44" s="134" t="e">
        <f ca="1">AVERAGE(OFFSET(Sheet3!$C$6:$J$6,C45,$B$14))</f>
        <v>#DIV/0!</v>
      </c>
      <c r="I44" s="134">
        <f ca="1">MIN(OFFSET(Sheet3!$C$6:$J$6,C45,$B$14))</f>
        <v>0</v>
      </c>
      <c r="J44" s="167">
        <f ca="1">(MAX(OFFSET(Sheet3!$C$7:$J$7,C45,$B$14)))/86400</f>
        <v>0</v>
      </c>
      <c r="K44" s="167" t="e">
        <f ca="1">(AVERAGE(OFFSET(Sheet3!$C$7:$J$7,C45,$B$14)))/86400</f>
        <v>#DIV/0!</v>
      </c>
      <c r="L44" s="167">
        <f ca="1">(MIN(OFFSET(Sheet3!$C$7:$J$7,C45,$B$14)))/86400</f>
        <v>0</v>
      </c>
      <c r="M44" s="134">
        <f ca="1">MAX(OFFSET(Sheet3!$C$8:$J$8,C45,$B$14))</f>
        <v>0</v>
      </c>
      <c r="N44" s="134">
        <f ca="1">(OFFSET(Sheet3!$K$8,C45,$B$14))</f>
        <v>0</v>
      </c>
      <c r="O44" s="134">
        <f ca="1">MIN(OFFSET(Sheet3!$C$8:$J$8,C45,$B$14))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10</v>
      </c>
      <c r="F45" s="134">
        <f ca="1">OFFSET(Sheet3!$C$5,C46,$B$14)</f>
        <v>0</v>
      </c>
      <c r="G45" s="134">
        <f ca="1">MAX(OFFSET(Sheet3!$C$6:$J$6,C46,$B$14))</f>
        <v>0</v>
      </c>
      <c r="H45" s="134" t="e">
        <f ca="1">AVERAGE(OFFSET(Sheet3!$C$6:$J$6,C46,$B$14))</f>
        <v>#DIV/0!</v>
      </c>
      <c r="I45" s="134">
        <f ca="1">MIN(OFFSET(Sheet3!$C$6:$J$6,C46,$B$14))</f>
        <v>0</v>
      </c>
      <c r="J45" s="167">
        <f ca="1">(MAX(OFFSET(Sheet3!$C$7:$J$7,C46,$B$14)))/86400</f>
        <v>0</v>
      </c>
      <c r="K45" s="167" t="e">
        <f ca="1">(AVERAGE(OFFSET(Sheet3!$C$7:$J$7,C46,$B$14)))/86400</f>
        <v>#DIV/0!</v>
      </c>
      <c r="L45" s="167">
        <f ca="1">(MIN(OFFSET(Sheet3!$C$7:$J$7,C46,$B$14)))/86400</f>
        <v>0</v>
      </c>
      <c r="M45" s="134">
        <f ca="1">MAX(OFFSET(Sheet3!$C$8:$J$8,C46,$B$14))</f>
        <v>0</v>
      </c>
      <c r="N45" s="134">
        <f ca="1">(OFFSET(Sheet3!$K$8,C46,$B$14))</f>
        <v>0</v>
      </c>
      <c r="O45" s="134">
        <f ca="1">MIN(OFFSET(Sheet3!$C$8:$J$8,C46,$B$14))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10</v>
      </c>
      <c r="F46" s="134">
        <f ca="1">OFFSET(Sheet3!$C$5,C47,$B$14)</f>
        <v>0</v>
      </c>
      <c r="G46" s="134">
        <f ca="1">MAX(OFFSET(Sheet3!$C$6:$J$6,C47,$B$14))</f>
        <v>0</v>
      </c>
      <c r="H46" s="134" t="e">
        <f ca="1">AVERAGE(OFFSET(Sheet3!$C$6:$J$6,C47,$B$14))</f>
        <v>#DIV/0!</v>
      </c>
      <c r="I46" s="134">
        <f ca="1">MIN(OFFSET(Sheet3!$C$6:$J$6,C47,$B$14))</f>
        <v>0</v>
      </c>
      <c r="J46" s="167">
        <f ca="1">(MAX(OFFSET(Sheet3!$C$7:$J$7,C47,$B$14)))/86400</f>
        <v>0</v>
      </c>
      <c r="K46" s="167" t="e">
        <f ca="1">(AVERAGE(OFFSET(Sheet3!$C$7:$J$7,C47,$B$14)))/86400</f>
        <v>#DIV/0!</v>
      </c>
      <c r="L46" s="167">
        <f ca="1">(MIN(OFFSET(Sheet3!$C$7:$J$7,C47,$B$14)))/86400</f>
        <v>0</v>
      </c>
      <c r="M46" s="134">
        <f ca="1">MAX(OFFSET(Sheet3!$C$8:$J$8,C47,$B$14))</f>
        <v>0</v>
      </c>
      <c r="N46" s="134">
        <f ca="1">(OFFSET(Sheet3!$K$8,C47,$B$14))</f>
        <v>0</v>
      </c>
      <c r="O46" s="134">
        <f ca="1">MIN(OFFSET(Sheet3!$C$8:$J$8,C47,$B$14))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10</v>
      </c>
      <c r="F47" s="134">
        <f ca="1">OFFSET(Sheet3!$C$5,C48,$B$14)</f>
        <v>0</v>
      </c>
      <c r="G47" s="134">
        <f ca="1">MAX(OFFSET(Sheet3!$C$6:$J$6,C48,$B$14))</f>
        <v>0</v>
      </c>
      <c r="H47" s="134" t="e">
        <f ca="1">AVERAGE(OFFSET(Sheet3!$C$6:$J$6,C48,$B$14))</f>
        <v>#DIV/0!</v>
      </c>
      <c r="I47" s="134">
        <f ca="1">MIN(OFFSET(Sheet3!$C$6:$J$6,C48,$B$14))</f>
        <v>0</v>
      </c>
      <c r="J47" s="167">
        <f ca="1">(MAX(OFFSET(Sheet3!$C$7:$J$7,C48,$B$14)))/86400</f>
        <v>0</v>
      </c>
      <c r="K47" s="167" t="e">
        <f ca="1">(AVERAGE(OFFSET(Sheet3!$C$7:$J$7,C48,$B$14)))/86400</f>
        <v>#DIV/0!</v>
      </c>
      <c r="L47" s="167">
        <f ca="1">(MIN(OFFSET(Sheet3!$C$7:$J$7,C48,$B$14)))/86400</f>
        <v>0</v>
      </c>
      <c r="M47" s="134">
        <f ca="1">MAX(OFFSET(Sheet3!$C$8:$J$8,C48,$B$14))</f>
        <v>0</v>
      </c>
      <c r="N47" s="134">
        <f ca="1">(OFFSET(Sheet3!$K$8,C48,$B$14))</f>
        <v>0</v>
      </c>
      <c r="O47" s="134">
        <f ca="1">MIN(OFFSET(Sheet3!$C$8:$J$8,C48,$B$14))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10</v>
      </c>
      <c r="F48" s="134">
        <f ca="1">OFFSET(Sheet3!$C$5,C49,$B$14)</f>
        <v>0</v>
      </c>
      <c r="G48" s="134">
        <f ca="1">MAX(OFFSET(Sheet3!$C$6:$J$6,C49,$B$14))</f>
        <v>0</v>
      </c>
      <c r="H48" s="134" t="e">
        <f ca="1">AVERAGE(OFFSET(Sheet3!$C$6:$J$6,C49,$B$14))</f>
        <v>#DIV/0!</v>
      </c>
      <c r="I48" s="134">
        <f ca="1">MIN(OFFSET(Sheet3!$C$6:$J$6,C49,$B$14))</f>
        <v>0</v>
      </c>
      <c r="J48" s="167">
        <f ca="1">(MAX(OFFSET(Sheet3!$C$7:$J$7,C49,$B$14)))/86400</f>
        <v>0</v>
      </c>
      <c r="K48" s="167" t="e">
        <f ca="1">(AVERAGE(OFFSET(Sheet3!$C$7:$J$7,C49,$B$14)))/86400</f>
        <v>#DIV/0!</v>
      </c>
      <c r="L48" s="167">
        <f ca="1">(MIN(OFFSET(Sheet3!$C$7:$J$7,C49,$B$14)))/86400</f>
        <v>0</v>
      </c>
      <c r="M48" s="134">
        <f ca="1">MAX(OFFSET(Sheet3!$C$8:$J$8,C49,$B$14))</f>
        <v>0</v>
      </c>
      <c r="N48" s="134">
        <f ca="1">(OFFSET(Sheet3!$K$8,C49,$B$14))</f>
        <v>0</v>
      </c>
      <c r="O48" s="134">
        <f ca="1">MIN(OFFSET(Sheet3!$C$8:$J$8,C49,$B$14))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10</v>
      </c>
      <c r="F49" s="134">
        <f ca="1">OFFSET(Sheet3!$C$5,C50,$B$14)</f>
        <v>0</v>
      </c>
      <c r="G49" s="134">
        <f ca="1">MAX(OFFSET(Sheet3!$C$6:$J$6,C50,$B$14))</f>
        <v>0</v>
      </c>
      <c r="H49" s="134" t="e">
        <f ca="1">AVERAGE(OFFSET(Sheet3!$C$6:$J$6,C50,$B$14))</f>
        <v>#DIV/0!</v>
      </c>
      <c r="I49" s="134">
        <f ca="1">MIN(OFFSET(Sheet3!$C$6:$J$6,C50,$B$14))</f>
        <v>0</v>
      </c>
      <c r="J49" s="167">
        <f ca="1">(MAX(OFFSET(Sheet3!$C$7:$J$7,C50,$B$14)))/86400</f>
        <v>0</v>
      </c>
      <c r="K49" s="167" t="e">
        <f ca="1">(AVERAGE(OFFSET(Sheet3!$C$7:$J$7,C50,$B$14)))/86400</f>
        <v>#DIV/0!</v>
      </c>
      <c r="L49" s="167">
        <f ca="1">(MIN(OFFSET(Sheet3!$C$7:$J$7,C50,$B$14)))/86400</f>
        <v>0</v>
      </c>
      <c r="M49" s="134">
        <f ca="1">MAX(OFFSET(Sheet3!$C$8:$J$8,C50,$B$14))</f>
        <v>0</v>
      </c>
      <c r="N49" s="134">
        <f ca="1">(OFFSET(Sheet3!$K$8,C50,$B$14))</f>
        <v>0</v>
      </c>
      <c r="O49" s="134">
        <f ca="1">MIN(OFFSET(Sheet3!$C$8:$J$8,C50,$B$14))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10</v>
      </c>
      <c r="F50" s="134">
        <f ca="1">OFFSET(Sheet3!$C$5,C51,$B$14)</f>
        <v>0</v>
      </c>
      <c r="G50" s="134">
        <f ca="1">MAX(OFFSET(Sheet3!$C$6:$J$6,C51,$B$14))</f>
        <v>0</v>
      </c>
      <c r="H50" s="134" t="e">
        <f ca="1">AVERAGE(OFFSET(Sheet3!$C$6:$J$6,C51,$B$14))</f>
        <v>#DIV/0!</v>
      </c>
      <c r="I50" s="134">
        <f ca="1">MIN(OFFSET(Sheet3!$C$6:$J$6,C51,$B$14))</f>
        <v>0</v>
      </c>
      <c r="J50" s="167">
        <f ca="1">(MAX(OFFSET(Sheet3!$C$7:$J$7,C51,$B$14)))/86400</f>
        <v>0</v>
      </c>
      <c r="K50" s="167" t="e">
        <f ca="1">(AVERAGE(OFFSET(Sheet3!$C$7:$J$7,C51,$B$14)))/86400</f>
        <v>#DIV/0!</v>
      </c>
      <c r="L50" s="167">
        <f ca="1">(MIN(OFFSET(Sheet3!$C$7:$J$7,C51,$B$14)))/86400</f>
        <v>0</v>
      </c>
      <c r="M50" s="134">
        <f ca="1">MAX(OFFSET(Sheet3!$C$8:$J$8,C51,$B$14))</f>
        <v>0</v>
      </c>
      <c r="N50" s="134">
        <f ca="1">(OFFSET(Sheet3!$K$8,C51,$B$14))</f>
        <v>0</v>
      </c>
      <c r="O50" s="134">
        <f ca="1">MIN(OFFSET(Sheet3!$C$8:$J$8,C51,$B$14))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10</v>
      </c>
      <c r="F51" s="134">
        <f ca="1">OFFSET(Sheet3!$C$5,C52,$B$14)</f>
        <v>0</v>
      </c>
      <c r="G51" s="134">
        <f ca="1">MAX(OFFSET(Sheet3!$C$6:$J$6,C52,$B$14))</f>
        <v>0</v>
      </c>
      <c r="H51" s="134" t="e">
        <f ca="1">AVERAGE(OFFSET(Sheet3!$C$6:$J$6,C52,$B$14))</f>
        <v>#DIV/0!</v>
      </c>
      <c r="I51" s="134">
        <f ca="1">MIN(OFFSET(Sheet3!$C$6:$J$6,C52,$B$14))</f>
        <v>0</v>
      </c>
      <c r="J51" s="167">
        <f ca="1">(MAX(OFFSET(Sheet3!$C$7:$J$7,C52,$B$14)))/86400</f>
        <v>0</v>
      </c>
      <c r="K51" s="167" t="e">
        <f ca="1">(AVERAGE(OFFSET(Sheet3!$C$7:$J$7,C52,$B$14)))/86400</f>
        <v>#DIV/0!</v>
      </c>
      <c r="L51" s="167">
        <f ca="1">(MIN(OFFSET(Sheet3!$C$7:$J$7,C52,$B$14)))/86400</f>
        <v>0</v>
      </c>
      <c r="M51" s="134">
        <f ca="1">MAX(OFFSET(Sheet3!$C$8:$J$8,C52,$B$14))</f>
        <v>0</v>
      </c>
      <c r="N51" s="134">
        <f ca="1">(OFFSET(Sheet3!$K$8,C52,$B$14))</f>
        <v>0</v>
      </c>
      <c r="O51" s="134">
        <f ca="1">MIN(OFFSET(Sheet3!$C$8:$J$8,C52,$B$14))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10</v>
      </c>
      <c r="F52" s="134">
        <f ca="1">OFFSET(Sheet3!$C$5,C53,$B$14)</f>
        <v>0</v>
      </c>
      <c r="G52" s="134">
        <f ca="1">MAX(OFFSET(Sheet3!$C$6:$J$6,C53,$B$14))</f>
        <v>0</v>
      </c>
      <c r="H52" s="134" t="e">
        <f ca="1">AVERAGE(OFFSET(Sheet3!$C$6:$J$6,C53,$B$14))</f>
        <v>#DIV/0!</v>
      </c>
      <c r="I52" s="134">
        <f ca="1">MIN(OFFSET(Sheet3!$C$6:$J$6,C53,$B$14))</f>
        <v>0</v>
      </c>
      <c r="J52" s="167">
        <f ca="1">(MAX(OFFSET(Sheet3!$C$7:$J$7,C53,$B$14)))/86400</f>
        <v>0</v>
      </c>
      <c r="K52" s="167" t="e">
        <f ca="1">(AVERAGE(OFFSET(Sheet3!$C$7:$J$7,C53,$B$14)))/86400</f>
        <v>#DIV/0!</v>
      </c>
      <c r="L52" s="167">
        <f ca="1">(MIN(OFFSET(Sheet3!$C$7:$J$7,C53,$B$14)))/86400</f>
        <v>0</v>
      </c>
      <c r="M52" s="134">
        <f ca="1">MAX(OFFSET(Sheet3!$C$8:$J$8,C53,$B$14))</f>
        <v>0</v>
      </c>
      <c r="N52" s="134">
        <f ca="1">(OFFSET(Sheet3!$K$8,C53,$B$14))</f>
        <v>0</v>
      </c>
      <c r="O52" s="134">
        <f ca="1">MIN(OFFSET(Sheet3!$C$8:$J$8,C53,$B$14))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10</v>
      </c>
      <c r="F53" s="134">
        <f ca="1">OFFSET(Sheet3!$C$5,C54,$B$14)</f>
        <v>0</v>
      </c>
      <c r="G53" s="134">
        <f ca="1">MAX(OFFSET(Sheet3!$C$6:$J$6,C54,$B$14))</f>
        <v>0</v>
      </c>
      <c r="H53" s="134" t="e">
        <f ca="1">AVERAGE(OFFSET(Sheet3!$C$6:$J$6,C54,$B$14))</f>
        <v>#DIV/0!</v>
      </c>
      <c r="I53" s="134">
        <f ca="1">MIN(OFFSET(Sheet3!$C$6:$J$6,C54,$B$14))</f>
        <v>0</v>
      </c>
      <c r="J53" s="167">
        <f ca="1">(MAX(OFFSET(Sheet3!$C$7:$J$7,C54,$B$14)))/86400</f>
        <v>0</v>
      </c>
      <c r="K53" s="167" t="e">
        <f ca="1">(AVERAGE(OFFSET(Sheet3!$C$7:$J$7,C54,$B$14)))/86400</f>
        <v>#DIV/0!</v>
      </c>
      <c r="L53" s="167">
        <f ca="1">(MIN(OFFSET(Sheet3!$C$7:$J$7,C54,$B$14)))/86400</f>
        <v>0</v>
      </c>
      <c r="M53" s="134">
        <f ca="1">MAX(OFFSET(Sheet3!$C$8:$J$8,C54,$B$14))</f>
        <v>0</v>
      </c>
      <c r="N53" s="134">
        <f ca="1">(OFFSET(Sheet3!$K$8,C54,$B$14))</f>
        <v>0</v>
      </c>
      <c r="O53" s="134">
        <f ca="1">MIN(OFFSET(Sheet3!$C$8:$J$8,C54,$B$14))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10</v>
      </c>
      <c r="F54" s="134">
        <f ca="1">OFFSET(Sheet3!$C$5,C55,$B$14)</f>
        <v>0</v>
      </c>
      <c r="G54" s="134">
        <f ca="1">MAX(OFFSET(Sheet3!$C$6:$J$6,C55,$B$14))</f>
        <v>0</v>
      </c>
      <c r="H54" s="134" t="e">
        <f ca="1">AVERAGE(OFFSET(Sheet3!$C$6:$J$6,C55,$B$14))</f>
        <v>#DIV/0!</v>
      </c>
      <c r="I54" s="134">
        <f ca="1">MIN(OFFSET(Sheet3!$C$6:$J$6,C55,$B$14))</f>
        <v>0</v>
      </c>
      <c r="J54" s="167">
        <f ca="1">(MAX(OFFSET(Sheet3!$C$7:$J$7,C55,$B$14)))/86400</f>
        <v>0</v>
      </c>
      <c r="K54" s="167" t="e">
        <f ca="1">(AVERAGE(OFFSET(Sheet3!$C$7:$J$7,C55,$B$14)))/86400</f>
        <v>#DIV/0!</v>
      </c>
      <c r="L54" s="167">
        <f ca="1">(MIN(OFFSET(Sheet3!$C$7:$J$7,C55,$B$14)))/86400</f>
        <v>0</v>
      </c>
      <c r="M54" s="134">
        <f ca="1">MAX(OFFSET(Sheet3!$C$8:$J$8,C55,$B$14))</f>
        <v>0</v>
      </c>
      <c r="N54" s="134">
        <f ca="1">(OFFSET(Sheet3!$K$8,C55,$B$14))</f>
        <v>0</v>
      </c>
      <c r="O54" s="134">
        <f ca="1">MIN(OFFSET(Sheet3!$C$8:$J$8,C55,$B$14))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10</v>
      </c>
      <c r="F55" s="134">
        <f ca="1">OFFSET(Sheet3!$C$5,C56,$B$14)</f>
        <v>0</v>
      </c>
      <c r="G55" s="134">
        <f ca="1">MAX(OFFSET(Sheet3!$C$6:$J$6,C56,$B$14))</f>
        <v>0</v>
      </c>
      <c r="H55" s="134" t="e">
        <f ca="1">AVERAGE(OFFSET(Sheet3!$C$6:$J$6,C56,$B$14))</f>
        <v>#DIV/0!</v>
      </c>
      <c r="I55" s="134">
        <f ca="1">MIN(OFFSET(Sheet3!$C$6:$J$6,C56,$B$14))</f>
        <v>0</v>
      </c>
      <c r="J55" s="167">
        <f ca="1">(MAX(OFFSET(Sheet3!$C$7:$J$7,C56,$B$14)))/86400</f>
        <v>0</v>
      </c>
      <c r="K55" s="167" t="e">
        <f ca="1">(AVERAGE(OFFSET(Sheet3!$C$7:$J$7,C56,$B$14)))/86400</f>
        <v>#DIV/0!</v>
      </c>
      <c r="L55" s="167">
        <f ca="1">(MIN(OFFSET(Sheet3!$C$7:$J$7,C56,$B$14)))/86400</f>
        <v>0</v>
      </c>
      <c r="M55" s="134">
        <f ca="1">MAX(OFFSET(Sheet3!$C$8:$J$8,C56,$B$14))</f>
        <v>0</v>
      </c>
      <c r="N55" s="134">
        <f ca="1">(OFFSET(Sheet3!$K$8,C56,$B$14))</f>
        <v>0</v>
      </c>
      <c r="O55" s="134">
        <f ca="1">MIN(OFFSET(Sheet3!$C$8:$J$8,C56,$B$14))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10</v>
      </c>
      <c r="F56" s="134">
        <f ca="1">OFFSET(Sheet3!$C$5,C57,$B$14)</f>
        <v>0</v>
      </c>
      <c r="G56" s="134">
        <f ca="1">MAX(OFFSET(Sheet3!$C$6:$J$6,C57,$B$14))</f>
        <v>0</v>
      </c>
      <c r="H56" s="134" t="e">
        <f ca="1">AVERAGE(OFFSET(Sheet3!$C$6:$J$6,C57,$B$14))</f>
        <v>#DIV/0!</v>
      </c>
      <c r="I56" s="134">
        <f ca="1">MIN(OFFSET(Sheet3!$C$6:$J$6,C57,$B$14))</f>
        <v>0</v>
      </c>
      <c r="J56" s="167">
        <f ca="1">(MAX(OFFSET(Sheet3!$C$7:$J$7,C57,$B$14)))/86400</f>
        <v>0</v>
      </c>
      <c r="K56" s="167" t="e">
        <f ca="1">(AVERAGE(OFFSET(Sheet3!$C$7:$J$7,C57,$B$14)))/86400</f>
        <v>#DIV/0!</v>
      </c>
      <c r="L56" s="167">
        <f ca="1">(MIN(OFFSET(Sheet3!$C$7:$J$7,C57,$B$14)))/86400</f>
        <v>0</v>
      </c>
      <c r="M56" s="134">
        <f ca="1">MAX(OFFSET(Sheet3!$C$8:$J$8,C57,$B$14))</f>
        <v>0</v>
      </c>
      <c r="N56" s="134">
        <f ca="1">(OFFSET(Sheet3!$K$8,C57,$B$14))</f>
        <v>0</v>
      </c>
      <c r="O56" s="134">
        <f ca="1">MIN(OFFSET(Sheet3!$C$8:$J$8,C57,$B$14))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10</v>
      </c>
      <c r="F57" s="134">
        <f ca="1">OFFSET(Sheet3!$C$5,C58,$B$14)</f>
        <v>0</v>
      </c>
      <c r="G57" s="134">
        <f ca="1">MAX(OFFSET(Sheet3!$C$6:$J$6,C58,$B$14))</f>
        <v>0</v>
      </c>
      <c r="H57" s="134" t="e">
        <f ca="1">AVERAGE(OFFSET(Sheet3!$C$6:$J$6,C58,$B$14))</f>
        <v>#DIV/0!</v>
      </c>
      <c r="I57" s="134">
        <f ca="1">MIN(OFFSET(Sheet3!$C$6:$J$6,C58,$B$14))</f>
        <v>0</v>
      </c>
      <c r="J57" s="167">
        <f ca="1">(MAX(OFFSET(Sheet3!$C$7:$J$7,C58,$B$14)))/86400</f>
        <v>0</v>
      </c>
      <c r="K57" s="167" t="e">
        <f ca="1">(AVERAGE(OFFSET(Sheet3!$C$7:$J$7,C58,$B$14)))/86400</f>
        <v>#DIV/0!</v>
      </c>
      <c r="L57" s="167">
        <f ca="1">(MIN(OFFSET(Sheet3!$C$7:$J$7,C58,$B$14)))/86400</f>
        <v>0</v>
      </c>
      <c r="M57" s="134">
        <f ca="1">MAX(OFFSET(Sheet3!$C$8:$J$8,C58,$B$14))</f>
        <v>0</v>
      </c>
      <c r="N57" s="134">
        <f ca="1">(OFFSET(Sheet3!$K$8,C58,$B$14))</f>
        <v>0</v>
      </c>
      <c r="O57" s="134">
        <f ca="1">MIN(OFFSET(Sheet3!$C$8:$J$8,C58,$B$14))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10</v>
      </c>
      <c r="F58" s="134">
        <f ca="1">OFFSET(Sheet3!$C$5,C59,$B$14)</f>
        <v>0</v>
      </c>
      <c r="G58" s="134">
        <f ca="1">MAX(OFFSET(Sheet3!$C$6:$J$6,C59,$B$14))</f>
        <v>0</v>
      </c>
      <c r="H58" s="134" t="e">
        <f ca="1">AVERAGE(OFFSET(Sheet3!$C$6:$J$6,C59,$B$14))</f>
        <v>#DIV/0!</v>
      </c>
      <c r="I58" s="134">
        <f ca="1">MIN(OFFSET(Sheet3!$C$6:$J$6,C59,$B$14))</f>
        <v>0</v>
      </c>
      <c r="J58" s="167">
        <f ca="1">(MAX(OFFSET(Sheet3!$C$7:$J$7,C59,$B$14)))/86400</f>
        <v>0</v>
      </c>
      <c r="K58" s="167" t="e">
        <f ca="1">(AVERAGE(OFFSET(Sheet3!$C$7:$J$7,C59,$B$14)))/86400</f>
        <v>#DIV/0!</v>
      </c>
      <c r="L58" s="167">
        <f ca="1">(MIN(OFFSET(Sheet3!$C$7:$J$7,C59,$B$14)))/86400</f>
        <v>0</v>
      </c>
      <c r="M58" s="134">
        <f ca="1">MAX(OFFSET(Sheet3!$C$8:$J$8,C59,$B$14))</f>
        <v>0</v>
      </c>
      <c r="N58" s="134">
        <f ca="1">(OFFSET(Sheet3!$K$8,C59,$B$14))</f>
        <v>0</v>
      </c>
      <c r="O58" s="134">
        <f ca="1">MIN(OFFSET(Sheet3!$C$8:$J$8,C59,$B$14))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10</v>
      </c>
      <c r="F59" s="134">
        <f ca="1">OFFSET(Sheet3!$C$5,C60,$B$14)</f>
        <v>0</v>
      </c>
      <c r="G59" s="134">
        <f ca="1">MAX(OFFSET(Sheet3!$C$6:$J$6,C60,$B$14))</f>
        <v>0</v>
      </c>
      <c r="H59" s="134" t="e">
        <f ca="1">AVERAGE(OFFSET(Sheet3!$C$6:$J$6,C60,$B$14))</f>
        <v>#DIV/0!</v>
      </c>
      <c r="I59" s="134">
        <f ca="1">MIN(OFFSET(Sheet3!$C$6:$J$6,C60,$B$14))</f>
        <v>0</v>
      </c>
      <c r="J59" s="167">
        <f ca="1">(MAX(OFFSET(Sheet3!$C$7:$J$7,C60,$B$14)))/86400</f>
        <v>0</v>
      </c>
      <c r="K59" s="167" t="e">
        <f ca="1">(AVERAGE(OFFSET(Sheet3!$C$7:$J$7,C60,$B$14)))/86400</f>
        <v>#DIV/0!</v>
      </c>
      <c r="L59" s="167">
        <f ca="1">(MIN(OFFSET(Sheet3!$C$7:$J$7,C60,$B$14)))/86400</f>
        <v>0</v>
      </c>
      <c r="M59" s="134">
        <f ca="1">MAX(OFFSET(Sheet3!$C$8:$J$8,C60,$B$14))</f>
        <v>0</v>
      </c>
      <c r="N59" s="134">
        <f ca="1">(OFFSET(Sheet3!$K$8,C60,$B$14))</f>
        <v>0</v>
      </c>
      <c r="O59" s="134">
        <f ca="1">MIN(OFFSET(Sheet3!$C$8:$J$8,C60,$B$14))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10</v>
      </c>
      <c r="F60" s="134">
        <f ca="1">OFFSET(Sheet3!$C$5,C61,$B$14)</f>
        <v>0</v>
      </c>
      <c r="G60" s="134">
        <f ca="1">MAX(OFFSET(Sheet3!$C$6:$J$6,C61,$B$14))</f>
        <v>0</v>
      </c>
      <c r="H60" s="134" t="e">
        <f ca="1">AVERAGE(OFFSET(Sheet3!$C$6:$J$6,C61,$B$14))</f>
        <v>#DIV/0!</v>
      </c>
      <c r="I60" s="134">
        <f ca="1">MIN(OFFSET(Sheet3!$C$6:$J$6,C61,$B$14))</f>
        <v>0</v>
      </c>
      <c r="J60" s="167">
        <f ca="1">(MAX(OFFSET(Sheet3!$C$7:$J$7,C61,$B$14)))/86400</f>
        <v>0</v>
      </c>
      <c r="K60" s="167" t="e">
        <f ca="1">(AVERAGE(OFFSET(Sheet3!$C$7:$J$7,C61,$B$14)))/86400</f>
        <v>#DIV/0!</v>
      </c>
      <c r="L60" s="167">
        <f ca="1">(MIN(OFFSET(Sheet3!$C$7:$J$7,C61,$B$14)))/86400</f>
        <v>0</v>
      </c>
      <c r="M60" s="134">
        <f ca="1">MAX(OFFSET(Sheet3!$C$8:$J$8,C61,$B$14))</f>
        <v>0</v>
      </c>
      <c r="N60" s="134">
        <f ca="1">(OFFSET(Sheet3!$K$8,C61,$B$14))</f>
        <v>0</v>
      </c>
      <c r="O60" s="134">
        <f ca="1">MIN(OFFSET(Sheet3!$C$8:$J$8,C61,$B$14))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10</v>
      </c>
      <c r="F61" s="134">
        <f ca="1">OFFSET(Sheet3!$C$5,C62,$B$14)</f>
        <v>0</v>
      </c>
      <c r="G61" s="134">
        <f ca="1">MAX(OFFSET(Sheet3!$C$6:$J$6,C62,$B$14))</f>
        <v>0</v>
      </c>
      <c r="H61" s="134" t="e">
        <f ca="1">AVERAGE(OFFSET(Sheet3!$C$6:$J$6,C62,$B$14))</f>
        <v>#DIV/0!</v>
      </c>
      <c r="I61" s="134">
        <f ca="1">MIN(OFFSET(Sheet3!$C$6:$J$6,C62,$B$14))</f>
        <v>0</v>
      </c>
      <c r="J61" s="167">
        <f ca="1">(MAX(OFFSET(Sheet3!$C$7:$J$7,C62,$B$14)))/86400</f>
        <v>0</v>
      </c>
      <c r="K61" s="167" t="e">
        <f ca="1">(AVERAGE(OFFSET(Sheet3!$C$7:$J$7,C62,$B$14)))/86400</f>
        <v>#DIV/0!</v>
      </c>
      <c r="L61" s="167">
        <f ca="1">(MIN(OFFSET(Sheet3!$C$7:$J$7,C62,$B$14)))/86400</f>
        <v>0</v>
      </c>
      <c r="M61" s="134">
        <f ca="1">MAX(OFFSET(Sheet3!$C$8:$J$8,C62,$B$14))</f>
        <v>0</v>
      </c>
      <c r="N61" s="134">
        <f ca="1">(OFFSET(Sheet3!$K$8,C62,$B$14))</f>
        <v>0</v>
      </c>
      <c r="O61" s="134">
        <f ca="1">MIN(OFFSET(Sheet3!$C$8:$J$8,C62,$B$14))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10</v>
      </c>
      <c r="F62" s="134">
        <f ca="1">OFFSET(Sheet3!$C$5,C63,$B$14)</f>
        <v>0</v>
      </c>
      <c r="G62" s="134">
        <f ca="1">MAX(OFFSET(Sheet3!$C$6:$J$6,C63,$B$14))</f>
        <v>0</v>
      </c>
      <c r="H62" s="134" t="e">
        <f ca="1">AVERAGE(OFFSET(Sheet3!$C$6:$J$6,C63,$B$14))</f>
        <v>#DIV/0!</v>
      </c>
      <c r="I62" s="134">
        <f ca="1">MIN(OFFSET(Sheet3!$C$6:$J$6,C63,$B$14))</f>
        <v>0</v>
      </c>
      <c r="J62" s="167">
        <f ca="1">(MAX(OFFSET(Sheet3!$C$7:$J$7,C63,$B$14)))/86400</f>
        <v>0</v>
      </c>
      <c r="K62" s="167" t="e">
        <f ca="1">(AVERAGE(OFFSET(Sheet3!$C$7:$J$7,C63,$B$14)))/86400</f>
        <v>#DIV/0!</v>
      </c>
      <c r="L62" s="167">
        <f ca="1">(MIN(OFFSET(Sheet3!$C$7:$J$7,C63,$B$14)))/86400</f>
        <v>0</v>
      </c>
      <c r="M62" s="134">
        <f ca="1">MAX(OFFSET(Sheet3!$C$8:$J$8,C63,$B$14))</f>
        <v>0</v>
      </c>
      <c r="N62" s="134">
        <f ca="1">(OFFSET(Sheet3!$K$8,C63,$B$14))</f>
        <v>0</v>
      </c>
      <c r="O62" s="134">
        <f ca="1">MIN(OFFSET(Sheet3!$C$8:$J$8,C63,$B$14))</f>
        <v>0</v>
      </c>
    </row>
    <row r="63" spans="3:15" x14ac:dyDescent="0.25">
      <c r="C63" s="134">
        <v>232</v>
      </c>
      <c r="D63" s="134">
        <f ca="1">OFFSET(Sheet3!$B$5,C64,0)</f>
        <v>207</v>
      </c>
      <c r="E63" s="134">
        <v>10</v>
      </c>
      <c r="F63" s="134">
        <f ca="1">OFFSET(Sheet3!$C$5,C64,$B$14)</f>
        <v>0</v>
      </c>
      <c r="G63" s="134">
        <f ca="1">MAX(OFFSET(Sheet3!$C$6:$J$6,C64,$B$14))</f>
        <v>0</v>
      </c>
      <c r="H63" s="134" t="e">
        <f ca="1">AVERAGE(OFFSET(Sheet3!$C$6:$J$6,C64,$B$14))</f>
        <v>#DIV/0!</v>
      </c>
      <c r="I63" s="134">
        <f ca="1">MIN(OFFSET(Sheet3!$C$6:$J$6,C64,$B$14))</f>
        <v>0</v>
      </c>
      <c r="J63" s="167">
        <f ca="1">(MAX(OFFSET(Sheet3!$C$7:$J$7,C64,$B$14)))/86400</f>
        <v>0</v>
      </c>
      <c r="K63" s="167" t="e">
        <f ca="1">(AVERAGE(OFFSET(Sheet3!$C$7:$J$7,C64,$B$14)))/86400</f>
        <v>#DIV/0!</v>
      </c>
      <c r="L63" s="167">
        <f ca="1">(MIN(OFFSET(Sheet3!$C$7:$J$7,C64,$B$14)))/86400</f>
        <v>0</v>
      </c>
      <c r="M63" s="134">
        <f ca="1">MAX(OFFSET(Sheet3!$C$8:$J$8,C64,$B$14))</f>
        <v>0</v>
      </c>
      <c r="N63" s="134">
        <f ca="1">(OFFSET(Sheet3!$K$8,C64,$B$14))</f>
        <v>0</v>
      </c>
      <c r="O63" s="134">
        <f ca="1">MIN(OFFSET(Sheet3!$C$8:$J$8,C64,$B$14))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10</v>
      </c>
      <c r="F64" s="134">
        <f ca="1">OFFSET(Sheet3!$C$5,C65,$B$14)</f>
        <v>0</v>
      </c>
      <c r="G64" s="134">
        <f ca="1">MAX(OFFSET(Sheet3!$C$6:$J$6,C65,$B$14))</f>
        <v>0</v>
      </c>
      <c r="H64" s="134" t="e">
        <f ca="1">AVERAGE(OFFSET(Sheet3!$C$6:$J$6,C65,$B$14))</f>
        <v>#DIV/0!</v>
      </c>
      <c r="I64" s="134">
        <f ca="1">MIN(OFFSET(Sheet3!$C$6:$J$6,C65,$B$14))</f>
        <v>0</v>
      </c>
      <c r="J64" s="167">
        <f ca="1">(MAX(OFFSET(Sheet3!$C$7:$J$7,C65,$B$14)))/86400</f>
        <v>0</v>
      </c>
      <c r="K64" s="167" t="e">
        <f ca="1">(AVERAGE(OFFSET(Sheet3!$C$7:$J$7,C65,$B$14)))/86400</f>
        <v>#DIV/0!</v>
      </c>
      <c r="L64" s="167">
        <f ca="1">(MIN(OFFSET(Sheet3!$C$7:$J$7,C65,$B$14)))/86400</f>
        <v>0</v>
      </c>
      <c r="M64" s="134">
        <f ca="1">MAX(OFFSET(Sheet3!$C$8:$J$8,C65,$B$14))</f>
        <v>0</v>
      </c>
      <c r="N64" s="134">
        <f ca="1">(OFFSET(Sheet3!$K$8,C65,$B$14))</f>
        <v>0</v>
      </c>
      <c r="O64" s="134">
        <f ca="1">MIN(OFFSET(Sheet3!$C$8:$J$8,C65,$B$14))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10</v>
      </c>
      <c r="F65" s="134">
        <f ca="1">OFFSET(Sheet3!$C$5,C66,$B$14)</f>
        <v>0</v>
      </c>
      <c r="G65" s="134">
        <f ca="1">MAX(OFFSET(Sheet3!$C$6:$J$6,C66,$B$14))</f>
        <v>0</v>
      </c>
      <c r="H65" s="134" t="e">
        <f ca="1">AVERAGE(OFFSET(Sheet3!$C$6:$J$6,C66,$B$14))</f>
        <v>#DIV/0!</v>
      </c>
      <c r="I65" s="134">
        <f ca="1">MIN(OFFSET(Sheet3!$C$6:$J$6,C66,$B$14))</f>
        <v>0</v>
      </c>
      <c r="J65" s="167">
        <f ca="1">(MAX(OFFSET(Sheet3!$C$7:$J$7,C66,$B$14)))/86400</f>
        <v>0</v>
      </c>
      <c r="K65" s="167" t="e">
        <f ca="1">(AVERAGE(OFFSET(Sheet3!$C$7:$J$7,C66,$B$14)))/86400</f>
        <v>#DIV/0!</v>
      </c>
      <c r="L65" s="167">
        <f ca="1">(MIN(OFFSET(Sheet3!$C$7:$J$7,C66,$B$14)))/86400</f>
        <v>0</v>
      </c>
      <c r="M65" s="134">
        <f ca="1">MAX(OFFSET(Sheet3!$C$8:$J$8,C66,$B$14))</f>
        <v>0</v>
      </c>
      <c r="N65" s="134">
        <f ca="1">(OFFSET(Sheet3!$K$8,C66,$B$14))</f>
        <v>0</v>
      </c>
      <c r="O65" s="134">
        <f ca="1">MIN(OFFSET(Sheet3!$C$8:$J$8,C66,$B$14))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10</v>
      </c>
      <c r="F66" s="134">
        <f ca="1">OFFSET(Sheet3!$C$5,C67,$B$14)</f>
        <v>0</v>
      </c>
      <c r="G66" s="134">
        <f ca="1">MAX(OFFSET(Sheet3!$C$6:$J$6,C67,$B$14))</f>
        <v>0</v>
      </c>
      <c r="H66" s="134" t="e">
        <f ca="1">AVERAGE(OFFSET(Sheet3!$C$6:$J$6,C67,$B$14))</f>
        <v>#DIV/0!</v>
      </c>
      <c r="I66" s="134">
        <f ca="1">MIN(OFFSET(Sheet3!$C$6:$J$6,C67,$B$14))</f>
        <v>0</v>
      </c>
      <c r="J66" s="167">
        <f ca="1">(MAX(OFFSET(Sheet3!$C$7:$J$7,C67,$B$14)))/86400</f>
        <v>0</v>
      </c>
      <c r="K66" s="167" t="e">
        <f ca="1">(AVERAGE(OFFSET(Sheet3!$C$7:$J$7,C67,$B$14)))/86400</f>
        <v>#DIV/0!</v>
      </c>
      <c r="L66" s="167">
        <f ca="1">(MIN(OFFSET(Sheet3!$C$7:$J$7,C67,$B$14)))/86400</f>
        <v>0</v>
      </c>
      <c r="M66" s="134">
        <f ca="1">MAX(OFFSET(Sheet3!$C$8:$J$8,C67,$B$14))</f>
        <v>0</v>
      </c>
      <c r="N66" s="134">
        <f ca="1">(OFFSET(Sheet3!$K$8,C67,$B$14))</f>
        <v>0</v>
      </c>
      <c r="O66" s="134">
        <f ca="1">MIN(OFFSET(Sheet3!$C$8:$J$8,C67,$B$14))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10</v>
      </c>
      <c r="F67" s="134">
        <f ca="1">OFFSET(Sheet3!$C$5,C68,$B$14)</f>
        <v>0</v>
      </c>
      <c r="G67" s="134">
        <f ca="1">MAX(OFFSET(Sheet3!$C$6:$J$6,C68,$B$14))</f>
        <v>0</v>
      </c>
      <c r="H67" s="134" t="e">
        <f ca="1">AVERAGE(OFFSET(Sheet3!$C$6:$J$6,C68,$B$14))</f>
        <v>#DIV/0!</v>
      </c>
      <c r="I67" s="134">
        <f ca="1">MIN(OFFSET(Sheet3!$C$6:$J$6,C68,$B$14))</f>
        <v>0</v>
      </c>
      <c r="J67" s="167">
        <f ca="1">(MAX(OFFSET(Sheet3!$C$7:$J$7,C68,$B$14)))/86400</f>
        <v>0</v>
      </c>
      <c r="K67" s="167" t="e">
        <f ca="1">(AVERAGE(OFFSET(Sheet3!$C$7:$J$7,C68,$B$14)))/86400</f>
        <v>#DIV/0!</v>
      </c>
      <c r="L67" s="167">
        <f ca="1">(MIN(OFFSET(Sheet3!$C$7:$J$7,C68,$B$14)))/86400</f>
        <v>0</v>
      </c>
      <c r="M67" s="134">
        <f ca="1">MAX(OFFSET(Sheet3!$C$8:$J$8,C68,$B$14))</f>
        <v>0</v>
      </c>
      <c r="N67" s="134">
        <f ca="1">(OFFSET(Sheet3!$K$8,C68,$B$14))</f>
        <v>0</v>
      </c>
      <c r="O67" s="134">
        <f ca="1">MIN(OFFSET(Sheet3!$C$8:$J$8,C68,$B$14))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10</v>
      </c>
      <c r="F68" s="134">
        <f ca="1">OFFSET(Sheet3!$C$5,C69,$B$14)</f>
        <v>0</v>
      </c>
      <c r="G68" s="134">
        <f ca="1">MAX(OFFSET(Sheet3!$C$6:$J$6,C69,$B$14))</f>
        <v>0</v>
      </c>
      <c r="H68" s="134" t="e">
        <f ca="1">AVERAGE(OFFSET(Sheet3!$C$6:$J$6,C69,$B$14))</f>
        <v>#DIV/0!</v>
      </c>
      <c r="I68" s="134">
        <f ca="1">MIN(OFFSET(Sheet3!$C$6:$J$6,C69,$B$14))</f>
        <v>0</v>
      </c>
      <c r="J68" s="167">
        <f ca="1">(MAX(OFFSET(Sheet3!$C$7:$J$7,C69,$B$14)))/86400</f>
        <v>0</v>
      </c>
      <c r="K68" s="167" t="e">
        <f ca="1">(AVERAGE(OFFSET(Sheet3!$C$7:$J$7,C69,$B$14)))/86400</f>
        <v>#DIV/0!</v>
      </c>
      <c r="L68" s="167">
        <f ca="1">(MIN(OFFSET(Sheet3!$C$7:$J$7,C69,$B$14)))/86400</f>
        <v>0</v>
      </c>
      <c r="M68" s="134">
        <f ca="1">MAX(OFFSET(Sheet3!$C$8:$J$8,C69,$B$14))</f>
        <v>0</v>
      </c>
      <c r="N68" s="134">
        <f ca="1">(OFFSET(Sheet3!$K$8,C69,$B$14))</f>
        <v>0</v>
      </c>
      <c r="O68" s="134">
        <f ca="1">MIN(OFFSET(Sheet3!$C$8:$J$8,C69,$B$14))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10</v>
      </c>
      <c r="F69" s="134">
        <f ca="1">OFFSET(Sheet3!$C$5,C70,$B$14)</f>
        <v>0</v>
      </c>
      <c r="G69" s="134">
        <f ca="1">MAX(OFFSET(Sheet3!$C$6:$J$6,C70,$B$14))</f>
        <v>0</v>
      </c>
      <c r="H69" s="134" t="e">
        <f ca="1">AVERAGE(OFFSET(Sheet3!$C$6:$J$6,C70,$B$14))</f>
        <v>#DIV/0!</v>
      </c>
      <c r="I69" s="134">
        <f ca="1">MIN(OFFSET(Sheet3!$C$6:$J$6,C70,$B$14))</f>
        <v>0</v>
      </c>
      <c r="J69" s="167">
        <f ca="1">(MAX(OFFSET(Sheet3!$C$7:$J$7,C70,$B$14)))/86400</f>
        <v>0</v>
      </c>
      <c r="K69" s="167" t="e">
        <f ca="1">(AVERAGE(OFFSET(Sheet3!$C$7:$J$7,C70,$B$14)))/86400</f>
        <v>#DIV/0!</v>
      </c>
      <c r="L69" s="167">
        <f ca="1">(MIN(OFFSET(Sheet3!$C$7:$J$7,C70,$B$14)))/86400</f>
        <v>0</v>
      </c>
      <c r="M69" s="134">
        <f ca="1">MAX(OFFSET(Sheet3!$C$8:$J$8,C70,$B$14))</f>
        <v>0</v>
      </c>
      <c r="N69" s="134">
        <f ca="1">(OFFSET(Sheet3!$K$8,C70,$B$14))</f>
        <v>0</v>
      </c>
      <c r="O69" s="134">
        <f ca="1">MIN(OFFSET(Sheet3!$C$8:$J$8,C70,$B$14))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10</v>
      </c>
      <c r="F70" s="134">
        <f ca="1">OFFSET(Sheet3!$C$5,C71,$B$14)</f>
        <v>0</v>
      </c>
      <c r="G70" s="134">
        <f ca="1">MAX(OFFSET(Sheet3!$C$6:$J$6,C71,$B$14))</f>
        <v>0</v>
      </c>
      <c r="H70" s="134" t="e">
        <f ca="1">AVERAGE(OFFSET(Sheet3!$C$6:$J$6,C71,$B$14))</f>
        <v>#DIV/0!</v>
      </c>
      <c r="I70" s="134">
        <f ca="1">MIN(OFFSET(Sheet3!$C$6:$J$6,C71,$B$14))</f>
        <v>0</v>
      </c>
      <c r="J70" s="167">
        <f ca="1">(MAX(OFFSET(Sheet3!$C$7:$J$7,C71,$B$14)))/86400</f>
        <v>0</v>
      </c>
      <c r="K70" s="167" t="e">
        <f ca="1">(AVERAGE(OFFSET(Sheet3!$C$7:$J$7,C71,$B$14)))/86400</f>
        <v>#DIV/0!</v>
      </c>
      <c r="L70" s="167">
        <f ca="1">(MIN(OFFSET(Sheet3!$C$7:$J$7,C71,$B$14)))/86400</f>
        <v>0</v>
      </c>
      <c r="M70" s="134">
        <f ca="1">MAX(OFFSET(Sheet3!$C$8:$J$8,C71,$B$14))</f>
        <v>0</v>
      </c>
      <c r="N70" s="134">
        <f ca="1">(OFFSET(Sheet3!$K$8,C71,$B$14))</f>
        <v>0</v>
      </c>
      <c r="O70" s="134">
        <f ca="1">MIN(OFFSET(Sheet3!$C$8:$J$8,C71,$B$14))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10</v>
      </c>
      <c r="F71" s="134">
        <f ca="1">OFFSET(Sheet3!$C$5,C72,$B$14)</f>
        <v>0</v>
      </c>
      <c r="G71" s="134">
        <f ca="1">MAX(OFFSET(Sheet3!$C$6:$J$6,C72,$B$14))</f>
        <v>0</v>
      </c>
      <c r="H71" s="134" t="e">
        <f ca="1">AVERAGE(OFFSET(Sheet3!$C$6:$J$6,C72,$B$14))</f>
        <v>#DIV/0!</v>
      </c>
      <c r="I71" s="134">
        <f ca="1">MIN(OFFSET(Sheet3!$C$6:$J$6,C72,$B$14))</f>
        <v>0</v>
      </c>
      <c r="J71" s="167">
        <f ca="1">(MAX(OFFSET(Sheet3!$C$7:$J$7,C72,$B$14)))/86400</f>
        <v>0</v>
      </c>
      <c r="K71" s="167" t="e">
        <f ca="1">(AVERAGE(OFFSET(Sheet3!$C$7:$J$7,C72,$B$14)))/86400</f>
        <v>#DIV/0!</v>
      </c>
      <c r="L71" s="167">
        <f ca="1">(MIN(OFFSET(Sheet3!$C$7:$J$7,C72,$B$14)))/86400</f>
        <v>0</v>
      </c>
      <c r="M71" s="134">
        <f ca="1">MAX(OFFSET(Sheet3!$C$8:$J$8,C72,$B$14))</f>
        <v>0</v>
      </c>
      <c r="N71" s="134">
        <f ca="1">(OFFSET(Sheet3!$K$8,C72,$B$14))</f>
        <v>0</v>
      </c>
      <c r="O71" s="134">
        <f ca="1">MIN(OFFSET(Sheet3!$C$8:$J$8,C72,$B$14))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10</v>
      </c>
      <c r="F72" s="134">
        <f ca="1">OFFSET(Sheet3!$C$5,C73,$B$14)</f>
        <v>0</v>
      </c>
      <c r="G72" s="134">
        <f ca="1">MAX(OFFSET(Sheet3!$C$6:$J$6,C73,$B$14))</f>
        <v>0</v>
      </c>
      <c r="H72" s="134" t="e">
        <f ca="1">AVERAGE(OFFSET(Sheet3!$C$6:$J$6,C73,$B$14))</f>
        <v>#DIV/0!</v>
      </c>
      <c r="I72" s="134">
        <f ca="1">MIN(OFFSET(Sheet3!$C$6:$J$6,C73,$B$14))</f>
        <v>0</v>
      </c>
      <c r="J72" s="167">
        <f ca="1">(MAX(OFFSET(Sheet3!$C$7:$J$7,C73,$B$14)))/86400</f>
        <v>0</v>
      </c>
      <c r="K72" s="167" t="e">
        <f ca="1">(AVERAGE(OFFSET(Sheet3!$C$7:$J$7,C73,$B$14)))/86400</f>
        <v>#DIV/0!</v>
      </c>
      <c r="L72" s="167">
        <f ca="1">(MIN(OFFSET(Sheet3!$C$7:$J$7,C73,$B$14)))/86400</f>
        <v>0</v>
      </c>
      <c r="M72" s="134">
        <f ca="1">MAX(OFFSET(Sheet3!$C$8:$J$8,C73,$B$14))</f>
        <v>0</v>
      </c>
      <c r="N72" s="134">
        <f ca="1">(OFFSET(Sheet3!$K$8,C73,$B$14))</f>
        <v>0</v>
      </c>
      <c r="O72" s="134">
        <f ca="1">MIN(OFFSET(Sheet3!$C$8:$J$8,C73,$B$14))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10</v>
      </c>
      <c r="F73" s="134">
        <f ca="1">OFFSET(Sheet3!$C$5,C74,$B$14)</f>
        <v>0</v>
      </c>
      <c r="G73" s="134">
        <f ca="1">MAX(OFFSET(Sheet3!$C$6:$J$6,C74,$B$14))</f>
        <v>0</v>
      </c>
      <c r="H73" s="134" t="e">
        <f ca="1">AVERAGE(OFFSET(Sheet3!$C$6:$J$6,C74,$B$14))</f>
        <v>#DIV/0!</v>
      </c>
      <c r="I73" s="134">
        <f ca="1">MIN(OFFSET(Sheet3!$C$6:$J$6,C74,$B$14))</f>
        <v>0</v>
      </c>
      <c r="J73" s="167">
        <f ca="1">(MAX(OFFSET(Sheet3!$C$7:$J$7,C74,$B$14)))/86400</f>
        <v>0</v>
      </c>
      <c r="K73" s="167" t="e">
        <f ca="1">(AVERAGE(OFFSET(Sheet3!$C$7:$J$7,C74,$B$14)))/86400</f>
        <v>#DIV/0!</v>
      </c>
      <c r="L73" s="167">
        <f ca="1">(MIN(OFFSET(Sheet3!$C$7:$J$7,C74,$B$14)))/86400</f>
        <v>0</v>
      </c>
      <c r="M73" s="134">
        <f ca="1">MAX(OFFSET(Sheet3!$C$8:$J$8,C74,$B$14))</f>
        <v>0</v>
      </c>
      <c r="N73" s="134">
        <f ca="1">(OFFSET(Sheet3!$K$8,C74,$B$14))</f>
        <v>0</v>
      </c>
      <c r="O73" s="134">
        <f ca="1">MIN(OFFSET(Sheet3!$C$8:$J$8,C74,$B$14))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10</v>
      </c>
      <c r="F74" s="134">
        <f ca="1">OFFSET(Sheet3!$C$5,C75,$B$14)</f>
        <v>0</v>
      </c>
      <c r="G74" s="134">
        <f ca="1">MAX(OFFSET(Sheet3!$C$6:$J$6,C75,$B$14))</f>
        <v>0</v>
      </c>
      <c r="H74" s="134" t="e">
        <f ca="1">AVERAGE(OFFSET(Sheet3!$C$6:$J$6,C75,$B$14))</f>
        <v>#DIV/0!</v>
      </c>
      <c r="I74" s="134">
        <f ca="1">MIN(OFFSET(Sheet3!$C$6:$J$6,C75,$B$14))</f>
        <v>0</v>
      </c>
      <c r="J74" s="167">
        <f ca="1">(MAX(OFFSET(Sheet3!$C$7:$J$7,C75,$B$14)))/86400</f>
        <v>0</v>
      </c>
      <c r="K74" s="167" t="e">
        <f ca="1">(AVERAGE(OFFSET(Sheet3!$C$7:$J$7,C75,$B$14)))/86400</f>
        <v>#DIV/0!</v>
      </c>
      <c r="L74" s="167">
        <f ca="1">(MIN(OFFSET(Sheet3!$C$7:$J$7,C75,$B$14)))/86400</f>
        <v>0</v>
      </c>
      <c r="M74" s="134">
        <f ca="1">MAX(OFFSET(Sheet3!$C$8:$J$8,C75,$B$14))</f>
        <v>0</v>
      </c>
      <c r="N74" s="134">
        <f ca="1">(OFFSET(Sheet3!$K$8,C75,$B$14))</f>
        <v>0</v>
      </c>
      <c r="O74" s="134">
        <f ca="1">MIN(OFFSET(Sheet3!$C$8:$J$8,C75,$B$14))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10</v>
      </c>
      <c r="F75" s="134">
        <f ca="1">OFFSET(Sheet3!$C$5,C76,$B$14)</f>
        <v>0</v>
      </c>
      <c r="G75" s="134">
        <f ca="1">MAX(OFFSET(Sheet3!$C$6:$J$6,C76,$B$14))</f>
        <v>0</v>
      </c>
      <c r="H75" s="134" t="e">
        <f ca="1">AVERAGE(OFFSET(Sheet3!$C$6:$J$6,C76,$B$14))</f>
        <v>#DIV/0!</v>
      </c>
      <c r="I75" s="134">
        <f ca="1">MIN(OFFSET(Sheet3!$C$6:$J$6,C76,$B$14))</f>
        <v>0</v>
      </c>
      <c r="J75" s="167">
        <f ca="1">(MAX(OFFSET(Sheet3!$C$7:$J$7,C76,$B$14)))/86400</f>
        <v>0</v>
      </c>
      <c r="K75" s="167" t="e">
        <f ca="1">(AVERAGE(OFFSET(Sheet3!$C$7:$J$7,C76,$B$14)))/86400</f>
        <v>#DIV/0!</v>
      </c>
      <c r="L75" s="167">
        <f ca="1">(MIN(OFFSET(Sheet3!$C$7:$J$7,C76,$B$14)))/86400</f>
        <v>0</v>
      </c>
      <c r="M75" s="134">
        <f ca="1">MAX(OFFSET(Sheet3!$C$8:$J$8,C76,$B$14))</f>
        <v>0</v>
      </c>
      <c r="N75" s="134">
        <f ca="1">(OFFSET(Sheet3!$K$8,C76,$B$14))</f>
        <v>0</v>
      </c>
      <c r="O75" s="134">
        <f ca="1">MIN(OFFSET(Sheet3!$C$8:$J$8,C76,$B$14))</f>
        <v>0</v>
      </c>
    </row>
    <row r="76" spans="3:15" x14ac:dyDescent="0.25">
      <c r="C76" s="134">
        <v>284</v>
      </c>
      <c r="D76" s="134">
        <f ca="1">OFFSET(Sheet3!$B$5,C77,0)</f>
        <v>235</v>
      </c>
      <c r="E76" s="134">
        <v>10</v>
      </c>
      <c r="F76" s="134">
        <f ca="1">OFFSET(Sheet3!$C$5,C77,$B$14)</f>
        <v>0</v>
      </c>
      <c r="G76" s="134">
        <f ca="1">MAX(OFFSET(Sheet3!$C$6:$J$6,C77,$B$14))</f>
        <v>0</v>
      </c>
      <c r="H76" s="134" t="e">
        <f ca="1">AVERAGE(OFFSET(Sheet3!$C$6:$J$6,C77,$B$14))</f>
        <v>#DIV/0!</v>
      </c>
      <c r="I76" s="134">
        <f ca="1">MIN(OFFSET(Sheet3!$C$6:$J$6,C77,$B$14))</f>
        <v>0</v>
      </c>
      <c r="J76" s="167">
        <f ca="1">(MAX(OFFSET(Sheet3!$C$7:$J$7,C77,$B$14)))/86400</f>
        <v>0</v>
      </c>
      <c r="K76" s="167" t="e">
        <f ca="1">(AVERAGE(OFFSET(Sheet3!$C$7:$J$7,C77,$B$14)))/86400</f>
        <v>#DIV/0!</v>
      </c>
      <c r="L76" s="167">
        <f ca="1">(MIN(OFFSET(Sheet3!$C$7:$J$7,C77,$B$14)))/86400</f>
        <v>0</v>
      </c>
      <c r="M76" s="134">
        <f ca="1">MAX(OFFSET(Sheet3!$C$8:$J$8,C77,$B$14))</f>
        <v>0</v>
      </c>
      <c r="N76" s="134">
        <f ca="1">(OFFSET(Sheet3!$K$8,C77,$B$14))</f>
        <v>0</v>
      </c>
      <c r="O76" s="134">
        <f ca="1">MIN(OFFSET(Sheet3!$C$8:$J$8,C77,$B$14))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10</v>
      </c>
      <c r="F77" s="134">
        <f ca="1">OFFSET(Sheet3!$C$5,C78,$B$14)</f>
        <v>0</v>
      </c>
      <c r="G77" s="134">
        <f ca="1">MAX(OFFSET(Sheet3!$C$6:$J$6,C78,$B$14))</f>
        <v>0</v>
      </c>
      <c r="H77" s="134" t="e">
        <f ca="1">AVERAGE(OFFSET(Sheet3!$C$6:$J$6,C78,$B$14))</f>
        <v>#DIV/0!</v>
      </c>
      <c r="I77" s="134">
        <f ca="1">MIN(OFFSET(Sheet3!$C$6:$J$6,C78,$B$14))</f>
        <v>0</v>
      </c>
      <c r="J77" s="167">
        <f ca="1">(MAX(OFFSET(Sheet3!$C$7:$J$7,C78,$B$14)))/86400</f>
        <v>0</v>
      </c>
      <c r="K77" s="167" t="e">
        <f ca="1">(AVERAGE(OFFSET(Sheet3!$C$7:$J$7,C78,$B$14)))/86400</f>
        <v>#DIV/0!</v>
      </c>
      <c r="L77" s="167">
        <f ca="1">(MIN(OFFSET(Sheet3!$C$7:$J$7,C78,$B$14)))/86400</f>
        <v>0</v>
      </c>
      <c r="M77" s="134">
        <f ca="1">MAX(OFFSET(Sheet3!$C$8:$J$8,C78,$B$14))</f>
        <v>0</v>
      </c>
      <c r="N77" s="134">
        <f ca="1">(OFFSET(Sheet3!$K$8,C78,$B$14))</f>
        <v>0</v>
      </c>
      <c r="O77" s="134">
        <f ca="1">MIN(OFFSET(Sheet3!$C$8:$J$8,C78,$B$14))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10</v>
      </c>
      <c r="F78" s="134">
        <f ca="1">OFFSET(Sheet3!$C$5,C79,$B$14)</f>
        <v>0</v>
      </c>
      <c r="G78" s="134">
        <f ca="1">MAX(OFFSET(Sheet3!$C$6:$J$6,C79,$B$14))</f>
        <v>0</v>
      </c>
      <c r="H78" s="134" t="e">
        <f ca="1">AVERAGE(OFFSET(Sheet3!$C$6:$J$6,C79,$B$14))</f>
        <v>#DIV/0!</v>
      </c>
      <c r="I78" s="134">
        <f ca="1">MIN(OFFSET(Sheet3!$C$6:$J$6,C79,$B$14))</f>
        <v>0</v>
      </c>
      <c r="J78" s="167">
        <f ca="1">(MAX(OFFSET(Sheet3!$C$7:$J$7,C79,$B$14)))/86400</f>
        <v>0</v>
      </c>
      <c r="K78" s="167" t="e">
        <f ca="1">(AVERAGE(OFFSET(Sheet3!$C$7:$J$7,C79,$B$14)))/86400</f>
        <v>#DIV/0!</v>
      </c>
      <c r="L78" s="167">
        <f ca="1">(MIN(OFFSET(Sheet3!$C$7:$J$7,C79,$B$14)))/86400</f>
        <v>0</v>
      </c>
      <c r="M78" s="134">
        <f ca="1">MAX(OFFSET(Sheet3!$C$8:$J$8,C79,$B$14))</f>
        <v>0</v>
      </c>
      <c r="N78" s="134">
        <f ca="1">(OFFSET(Sheet3!$K$8,C79,$B$14))</f>
        <v>0</v>
      </c>
      <c r="O78" s="134">
        <f ca="1">MIN(OFFSET(Sheet3!$C$8:$J$8,C79,$B$14))</f>
        <v>0</v>
      </c>
    </row>
    <row r="79" spans="3:15" x14ac:dyDescent="0.25">
      <c r="C79" s="134">
        <v>296</v>
      </c>
      <c r="D79" s="134">
        <f ca="1">OFFSET(Sheet3!$B$5,C80,0)</f>
        <v>244</v>
      </c>
      <c r="E79" s="134">
        <v>10</v>
      </c>
      <c r="F79" s="134">
        <f ca="1">OFFSET(Sheet3!$C$5,C80,$B$14)</f>
        <v>0</v>
      </c>
      <c r="G79" s="134">
        <f ca="1">MAX(OFFSET(Sheet3!$C$6:$J$6,C80,$B$14))</f>
        <v>0</v>
      </c>
      <c r="H79" s="134" t="e">
        <f ca="1">AVERAGE(OFFSET(Sheet3!$C$6:$J$6,C80,$B$14))</f>
        <v>#DIV/0!</v>
      </c>
      <c r="I79" s="134">
        <f ca="1">MIN(OFFSET(Sheet3!$C$6:$J$6,C80,$B$14))</f>
        <v>0</v>
      </c>
      <c r="J79" s="167">
        <f ca="1">(MAX(OFFSET(Sheet3!$C$7:$J$7,C80,$B$14)))/86400</f>
        <v>0</v>
      </c>
      <c r="K79" s="167" t="e">
        <f ca="1">(AVERAGE(OFFSET(Sheet3!$C$7:$J$7,C80,$B$14)))/86400</f>
        <v>#DIV/0!</v>
      </c>
      <c r="L79" s="167">
        <f ca="1">(MIN(OFFSET(Sheet3!$C$7:$J$7,C80,$B$14)))/86400</f>
        <v>0</v>
      </c>
      <c r="M79" s="134">
        <f ca="1">MAX(OFFSET(Sheet3!$C$8:$J$8,C80,$B$14))</f>
        <v>0</v>
      </c>
      <c r="N79" s="134">
        <f ca="1">(OFFSET(Sheet3!$K$8,C80,$B$14))</f>
        <v>0</v>
      </c>
      <c r="O79" s="134">
        <f ca="1">MIN(OFFSET(Sheet3!$C$8:$J$8,C80,$B$14))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10</v>
      </c>
      <c r="F80" s="134">
        <f ca="1">OFFSET(Sheet3!$C$5,C81,$B$14)</f>
        <v>0</v>
      </c>
      <c r="G80" s="134">
        <f ca="1">MAX(OFFSET(Sheet3!$C$6:$J$6,C81,$B$14))</f>
        <v>0</v>
      </c>
      <c r="H80" s="134" t="e">
        <f ca="1">AVERAGE(OFFSET(Sheet3!$C$6:$J$6,C81,$B$14))</f>
        <v>#DIV/0!</v>
      </c>
      <c r="I80" s="134">
        <f ca="1">MIN(OFFSET(Sheet3!$C$6:$J$6,C81,$B$14))</f>
        <v>0</v>
      </c>
      <c r="J80" s="167">
        <f ca="1">(MAX(OFFSET(Sheet3!$C$7:$J$7,C81,$B$14)))/86400</f>
        <v>0</v>
      </c>
      <c r="K80" s="167" t="e">
        <f ca="1">(AVERAGE(OFFSET(Sheet3!$C$7:$J$7,C81,$B$14)))/86400</f>
        <v>#DIV/0!</v>
      </c>
      <c r="L80" s="167">
        <f ca="1">(MIN(OFFSET(Sheet3!$C$7:$J$7,C81,$B$14)))/86400</f>
        <v>0</v>
      </c>
      <c r="M80" s="134">
        <f ca="1">MAX(OFFSET(Sheet3!$C$8:$J$8,C81,$B$14))</f>
        <v>0</v>
      </c>
      <c r="N80" s="134">
        <f ca="1">(OFFSET(Sheet3!$K$8,C81,$B$14))</f>
        <v>0</v>
      </c>
      <c r="O80" s="134">
        <f ca="1">MIN(OFFSET(Sheet3!$C$8:$J$8,C81,$B$14))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10</v>
      </c>
      <c r="F81" s="134">
        <f ca="1">OFFSET(Sheet3!$C$5,C82,$B$14)</f>
        <v>0</v>
      </c>
      <c r="G81" s="134">
        <f ca="1">MAX(OFFSET(Sheet3!$C$6:$J$6,C82,$B$14))</f>
        <v>0</v>
      </c>
      <c r="H81" s="134" t="e">
        <f ca="1">AVERAGE(OFFSET(Sheet3!$C$6:$J$6,C82,$B$14))</f>
        <v>#DIV/0!</v>
      </c>
      <c r="I81" s="134">
        <f ca="1">MIN(OFFSET(Sheet3!$C$6:$J$6,C82,$B$14))</f>
        <v>0</v>
      </c>
      <c r="J81" s="167">
        <f ca="1">(MAX(OFFSET(Sheet3!$C$7:$J$7,C82,$B$14)))/86400</f>
        <v>0</v>
      </c>
      <c r="K81" s="167" t="e">
        <f ca="1">(AVERAGE(OFFSET(Sheet3!$C$7:$J$7,C82,$B$14)))/86400</f>
        <v>#DIV/0!</v>
      </c>
      <c r="L81" s="167">
        <f ca="1">(MIN(OFFSET(Sheet3!$C$7:$J$7,C82,$B$14)))/86400</f>
        <v>0</v>
      </c>
      <c r="M81" s="134">
        <f ca="1">MAX(OFFSET(Sheet3!$C$8:$J$8,C82,$B$14))</f>
        <v>0</v>
      </c>
      <c r="N81" s="134">
        <f ca="1">(OFFSET(Sheet3!$K$8,C82,$B$14))</f>
        <v>0</v>
      </c>
      <c r="O81" s="134">
        <f ca="1">MIN(OFFSET(Sheet3!$C$8:$J$8,C82,$B$14))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10</v>
      </c>
      <c r="F82" s="134">
        <f ca="1">OFFSET(Sheet3!$C$5,C83,$B$14)</f>
        <v>0</v>
      </c>
      <c r="G82" s="134">
        <f ca="1">MAX(OFFSET(Sheet3!$C$6:$J$6,C83,$B$14))</f>
        <v>0</v>
      </c>
      <c r="H82" s="134" t="e">
        <f ca="1">AVERAGE(OFFSET(Sheet3!$C$6:$J$6,C83,$B$14))</f>
        <v>#DIV/0!</v>
      </c>
      <c r="I82" s="134">
        <f ca="1">MIN(OFFSET(Sheet3!$C$6:$J$6,C83,$B$14))</f>
        <v>0</v>
      </c>
      <c r="J82" s="167">
        <f ca="1">(MAX(OFFSET(Sheet3!$C$7:$J$7,C83,$B$14)))/86400</f>
        <v>0</v>
      </c>
      <c r="K82" s="167" t="e">
        <f ca="1">(AVERAGE(OFFSET(Sheet3!$C$7:$J$7,C83,$B$14)))/86400</f>
        <v>#DIV/0!</v>
      </c>
      <c r="L82" s="167">
        <f ca="1">(MIN(OFFSET(Sheet3!$C$7:$J$7,C83,$B$14)))/86400</f>
        <v>0</v>
      </c>
      <c r="M82" s="134">
        <f ca="1">MAX(OFFSET(Sheet3!$C$8:$J$8,C83,$B$14))</f>
        <v>0</v>
      </c>
      <c r="N82" s="134">
        <f ca="1">(OFFSET(Sheet3!$K$8,C83,$B$14))</f>
        <v>0</v>
      </c>
      <c r="O82" s="134">
        <f ca="1">MIN(OFFSET(Sheet3!$C$8:$J$8,C83,$B$14))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10</v>
      </c>
      <c r="F83" s="134">
        <f ca="1">OFFSET(Sheet3!$C$5,C84,$B$14)</f>
        <v>0</v>
      </c>
      <c r="G83" s="134">
        <f ca="1">MAX(OFFSET(Sheet3!$C$6:$J$6,C84,$B$14))</f>
        <v>0</v>
      </c>
      <c r="H83" s="134" t="e">
        <f ca="1">AVERAGE(OFFSET(Sheet3!$C$6:$J$6,C84,$B$14))</f>
        <v>#DIV/0!</v>
      </c>
      <c r="I83" s="134">
        <f ca="1">MIN(OFFSET(Sheet3!$C$6:$J$6,C84,$B$14))</f>
        <v>0</v>
      </c>
      <c r="J83" s="167">
        <f ca="1">(MAX(OFFSET(Sheet3!$C$7:$J$7,C84,$B$14)))/86400</f>
        <v>0</v>
      </c>
      <c r="K83" s="167" t="e">
        <f ca="1">(AVERAGE(OFFSET(Sheet3!$C$7:$J$7,C84,$B$14)))/86400</f>
        <v>#DIV/0!</v>
      </c>
      <c r="L83" s="167">
        <f ca="1">(MIN(OFFSET(Sheet3!$C$7:$J$7,C84,$B$14)))/86400</f>
        <v>0</v>
      </c>
      <c r="M83" s="134">
        <f ca="1">MAX(OFFSET(Sheet3!$C$8:$J$8,C84,$B$14))</f>
        <v>0</v>
      </c>
      <c r="N83" s="134">
        <f ca="1">(OFFSET(Sheet3!$K$8,C84,$B$14))</f>
        <v>0</v>
      </c>
      <c r="O83" s="134">
        <f ca="1">MIN(OFFSET(Sheet3!$C$8:$J$8,C84,$B$14))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10</v>
      </c>
      <c r="F84" s="134">
        <f ca="1">OFFSET(Sheet3!$C$5,C85,$B$14)</f>
        <v>0</v>
      </c>
      <c r="G84" s="134">
        <f ca="1">MAX(OFFSET(Sheet3!$C$6:$J$6,C85,$B$14))</f>
        <v>0</v>
      </c>
      <c r="H84" s="134" t="e">
        <f ca="1">AVERAGE(OFFSET(Sheet3!$C$6:$J$6,C85,$B$14))</f>
        <v>#DIV/0!</v>
      </c>
      <c r="I84" s="134">
        <f ca="1">MIN(OFFSET(Sheet3!$C$6:$J$6,C85,$B$14))</f>
        <v>0</v>
      </c>
      <c r="J84" s="167">
        <f ca="1">(MAX(OFFSET(Sheet3!$C$7:$J$7,C85,$B$14)))/86400</f>
        <v>0</v>
      </c>
      <c r="K84" s="167" t="e">
        <f ca="1">(AVERAGE(OFFSET(Sheet3!$C$7:$J$7,C85,$B$14)))/86400</f>
        <v>#DIV/0!</v>
      </c>
      <c r="L84" s="167">
        <f ca="1">(MIN(OFFSET(Sheet3!$C$7:$J$7,C85,$B$14)))/86400</f>
        <v>0</v>
      </c>
      <c r="M84" s="134">
        <f ca="1">MAX(OFFSET(Sheet3!$C$8:$J$8,C85,$B$14))</f>
        <v>0</v>
      </c>
      <c r="N84" s="134">
        <f ca="1">(OFFSET(Sheet3!$K$8,C85,$B$14))</f>
        <v>0</v>
      </c>
      <c r="O84" s="134">
        <f ca="1">MIN(OFFSET(Sheet3!$C$8:$J$8,C85,$B$14))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10</v>
      </c>
      <c r="F85" s="134">
        <f ca="1">OFFSET(Sheet3!$C$5,C86,$B$14)</f>
        <v>0</v>
      </c>
      <c r="G85" s="134">
        <f ca="1">MAX(OFFSET(Sheet3!$C$6:$J$6,C86,$B$14))</f>
        <v>0</v>
      </c>
      <c r="H85" s="134" t="e">
        <f ca="1">AVERAGE(OFFSET(Sheet3!$C$6:$J$6,C86,$B$14))</f>
        <v>#DIV/0!</v>
      </c>
      <c r="I85" s="134">
        <f ca="1">MIN(OFFSET(Sheet3!$C$6:$J$6,C86,$B$14))</f>
        <v>0</v>
      </c>
      <c r="J85" s="167">
        <f ca="1">(MAX(OFFSET(Sheet3!$C$7:$J$7,C86,$B$14)))/86400</f>
        <v>0</v>
      </c>
      <c r="K85" s="167" t="e">
        <f ca="1">(AVERAGE(OFFSET(Sheet3!$C$7:$J$7,C86,$B$14)))/86400</f>
        <v>#DIV/0!</v>
      </c>
      <c r="L85" s="167">
        <f ca="1">(MIN(OFFSET(Sheet3!$C$7:$J$7,C86,$B$14)))/86400</f>
        <v>0</v>
      </c>
      <c r="M85" s="134">
        <f ca="1">MAX(OFFSET(Sheet3!$C$8:$J$8,C86,$B$14))</f>
        <v>0</v>
      </c>
      <c r="N85" s="134">
        <f ca="1">(OFFSET(Sheet3!$K$8,C86,$B$14))</f>
        <v>0</v>
      </c>
      <c r="O85" s="134">
        <f ca="1">MIN(OFFSET(Sheet3!$C$8:$J$8,C86,$B$14))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10</v>
      </c>
      <c r="F86" s="134">
        <f ca="1">OFFSET(Sheet3!$C$5,C87,$B$14)</f>
        <v>0</v>
      </c>
      <c r="G86" s="134">
        <f ca="1">MAX(OFFSET(Sheet3!$C$6:$J$6,C87,$B$14))</f>
        <v>0</v>
      </c>
      <c r="H86" s="134" t="e">
        <f ca="1">AVERAGE(OFFSET(Sheet3!$C$6:$J$6,C87,$B$14))</f>
        <v>#DIV/0!</v>
      </c>
      <c r="I86" s="134">
        <f ca="1">MIN(OFFSET(Sheet3!$C$6:$J$6,C87,$B$14))</f>
        <v>0</v>
      </c>
      <c r="J86" s="167">
        <f ca="1">(MAX(OFFSET(Sheet3!$C$7:$J$7,C87,$B$14)))/86400</f>
        <v>0</v>
      </c>
      <c r="K86" s="167" t="e">
        <f ca="1">(AVERAGE(OFFSET(Sheet3!$C$7:$J$7,C87,$B$14)))/86400</f>
        <v>#DIV/0!</v>
      </c>
      <c r="L86" s="167">
        <f ca="1">(MIN(OFFSET(Sheet3!$C$7:$J$7,C87,$B$14)))/86400</f>
        <v>0</v>
      </c>
      <c r="M86" s="134">
        <f ca="1">MAX(OFFSET(Sheet3!$C$8:$J$8,C87,$B$14))</f>
        <v>0</v>
      </c>
      <c r="N86" s="134">
        <f ca="1">(OFFSET(Sheet3!$K$8,C87,$B$14))</f>
        <v>0</v>
      </c>
      <c r="O86" s="134">
        <f ca="1">MIN(OFFSET(Sheet3!$C$8:$J$8,C87,$B$14))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10</v>
      </c>
      <c r="F87" s="134">
        <f ca="1">OFFSET(Sheet3!$C$5,C88,$B$14)</f>
        <v>0</v>
      </c>
      <c r="G87" s="134">
        <f ca="1">MAX(OFFSET(Sheet3!$C$6:$J$6,C88,$B$14))</f>
        <v>0</v>
      </c>
      <c r="H87" s="134" t="e">
        <f ca="1">AVERAGE(OFFSET(Sheet3!$C$6:$J$6,C88,$B$14))</f>
        <v>#DIV/0!</v>
      </c>
      <c r="I87" s="134">
        <f ca="1">MIN(OFFSET(Sheet3!$C$6:$J$6,C88,$B$14))</f>
        <v>0</v>
      </c>
      <c r="J87" s="167">
        <f ca="1">(MAX(OFFSET(Sheet3!$C$7:$J$7,C88,$B$14)))/86400</f>
        <v>0</v>
      </c>
      <c r="K87" s="167" t="e">
        <f ca="1">(AVERAGE(OFFSET(Sheet3!$C$7:$J$7,C88,$B$14)))/86400</f>
        <v>#DIV/0!</v>
      </c>
      <c r="L87" s="167">
        <f ca="1">(MIN(OFFSET(Sheet3!$C$7:$J$7,C88,$B$14)))/86400</f>
        <v>0</v>
      </c>
      <c r="M87" s="134">
        <f ca="1">MAX(OFFSET(Sheet3!$C$8:$J$8,C88,$B$14))</f>
        <v>0</v>
      </c>
      <c r="N87" s="134">
        <f ca="1">(OFFSET(Sheet3!$K$8,C88,$B$14))</f>
        <v>0</v>
      </c>
      <c r="O87" s="134">
        <f ca="1">MIN(OFFSET(Sheet3!$C$8:$J$8,C88,$B$14))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10</v>
      </c>
      <c r="F88" s="134">
        <f ca="1">OFFSET(Sheet3!$C$5,C89,$B$14)</f>
        <v>0</v>
      </c>
      <c r="G88" s="134">
        <f ca="1">MAX(OFFSET(Sheet3!$C$6:$J$6,C89,$B$14))</f>
        <v>0</v>
      </c>
      <c r="H88" s="134" t="e">
        <f ca="1">AVERAGE(OFFSET(Sheet3!$C$6:$J$6,C89,$B$14))</f>
        <v>#DIV/0!</v>
      </c>
      <c r="I88" s="134">
        <f ca="1">MIN(OFFSET(Sheet3!$C$6:$J$6,C89,$B$14))</f>
        <v>0</v>
      </c>
      <c r="J88" s="167">
        <f ca="1">(MAX(OFFSET(Sheet3!$C$7:$J$7,C89,$B$14)))/86400</f>
        <v>0</v>
      </c>
      <c r="K88" s="167" t="e">
        <f ca="1">(AVERAGE(OFFSET(Sheet3!$C$7:$J$7,C89,$B$14)))/86400</f>
        <v>#DIV/0!</v>
      </c>
      <c r="L88" s="167">
        <f ca="1">(MIN(OFFSET(Sheet3!$C$7:$J$7,C89,$B$14)))/86400</f>
        <v>0</v>
      </c>
      <c r="M88" s="134">
        <f ca="1">MAX(OFFSET(Sheet3!$C$8:$J$8,C89,$B$14))</f>
        <v>0</v>
      </c>
      <c r="N88" s="134">
        <f ca="1">(OFFSET(Sheet3!$K$8,C89,$B$14))</f>
        <v>0</v>
      </c>
      <c r="O88" s="134">
        <f ca="1">MIN(OFFSET(Sheet3!$C$8:$J$8,C89,$B$14))</f>
        <v>0</v>
      </c>
    </row>
    <row r="89" spans="3:15" x14ac:dyDescent="0.25">
      <c r="C89" s="134">
        <v>336</v>
      </c>
      <c r="D89" s="134">
        <f ca="1">OFFSET(Sheet3!$B$5,C90,0)</f>
        <v>257</v>
      </c>
      <c r="E89" s="134">
        <v>10</v>
      </c>
      <c r="F89" s="134">
        <f ca="1">OFFSET(Sheet3!$C$5,C90,$B$14)</f>
        <v>0</v>
      </c>
      <c r="G89" s="134">
        <f ca="1">MAX(OFFSET(Sheet3!$C$6:$J$6,C90,$B$14))</f>
        <v>0</v>
      </c>
      <c r="H89" s="134" t="e">
        <f ca="1">AVERAGE(OFFSET(Sheet3!$C$6:$J$6,C90,$B$14))</f>
        <v>#DIV/0!</v>
      </c>
      <c r="I89" s="134">
        <f ca="1">MIN(OFFSET(Sheet3!$C$6:$J$6,C90,$B$14))</f>
        <v>0</v>
      </c>
      <c r="J89" s="167">
        <f ca="1">(MAX(OFFSET(Sheet3!$C$7:$J$7,C90,$B$14)))/86400</f>
        <v>0</v>
      </c>
      <c r="K89" s="167" t="e">
        <f ca="1">(AVERAGE(OFFSET(Sheet3!$C$7:$J$7,C90,$B$14)))/86400</f>
        <v>#DIV/0!</v>
      </c>
      <c r="L89" s="167">
        <f ca="1">(MIN(OFFSET(Sheet3!$C$7:$J$7,C90,$B$14)))/86400</f>
        <v>0</v>
      </c>
      <c r="M89" s="134">
        <f ca="1">MAX(OFFSET(Sheet3!$C$8:$J$8,C90,$B$14))</f>
        <v>0</v>
      </c>
      <c r="N89" s="134">
        <f ca="1">(OFFSET(Sheet3!$K$8,C90,$B$14))</f>
        <v>0</v>
      </c>
      <c r="O89" s="134">
        <f ca="1">MIN(OFFSET(Sheet3!$C$8:$J$8,C90,$B$14))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10</v>
      </c>
      <c r="F90" s="134">
        <f ca="1">OFFSET(Sheet3!$C$5,C91,$B$14)</f>
        <v>0</v>
      </c>
      <c r="G90" s="134">
        <f ca="1">MAX(OFFSET(Sheet3!$C$6:$J$6,C91,$B$14))</f>
        <v>0</v>
      </c>
      <c r="H90" s="134" t="e">
        <f ca="1">AVERAGE(OFFSET(Sheet3!$C$6:$J$6,C91,$B$14))</f>
        <v>#DIV/0!</v>
      </c>
      <c r="I90" s="134">
        <f ca="1">MIN(OFFSET(Sheet3!$C$6:$J$6,C91,$B$14))</f>
        <v>0</v>
      </c>
      <c r="J90" s="167">
        <f ca="1">(MAX(OFFSET(Sheet3!$C$7:$J$7,C91,$B$14)))/86400</f>
        <v>0</v>
      </c>
      <c r="K90" s="167" t="e">
        <f ca="1">(AVERAGE(OFFSET(Sheet3!$C$7:$J$7,C91,$B$14)))/86400</f>
        <v>#DIV/0!</v>
      </c>
      <c r="L90" s="167">
        <f ca="1">(MIN(OFFSET(Sheet3!$C$7:$J$7,C91,$B$14)))/86400</f>
        <v>0</v>
      </c>
      <c r="M90" s="134">
        <f ca="1">MAX(OFFSET(Sheet3!$C$8:$J$8,C91,$B$14))</f>
        <v>0</v>
      </c>
      <c r="N90" s="134">
        <f ca="1">(OFFSET(Sheet3!$K$8,C91,$B$14))</f>
        <v>0</v>
      </c>
      <c r="O90" s="134">
        <f ca="1">MIN(OFFSET(Sheet3!$C$8:$J$8,C91,$B$14))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10</v>
      </c>
      <c r="F91" s="134">
        <f ca="1">OFFSET(Sheet3!$C$5,C92,$B$14)</f>
        <v>0</v>
      </c>
      <c r="G91" s="134">
        <f ca="1">MAX(OFFSET(Sheet3!$C$6:$J$6,C92,$B$14))</f>
        <v>0</v>
      </c>
      <c r="H91" s="134" t="e">
        <f ca="1">AVERAGE(OFFSET(Sheet3!$C$6:$J$6,C92,$B$14))</f>
        <v>#DIV/0!</v>
      </c>
      <c r="I91" s="134">
        <f ca="1">MIN(OFFSET(Sheet3!$C$6:$J$6,C92,$B$14))</f>
        <v>0</v>
      </c>
      <c r="J91" s="167">
        <f ca="1">(MAX(OFFSET(Sheet3!$C$7:$J$7,C92,$B$14)))/86400</f>
        <v>0</v>
      </c>
      <c r="K91" s="167" t="e">
        <f ca="1">(AVERAGE(OFFSET(Sheet3!$C$7:$J$7,C92,$B$14)))/86400</f>
        <v>#DIV/0!</v>
      </c>
      <c r="L91" s="167">
        <f ca="1">(MIN(OFFSET(Sheet3!$C$7:$J$7,C92,$B$14)))/86400</f>
        <v>0</v>
      </c>
      <c r="M91" s="134">
        <f ca="1">MAX(OFFSET(Sheet3!$C$8:$J$8,C92,$B$14))</f>
        <v>0</v>
      </c>
      <c r="N91" s="134">
        <f ca="1">(OFFSET(Sheet3!$K$8,C92,$B$14))</f>
        <v>0</v>
      </c>
      <c r="O91" s="134">
        <f ca="1">MIN(OFFSET(Sheet3!$C$8:$J$8,C92,$B$14))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10</v>
      </c>
      <c r="F92" s="134">
        <f ca="1">OFFSET(Sheet3!$C$5,C93,$B$14)</f>
        <v>1</v>
      </c>
      <c r="G92" s="134">
        <f ca="1">MAX(OFFSET(Sheet3!$C$6:$J$6,C93,$B$14))</f>
        <v>172.5</v>
      </c>
      <c r="H92" s="134">
        <f ca="1">AVERAGE(OFFSET(Sheet3!$C$6:$J$6,C93,$B$14))</f>
        <v>172.5</v>
      </c>
      <c r="I92" s="134">
        <f ca="1">MIN(OFFSET(Sheet3!$C$6:$J$6,C93,$B$14))</f>
        <v>172.5</v>
      </c>
      <c r="J92" s="167">
        <f ca="1">(MAX(OFFSET(Sheet3!$C$7:$J$7,C93,$B$14)))/86400</f>
        <v>5.3092564351588083E-3</v>
      </c>
      <c r="K92" s="167">
        <f ca="1">(AVERAGE(OFFSET(Sheet3!$C$7:$J$7,C93,$B$14)))/86400</f>
        <v>5.3092564351588083E-3</v>
      </c>
      <c r="L92" s="167">
        <f ca="1">(MIN(OFFSET(Sheet3!$C$7:$J$7,C93,$B$14)))/86400</f>
        <v>5.3092564351588083E-3</v>
      </c>
      <c r="M92" s="134">
        <f ca="1">MAX(OFFSET(Sheet3!$C$8:$J$8,C93,$B$14))</f>
        <v>0.25639458179469454</v>
      </c>
      <c r="N92" s="134">
        <f ca="1">(OFFSET(Sheet3!$K$8,C93,$B$14))</f>
        <v>0.25639458179469454</v>
      </c>
      <c r="O92" s="134">
        <f ca="1">MIN(OFFSET(Sheet3!$C$8:$J$8,C93,$B$14))</f>
        <v>0.25639458179469454</v>
      </c>
    </row>
    <row r="93" spans="3:15" x14ac:dyDescent="0.25">
      <c r="C93" s="134">
        <v>352</v>
      </c>
      <c r="D93" s="134">
        <f ca="1">OFFSET(Sheet3!$B$5,C94,0)</f>
        <v>271</v>
      </c>
      <c r="E93" s="134">
        <v>10</v>
      </c>
      <c r="F93" s="134">
        <f ca="1">OFFSET(Sheet3!$C$5,C94,$B$14)</f>
        <v>0</v>
      </c>
      <c r="G93" s="134">
        <f ca="1">MAX(OFFSET(Sheet3!$C$6:$J$6,C94,$B$14))</f>
        <v>0</v>
      </c>
      <c r="H93" s="134" t="e">
        <f ca="1">AVERAGE(OFFSET(Sheet3!$C$6:$J$6,C94,$B$14))</f>
        <v>#DIV/0!</v>
      </c>
      <c r="I93" s="134">
        <f ca="1">MIN(OFFSET(Sheet3!$C$6:$J$6,C94,$B$14))</f>
        <v>0</v>
      </c>
      <c r="J93" s="167">
        <f ca="1">(MAX(OFFSET(Sheet3!$C$7:$J$7,C94,$B$14)))/86400</f>
        <v>0</v>
      </c>
      <c r="K93" s="167" t="e">
        <f ca="1">(AVERAGE(OFFSET(Sheet3!$C$7:$J$7,C94,$B$14)))/86400</f>
        <v>#DIV/0!</v>
      </c>
      <c r="L93" s="167">
        <f ca="1">(MIN(OFFSET(Sheet3!$C$7:$J$7,C94,$B$14)))/86400</f>
        <v>0</v>
      </c>
      <c r="M93" s="134">
        <f ca="1">MAX(OFFSET(Sheet3!$C$8:$J$8,C94,$B$14))</f>
        <v>0</v>
      </c>
      <c r="N93" s="134">
        <f ca="1">(OFFSET(Sheet3!$K$8,C94,$B$14))</f>
        <v>0</v>
      </c>
      <c r="O93" s="134">
        <f ca="1">MIN(OFFSET(Sheet3!$C$8:$J$8,C94,$B$14))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10</v>
      </c>
      <c r="F94" s="134">
        <f ca="1">OFFSET(Sheet3!$C$5,C95,$B$14)</f>
        <v>0</v>
      </c>
      <c r="G94" s="134">
        <f ca="1">MAX(OFFSET(Sheet3!$C$6:$J$6,C95,$B$14))</f>
        <v>0</v>
      </c>
      <c r="H94" s="134" t="e">
        <f ca="1">AVERAGE(OFFSET(Sheet3!$C$6:$J$6,C95,$B$14))</f>
        <v>#DIV/0!</v>
      </c>
      <c r="I94" s="134">
        <f ca="1">MIN(OFFSET(Sheet3!$C$6:$J$6,C95,$B$14))</f>
        <v>0</v>
      </c>
      <c r="J94" s="167">
        <f ca="1">(MAX(OFFSET(Sheet3!$C$7:$J$7,C95,$B$14)))/86400</f>
        <v>0</v>
      </c>
      <c r="K94" s="167" t="e">
        <f ca="1">(AVERAGE(OFFSET(Sheet3!$C$7:$J$7,C95,$B$14)))/86400</f>
        <v>#DIV/0!</v>
      </c>
      <c r="L94" s="167">
        <f ca="1">(MIN(OFFSET(Sheet3!$C$7:$J$7,C95,$B$14)))/86400</f>
        <v>0</v>
      </c>
      <c r="M94" s="134">
        <f ca="1">MAX(OFFSET(Sheet3!$C$8:$J$8,C95,$B$14))</f>
        <v>0</v>
      </c>
      <c r="N94" s="134">
        <f ca="1">(OFFSET(Sheet3!$K$8,C95,$B$14))</f>
        <v>0</v>
      </c>
      <c r="O94" s="134">
        <f ca="1">MIN(OFFSET(Sheet3!$C$8:$J$8,C95,$B$14))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10</v>
      </c>
      <c r="F95" s="134">
        <f ca="1">OFFSET(Sheet3!$C$5,C96,$B$14)</f>
        <v>0</v>
      </c>
      <c r="G95" s="134">
        <f ca="1">MAX(OFFSET(Sheet3!$C$6:$J$6,C96,$B$14))</f>
        <v>0</v>
      </c>
      <c r="H95" s="134" t="e">
        <f ca="1">AVERAGE(OFFSET(Sheet3!$C$6:$J$6,C96,$B$14))</f>
        <v>#DIV/0!</v>
      </c>
      <c r="I95" s="134">
        <f ca="1">MIN(OFFSET(Sheet3!$C$6:$J$6,C96,$B$14))</f>
        <v>0</v>
      </c>
      <c r="J95" s="167">
        <f ca="1">(MAX(OFFSET(Sheet3!$C$7:$J$7,C96,$B$14)))/86400</f>
        <v>0</v>
      </c>
      <c r="K95" s="167" t="e">
        <f ca="1">(AVERAGE(OFFSET(Sheet3!$C$7:$J$7,C96,$B$14)))/86400</f>
        <v>#DIV/0!</v>
      </c>
      <c r="L95" s="167">
        <f ca="1">(MIN(OFFSET(Sheet3!$C$7:$J$7,C96,$B$14)))/86400</f>
        <v>0</v>
      </c>
      <c r="M95" s="134">
        <f ca="1">MAX(OFFSET(Sheet3!$C$8:$J$8,C96,$B$14))</f>
        <v>0</v>
      </c>
      <c r="N95" s="134">
        <f ca="1">(OFFSET(Sheet3!$K$8,C96,$B$14))</f>
        <v>0</v>
      </c>
      <c r="O95" s="134">
        <f ca="1">MIN(OFFSET(Sheet3!$C$8:$J$8,C96,$B$14))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10</v>
      </c>
      <c r="F96" s="134">
        <f ca="1">OFFSET(Sheet3!$C$5,C97,$B$14)</f>
        <v>0</v>
      </c>
      <c r="G96" s="134">
        <f ca="1">MAX(OFFSET(Sheet3!$C$6:$J$6,C97,$B$14))</f>
        <v>0</v>
      </c>
      <c r="H96" s="134" t="e">
        <f ca="1">AVERAGE(OFFSET(Sheet3!$C$6:$J$6,C97,$B$14))</f>
        <v>#DIV/0!</v>
      </c>
      <c r="I96" s="134">
        <f ca="1">MIN(OFFSET(Sheet3!$C$6:$J$6,C97,$B$14))</f>
        <v>0</v>
      </c>
      <c r="J96" s="167">
        <f ca="1">(MAX(OFFSET(Sheet3!$C$7:$J$7,C97,$B$14)))/86400</f>
        <v>0</v>
      </c>
      <c r="K96" s="167" t="e">
        <f ca="1">(AVERAGE(OFFSET(Sheet3!$C$7:$J$7,C97,$B$14)))/86400</f>
        <v>#DIV/0!</v>
      </c>
      <c r="L96" s="167">
        <f ca="1">(MIN(OFFSET(Sheet3!$C$7:$J$7,C97,$B$14)))/86400</f>
        <v>0</v>
      </c>
      <c r="M96" s="134">
        <f ca="1">MAX(OFFSET(Sheet3!$C$8:$J$8,C97,$B$14))</f>
        <v>0</v>
      </c>
      <c r="N96" s="134">
        <f ca="1">(OFFSET(Sheet3!$K$8,C97,$B$14))</f>
        <v>0</v>
      </c>
      <c r="O96" s="134">
        <f ca="1">MIN(OFFSET(Sheet3!$C$8:$J$8,C97,$B$14))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10</v>
      </c>
      <c r="F97" s="134">
        <f ca="1">OFFSET(Sheet3!$C$5,C98,$B$14)</f>
        <v>0</v>
      </c>
      <c r="G97" s="134">
        <f ca="1">MAX(OFFSET(Sheet3!$C$6:$J$6,C98,$B$14))</f>
        <v>0</v>
      </c>
      <c r="H97" s="134" t="e">
        <f ca="1">AVERAGE(OFFSET(Sheet3!$C$6:$J$6,C98,$B$14))</f>
        <v>#DIV/0!</v>
      </c>
      <c r="I97" s="134">
        <f ca="1">MIN(OFFSET(Sheet3!$C$6:$J$6,C98,$B$14))</f>
        <v>0</v>
      </c>
      <c r="J97" s="167">
        <f ca="1">(MAX(OFFSET(Sheet3!$C$7:$J$7,C98,$B$14)))/86400</f>
        <v>0</v>
      </c>
      <c r="K97" s="167" t="e">
        <f ca="1">(AVERAGE(OFFSET(Sheet3!$C$7:$J$7,C98,$B$14)))/86400</f>
        <v>#DIV/0!</v>
      </c>
      <c r="L97" s="167">
        <f ca="1">(MIN(OFFSET(Sheet3!$C$7:$J$7,C98,$B$14)))/86400</f>
        <v>0</v>
      </c>
      <c r="M97" s="134">
        <f ca="1">MAX(OFFSET(Sheet3!$C$8:$J$8,C98,$B$14))</f>
        <v>0</v>
      </c>
      <c r="N97" s="134">
        <f ca="1">(OFFSET(Sheet3!$K$8,C98,$B$14))</f>
        <v>0</v>
      </c>
      <c r="O97" s="134">
        <f ca="1">MIN(OFFSET(Sheet3!$C$8:$J$8,C98,$B$14))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10</v>
      </c>
      <c r="F98" s="134">
        <f ca="1">OFFSET(Sheet3!$C$5,C99,$B$14)</f>
        <v>0</v>
      </c>
      <c r="G98" s="134">
        <f ca="1">MAX(OFFSET(Sheet3!$C$6:$J$6,C99,$B$14))</f>
        <v>0</v>
      </c>
      <c r="H98" s="134" t="e">
        <f ca="1">AVERAGE(OFFSET(Sheet3!$C$6:$J$6,C99,$B$14))</f>
        <v>#DIV/0!</v>
      </c>
      <c r="I98" s="134">
        <f ca="1">MIN(OFFSET(Sheet3!$C$6:$J$6,C99,$B$14))</f>
        <v>0</v>
      </c>
      <c r="J98" s="167">
        <f ca="1">(MAX(OFFSET(Sheet3!$C$7:$J$7,C99,$B$14)))/86400</f>
        <v>0</v>
      </c>
      <c r="K98" s="167" t="e">
        <f ca="1">(AVERAGE(OFFSET(Sheet3!$C$7:$J$7,C99,$B$14)))/86400</f>
        <v>#DIV/0!</v>
      </c>
      <c r="L98" s="167">
        <f ca="1">(MIN(OFFSET(Sheet3!$C$7:$J$7,C99,$B$14)))/86400</f>
        <v>0</v>
      </c>
      <c r="M98" s="134">
        <f ca="1">MAX(OFFSET(Sheet3!$C$8:$J$8,C99,$B$14))</f>
        <v>0</v>
      </c>
      <c r="N98" s="134">
        <f ca="1">(OFFSET(Sheet3!$K$8,C99,$B$14))</f>
        <v>0</v>
      </c>
      <c r="O98" s="134">
        <f ca="1">MIN(OFFSET(Sheet3!$C$8:$J$8,C99,$B$14))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10</v>
      </c>
      <c r="F99" s="134">
        <f ca="1">OFFSET(Sheet3!$C$5,C100,$B$14)</f>
        <v>0</v>
      </c>
      <c r="G99" s="134">
        <f ca="1">MAX(OFFSET(Sheet3!$C$6:$J$6,C100,$B$14))</f>
        <v>0</v>
      </c>
      <c r="H99" s="134" t="e">
        <f ca="1">AVERAGE(OFFSET(Sheet3!$C$6:$J$6,C100,$B$14))</f>
        <v>#DIV/0!</v>
      </c>
      <c r="I99" s="134">
        <f ca="1">MIN(OFFSET(Sheet3!$C$6:$J$6,C100,$B$14))</f>
        <v>0</v>
      </c>
      <c r="J99" s="167">
        <f ca="1">(MAX(OFFSET(Sheet3!$C$7:$J$7,C100,$B$14)))/86400</f>
        <v>0</v>
      </c>
      <c r="K99" s="167" t="e">
        <f ca="1">(AVERAGE(OFFSET(Sheet3!$C$7:$J$7,C100,$B$14)))/86400</f>
        <v>#DIV/0!</v>
      </c>
      <c r="L99" s="167">
        <f ca="1">(MIN(OFFSET(Sheet3!$C$7:$J$7,C100,$B$14)))/86400</f>
        <v>0</v>
      </c>
      <c r="M99" s="134">
        <f ca="1">MAX(OFFSET(Sheet3!$C$8:$J$8,C100,$B$14))</f>
        <v>0</v>
      </c>
      <c r="N99" s="134">
        <f ca="1">(OFFSET(Sheet3!$K$8,C100,$B$14))</f>
        <v>0</v>
      </c>
      <c r="O99" s="134">
        <f ca="1">MIN(OFFSET(Sheet3!$C$8:$J$8,C100,$B$14))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10</v>
      </c>
      <c r="F100" s="134">
        <f ca="1">OFFSET(Sheet3!$C$5,C101,$B$14)</f>
        <v>5</v>
      </c>
      <c r="G100" s="134">
        <f ca="1">MAX(OFFSET(Sheet3!$C$6:$J$6,C101,$B$14))</f>
        <v>486.96000000000004</v>
      </c>
      <c r="H100" s="134">
        <f ca="1">AVERAGE(OFFSET(Sheet3!$C$6:$J$6,C101,$B$14))</f>
        <v>486.96000000000004</v>
      </c>
      <c r="I100" s="134">
        <f ca="1">MIN(OFFSET(Sheet3!$C$6:$J$6,C101,$B$14))</f>
        <v>486.96000000000004</v>
      </c>
      <c r="J100" s="167">
        <f ca="1">(MAX(OFFSET(Sheet3!$C$7:$J$7,C101,$B$14)))/86400</f>
        <v>5.0728141664413686E-3</v>
      </c>
      <c r="K100" s="167">
        <f ca="1">(AVERAGE(OFFSET(Sheet3!$C$7:$J$7,C101,$B$14)))/86400</f>
        <v>3.5495487881885548E-3</v>
      </c>
      <c r="L100" s="167">
        <f ca="1">(MIN(OFFSET(Sheet3!$C$7:$J$7,C101,$B$14)))/86400</f>
        <v>2.8255208333335504E-3</v>
      </c>
      <c r="M100" s="134">
        <f ca="1">MAX(OFFSET(Sheet3!$C$8:$J$8,C101,$B$14))</f>
        <v>1.3600291627648724</v>
      </c>
      <c r="N100" s="134">
        <f ca="1">(OFFSET(Sheet3!$K$8,C101,$B$14))</f>
        <v>1.0826138652102961</v>
      </c>
      <c r="O100" s="134">
        <f ca="1">MIN(OFFSET(Sheet3!$C$8:$J$8,C101,$B$14))</f>
        <v>0.75752641576245472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10</v>
      </c>
      <c r="F101" s="134">
        <f ca="1">OFFSET(Sheet3!$C$5,C102,$B$14)</f>
        <v>0</v>
      </c>
      <c r="G101" s="134">
        <f ca="1">MAX(OFFSET(Sheet3!$C$6:$J$6,C102,$B$14))</f>
        <v>0</v>
      </c>
      <c r="H101" s="134" t="e">
        <f ca="1">AVERAGE(OFFSET(Sheet3!$C$6:$J$6,C102,$B$14))</f>
        <v>#DIV/0!</v>
      </c>
      <c r="I101" s="134">
        <f ca="1">MIN(OFFSET(Sheet3!$C$6:$J$6,C102,$B$14))</f>
        <v>0</v>
      </c>
      <c r="J101" s="167">
        <f ca="1">(MAX(OFFSET(Sheet3!$C$7:$J$7,C102,$B$14)))/86400</f>
        <v>0</v>
      </c>
      <c r="K101" s="167" t="e">
        <f ca="1">(AVERAGE(OFFSET(Sheet3!$C$7:$J$7,C102,$B$14)))/86400</f>
        <v>#DIV/0!</v>
      </c>
      <c r="L101" s="167">
        <f ca="1">(MIN(OFFSET(Sheet3!$C$7:$J$7,C102,$B$14)))/86400</f>
        <v>0</v>
      </c>
      <c r="M101" s="134">
        <f ca="1">MAX(OFFSET(Sheet3!$C$8:$J$8,C102,$B$14))</f>
        <v>0</v>
      </c>
      <c r="N101" s="134">
        <f ca="1">(OFFSET(Sheet3!$K$8,C102,$B$14))</f>
        <v>0</v>
      </c>
      <c r="O101" s="134">
        <f ca="1">MIN(OFFSET(Sheet3!$C$8:$J$8,C102,$B$14))</f>
        <v>0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10</v>
      </c>
      <c r="F102" s="134">
        <f ca="1">OFFSET(Sheet3!$C$5,C103,$B$14)</f>
        <v>0</v>
      </c>
      <c r="G102" s="134">
        <f ca="1">MAX(OFFSET(Sheet3!$C$6:$J$6,C103,$B$14))</f>
        <v>0</v>
      </c>
      <c r="H102" s="134" t="e">
        <f ca="1">AVERAGE(OFFSET(Sheet3!$C$6:$J$6,C103,$B$14))</f>
        <v>#DIV/0!</v>
      </c>
      <c r="I102" s="134">
        <f ca="1">MIN(OFFSET(Sheet3!$C$6:$J$6,C103,$B$14))</f>
        <v>0</v>
      </c>
      <c r="J102" s="167">
        <f ca="1">(MAX(OFFSET(Sheet3!$C$7:$J$7,C103,$B$14)))/86400</f>
        <v>0</v>
      </c>
      <c r="K102" s="167" t="e">
        <f ca="1">(AVERAGE(OFFSET(Sheet3!$C$7:$J$7,C103,$B$14)))/86400</f>
        <v>#DIV/0!</v>
      </c>
      <c r="L102" s="167">
        <f ca="1">(MIN(OFFSET(Sheet3!$C$7:$J$7,C103,$B$14)))/86400</f>
        <v>0</v>
      </c>
      <c r="M102" s="134">
        <f ca="1">MAX(OFFSET(Sheet3!$C$8:$J$8,C103,$B$14))</f>
        <v>0</v>
      </c>
      <c r="N102" s="134">
        <f ca="1">(OFFSET(Sheet3!$K$8,C103,$B$14))</f>
        <v>0</v>
      </c>
      <c r="O102" s="134">
        <f ca="1">MIN(OFFSET(Sheet3!$C$8:$J$8,C103,$B$14))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10</v>
      </c>
      <c r="F103" s="134">
        <f ca="1">OFFSET(Sheet3!$C$5,C104,$B$14)</f>
        <v>0</v>
      </c>
      <c r="G103" s="134">
        <f ca="1">MAX(OFFSET(Sheet3!$C$6:$J$6,C104,$B$14))</f>
        <v>0</v>
      </c>
      <c r="H103" s="134" t="e">
        <f ca="1">AVERAGE(OFFSET(Sheet3!$C$6:$J$6,C104,$B$14))</f>
        <v>#DIV/0!</v>
      </c>
      <c r="I103" s="134">
        <f ca="1">MIN(OFFSET(Sheet3!$C$6:$J$6,C104,$B$14))</f>
        <v>0</v>
      </c>
      <c r="J103" s="167">
        <f ca="1">(MAX(OFFSET(Sheet3!$C$7:$J$7,C104,$B$14)))/86400</f>
        <v>0</v>
      </c>
      <c r="K103" s="167" t="e">
        <f ca="1">(AVERAGE(OFFSET(Sheet3!$C$7:$J$7,C104,$B$14)))/86400</f>
        <v>#DIV/0!</v>
      </c>
      <c r="L103" s="167">
        <f ca="1">(MIN(OFFSET(Sheet3!$C$7:$J$7,C104,$B$14)))/86400</f>
        <v>0</v>
      </c>
      <c r="M103" s="134">
        <f ca="1">MAX(OFFSET(Sheet3!$C$8:$J$8,C104,$B$14))</f>
        <v>0</v>
      </c>
      <c r="N103" s="134">
        <f ca="1">(OFFSET(Sheet3!$K$8,C104,$B$14))</f>
        <v>0</v>
      </c>
      <c r="O103" s="134">
        <f ca="1">MIN(OFFSET(Sheet3!$C$8:$J$8,C104,$B$14))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10</v>
      </c>
      <c r="F104" s="134">
        <f ca="1">OFFSET(Sheet3!$C$5,C105,$B$14)</f>
        <v>0</v>
      </c>
      <c r="G104" s="134">
        <f ca="1">MAX(OFFSET(Sheet3!$C$6:$J$6,C105,$B$14))</f>
        <v>0</v>
      </c>
      <c r="H104" s="134" t="e">
        <f ca="1">AVERAGE(OFFSET(Sheet3!$C$6:$J$6,C105,$B$14))</f>
        <v>#DIV/0!</v>
      </c>
      <c r="I104" s="134">
        <f ca="1">MIN(OFFSET(Sheet3!$C$6:$J$6,C105,$B$14))</f>
        <v>0</v>
      </c>
      <c r="J104" s="167">
        <f ca="1">(MAX(OFFSET(Sheet3!$C$7:$J$7,C105,$B$14)))/86400</f>
        <v>0</v>
      </c>
      <c r="K104" s="167" t="e">
        <f ca="1">(AVERAGE(OFFSET(Sheet3!$C$7:$J$7,C105,$B$14)))/86400</f>
        <v>#DIV/0!</v>
      </c>
      <c r="L104" s="167">
        <f ca="1">(MIN(OFFSET(Sheet3!$C$7:$J$7,C105,$B$14)))/86400</f>
        <v>0</v>
      </c>
      <c r="M104" s="134">
        <f ca="1">MAX(OFFSET(Sheet3!$C$8:$J$8,C105,$B$14))</f>
        <v>0</v>
      </c>
      <c r="N104" s="134">
        <f ca="1">(OFFSET(Sheet3!$K$8,C105,$B$14))</f>
        <v>0</v>
      </c>
      <c r="O104" s="134">
        <f ca="1">MIN(OFFSET(Sheet3!$C$8:$J$8,C105,$B$14))</f>
        <v>0</v>
      </c>
    </row>
    <row r="105" spans="3:15" x14ac:dyDescent="0.25">
      <c r="C105" s="134">
        <v>400</v>
      </c>
    </row>
  </sheetData>
  <mergeCells count="6">
    <mergeCell ref="D2:D3"/>
    <mergeCell ref="E2:E3"/>
    <mergeCell ref="F2:F3"/>
    <mergeCell ref="G2:I2"/>
    <mergeCell ref="J2:L2"/>
    <mergeCell ref="M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1C7-3142-4264-9E5A-FB7DC92FC2F3}">
  <dimension ref="A2:O105"/>
  <sheetViews>
    <sheetView workbookViewId="0">
      <selection activeCell="F4" sqref="F4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6" t="s">
        <v>50</v>
      </c>
      <c r="H3" s="166" t="s">
        <v>51</v>
      </c>
      <c r="I3" s="166" t="s">
        <v>52</v>
      </c>
      <c r="J3" s="166" t="s">
        <v>50</v>
      </c>
      <c r="K3" s="166" t="s">
        <v>51</v>
      </c>
      <c r="L3" s="166" t="s">
        <v>52</v>
      </c>
      <c r="M3" s="166" t="s">
        <v>50</v>
      </c>
      <c r="N3" s="166" t="s">
        <v>51</v>
      </c>
      <c r="O3" s="166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11</v>
      </c>
      <c r="F4" s="134">
        <f ca="1">OFFSET(Sheet3!$C$5,C5,$B$15)</f>
        <v>0</v>
      </c>
      <c r="G4" s="134">
        <f ca="1">MAX(OFFSET(Sheet3!$C$6:$J$6,C5,$B$15))</f>
        <v>0</v>
      </c>
      <c r="H4" s="134" t="e">
        <f ca="1">AVERAGE(OFFSET(Sheet3!$C$6:$J$6,C5,$B$15))</f>
        <v>#DIV/0!</v>
      </c>
      <c r="I4" s="134">
        <f ca="1">MIN(OFFSET(Sheet3!$C$6:$J$6,C5,$B$15))</f>
        <v>0</v>
      </c>
      <c r="J4" s="167">
        <f ca="1">(MAX(OFFSET(Sheet3!$C$7:$J$7,C5,$B$15)))/86400</f>
        <v>0</v>
      </c>
      <c r="K4" s="167" t="e">
        <f ca="1">(AVERAGE(OFFSET(Sheet3!$C$7:$J$7,C5,$B$15)))/86400</f>
        <v>#DIV/0!</v>
      </c>
      <c r="L4" s="167">
        <f ca="1">(MIN(OFFSET(Sheet3!$C$7:$J$7,C5,$B$15)))/86400</f>
        <v>0</v>
      </c>
      <c r="M4" s="134">
        <f ca="1">MAX(OFFSET(Sheet3!$C$8:$J$8,C5,$B$15))</f>
        <v>0</v>
      </c>
      <c r="N4" s="134">
        <f ca="1">(OFFSET(Sheet3!$K$8,C5,$B$15))</f>
        <v>0</v>
      </c>
      <c r="O4" s="134">
        <f ca="1">MIN(OFFSET(Sheet3!$C$8:$J$8,C5,$B$15))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11</v>
      </c>
      <c r="F5" s="134">
        <f ca="1">OFFSET(Sheet3!$C$5,C6,$B$15)</f>
        <v>0</v>
      </c>
      <c r="G5" s="134">
        <f ca="1">MAX(OFFSET(Sheet3!$C$6:$J$6,C6,$B$15))</f>
        <v>0</v>
      </c>
      <c r="H5" s="134" t="e">
        <f ca="1">AVERAGE(OFFSET(Sheet3!$C$6:$J$6,C6,$B$15))</f>
        <v>#DIV/0!</v>
      </c>
      <c r="I5" s="134">
        <f ca="1">MIN(OFFSET(Sheet3!$C$6:$J$6,C6,$B$15))</f>
        <v>0</v>
      </c>
      <c r="J5" s="167">
        <f ca="1">(MAX(OFFSET(Sheet3!$C$7:$J$7,C6,$B$15)))/86400</f>
        <v>0</v>
      </c>
      <c r="K5" s="167" t="e">
        <f ca="1">(AVERAGE(OFFSET(Sheet3!$C$7:$J$7,C6,$B$15)))/86400</f>
        <v>#DIV/0!</v>
      </c>
      <c r="L5" s="167">
        <f ca="1">(MIN(OFFSET(Sheet3!$C$7:$J$7,C6,$B$15)))/86400</f>
        <v>0</v>
      </c>
      <c r="M5" s="134">
        <f ca="1">MAX(OFFSET(Sheet3!$C$8:$J$8,C6,$B$15))</f>
        <v>0</v>
      </c>
      <c r="N5" s="134">
        <f ca="1">(OFFSET(Sheet3!$K$8,C6,$B$15))</f>
        <v>0</v>
      </c>
      <c r="O5" s="134">
        <f ca="1">MIN(OFFSET(Sheet3!$C$8:$J$8,C6,$B$15))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11</v>
      </c>
      <c r="F6" s="134">
        <f ca="1">OFFSET(Sheet3!$C$5,C7,$B$15)</f>
        <v>0</v>
      </c>
      <c r="G6" s="134">
        <f ca="1">MAX(OFFSET(Sheet3!$C$6:$J$6,C7,$B$15))</f>
        <v>0</v>
      </c>
      <c r="H6" s="134" t="e">
        <f ca="1">AVERAGE(OFFSET(Sheet3!$C$6:$J$6,C7,$B$15))</f>
        <v>#DIV/0!</v>
      </c>
      <c r="I6" s="134">
        <f ca="1">MIN(OFFSET(Sheet3!$C$6:$J$6,C7,$B$15))</f>
        <v>0</v>
      </c>
      <c r="J6" s="167">
        <f ca="1">(MAX(OFFSET(Sheet3!$C$7:$J$7,C7,$B$15)))/86400</f>
        <v>0</v>
      </c>
      <c r="K6" s="167" t="e">
        <f ca="1">(AVERAGE(OFFSET(Sheet3!$C$7:$J$7,C7,$B$15)))/86400</f>
        <v>#DIV/0!</v>
      </c>
      <c r="L6" s="167">
        <f ca="1">(MIN(OFFSET(Sheet3!$C$7:$J$7,C7,$B$15)))/86400</f>
        <v>0</v>
      </c>
      <c r="M6" s="134">
        <f ca="1">MAX(OFFSET(Sheet3!$C$8:$J$8,C7,$B$15))</f>
        <v>0</v>
      </c>
      <c r="N6" s="134">
        <f ca="1">(OFFSET(Sheet3!$K$8,C7,$B$15))</f>
        <v>0</v>
      </c>
      <c r="O6" s="134">
        <f ca="1">MIN(OFFSET(Sheet3!$C$8:$J$8,C7,$B$15))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11</v>
      </c>
      <c r="F7" s="134">
        <f ca="1">OFFSET(Sheet3!$C$5,C8,$B$15)</f>
        <v>0</v>
      </c>
      <c r="G7" s="134">
        <f ca="1">MAX(OFFSET(Sheet3!$C$6:$J$6,C8,$B$15))</f>
        <v>0</v>
      </c>
      <c r="H7" s="134" t="e">
        <f ca="1">AVERAGE(OFFSET(Sheet3!$C$6:$J$6,C8,$B$15))</f>
        <v>#DIV/0!</v>
      </c>
      <c r="I7" s="134">
        <f ca="1">MIN(OFFSET(Sheet3!$C$6:$J$6,C8,$B$15))</f>
        <v>0</v>
      </c>
      <c r="J7" s="167">
        <f ca="1">(MAX(OFFSET(Sheet3!$C$7:$J$7,C8,$B$15)))/86400</f>
        <v>0</v>
      </c>
      <c r="K7" s="167" t="e">
        <f ca="1">(AVERAGE(OFFSET(Sheet3!$C$7:$J$7,C8,$B$15)))/86400</f>
        <v>#DIV/0!</v>
      </c>
      <c r="L7" s="167">
        <f ca="1">(MIN(OFFSET(Sheet3!$C$7:$J$7,C8,$B$15)))/86400</f>
        <v>0</v>
      </c>
      <c r="M7" s="134">
        <f ca="1">MAX(OFFSET(Sheet3!$C$8:$J$8,C8,$B$15))</f>
        <v>0</v>
      </c>
      <c r="N7" s="134">
        <f ca="1">(OFFSET(Sheet3!$K$8,C8,$B$15))</f>
        <v>0</v>
      </c>
      <c r="O7" s="134">
        <f ca="1">MIN(OFFSET(Sheet3!$C$8:$J$8,C8,$B$15))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11</v>
      </c>
      <c r="F8" s="134">
        <f ca="1">OFFSET(Sheet3!$C$5,C9,$B$15)</f>
        <v>0</v>
      </c>
      <c r="G8" s="134">
        <f ca="1">MAX(OFFSET(Sheet3!$C$6:$J$6,C9,$B$15))</f>
        <v>0</v>
      </c>
      <c r="H8" s="134" t="e">
        <f ca="1">AVERAGE(OFFSET(Sheet3!$C$6:$J$6,C9,$B$15))</f>
        <v>#DIV/0!</v>
      </c>
      <c r="I8" s="134">
        <f ca="1">MIN(OFFSET(Sheet3!$C$6:$J$6,C9,$B$15))</f>
        <v>0</v>
      </c>
      <c r="J8" s="167">
        <f ca="1">(MAX(OFFSET(Sheet3!$C$7:$J$7,C9,$B$15)))/86400</f>
        <v>0</v>
      </c>
      <c r="K8" s="167" t="e">
        <f ca="1">(AVERAGE(OFFSET(Sheet3!$C$7:$J$7,C9,$B$15)))/86400</f>
        <v>#DIV/0!</v>
      </c>
      <c r="L8" s="167">
        <f ca="1">(MIN(OFFSET(Sheet3!$C$7:$J$7,C9,$B$15)))/86400</f>
        <v>0</v>
      </c>
      <c r="M8" s="134">
        <f ca="1">MAX(OFFSET(Sheet3!$C$8:$J$8,C9,$B$15))</f>
        <v>0</v>
      </c>
      <c r="N8" s="134">
        <f ca="1">(OFFSET(Sheet3!$K$8,C9,$B$15))</f>
        <v>0</v>
      </c>
      <c r="O8" s="134">
        <f ca="1">MIN(OFFSET(Sheet3!$C$8:$J$8,C9,$B$15))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11</v>
      </c>
      <c r="F9" s="134">
        <f ca="1">OFFSET(Sheet3!$C$5,C10,$B$15)</f>
        <v>0</v>
      </c>
      <c r="G9" s="134">
        <f ca="1">MAX(OFFSET(Sheet3!$C$6:$J$6,C10,$B$15))</f>
        <v>0</v>
      </c>
      <c r="H9" s="134" t="e">
        <f ca="1">AVERAGE(OFFSET(Sheet3!$C$6:$J$6,C10,$B$15))</f>
        <v>#DIV/0!</v>
      </c>
      <c r="I9" s="134">
        <f ca="1">MIN(OFFSET(Sheet3!$C$6:$J$6,C10,$B$15))</f>
        <v>0</v>
      </c>
      <c r="J9" s="167">
        <f ca="1">(MAX(OFFSET(Sheet3!$C$7:$J$7,C10,$B$15)))/86400</f>
        <v>0</v>
      </c>
      <c r="K9" s="167" t="e">
        <f ca="1">(AVERAGE(OFFSET(Sheet3!$C$7:$J$7,C10,$B$15)))/86400</f>
        <v>#DIV/0!</v>
      </c>
      <c r="L9" s="167">
        <f ca="1">(MIN(OFFSET(Sheet3!$C$7:$J$7,C10,$B$15)))/86400</f>
        <v>0</v>
      </c>
      <c r="M9" s="134">
        <f ca="1">MAX(OFFSET(Sheet3!$C$8:$J$8,C10,$B$15))</f>
        <v>0</v>
      </c>
      <c r="N9" s="134">
        <f ca="1">(OFFSET(Sheet3!$K$8,C10,$B$15))</f>
        <v>0</v>
      </c>
      <c r="O9" s="134">
        <f ca="1">MIN(OFFSET(Sheet3!$C$8:$J$8,C10,$B$15))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11</v>
      </c>
      <c r="F10" s="134">
        <f ca="1">OFFSET(Sheet3!$C$5,C11,$B$15)</f>
        <v>0</v>
      </c>
      <c r="G10" s="134">
        <f ca="1">MAX(OFFSET(Sheet3!$C$6:$J$6,C11,$B$15))</f>
        <v>0</v>
      </c>
      <c r="H10" s="134" t="e">
        <f ca="1">AVERAGE(OFFSET(Sheet3!$C$6:$J$6,C11,$B$15))</f>
        <v>#DIV/0!</v>
      </c>
      <c r="I10" s="134">
        <f ca="1">MIN(OFFSET(Sheet3!$C$6:$J$6,C11,$B$15))</f>
        <v>0</v>
      </c>
      <c r="J10" s="167">
        <f ca="1">(MAX(OFFSET(Sheet3!$C$7:$J$7,C11,$B$15)))/86400</f>
        <v>0</v>
      </c>
      <c r="K10" s="167" t="e">
        <f ca="1">(AVERAGE(OFFSET(Sheet3!$C$7:$J$7,C11,$B$15)))/86400</f>
        <v>#DIV/0!</v>
      </c>
      <c r="L10" s="167">
        <f ca="1">(MIN(OFFSET(Sheet3!$C$7:$J$7,C11,$B$15)))/86400</f>
        <v>0</v>
      </c>
      <c r="M10" s="134">
        <f ca="1">MAX(OFFSET(Sheet3!$C$8:$J$8,C11,$B$15))</f>
        <v>0</v>
      </c>
      <c r="N10" s="134">
        <f ca="1">(OFFSET(Sheet3!$K$8,C11,$B$15))</f>
        <v>0</v>
      </c>
      <c r="O10" s="134">
        <f ca="1">MIN(OFFSET(Sheet3!$C$8:$J$8,C11,$B$15))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11</v>
      </c>
      <c r="F11" s="134">
        <f ca="1">OFFSET(Sheet3!$C$5,C12,$B$15)</f>
        <v>0</v>
      </c>
      <c r="G11" s="134">
        <f ca="1">MAX(OFFSET(Sheet3!$C$6:$J$6,C12,$B$15))</f>
        <v>0</v>
      </c>
      <c r="H11" s="134" t="e">
        <f ca="1">AVERAGE(OFFSET(Sheet3!$C$6:$J$6,C12,$B$15))</f>
        <v>#DIV/0!</v>
      </c>
      <c r="I11" s="134">
        <f ca="1">MIN(OFFSET(Sheet3!$C$6:$J$6,C12,$B$15))</f>
        <v>0</v>
      </c>
      <c r="J11" s="167">
        <f ca="1">(MAX(OFFSET(Sheet3!$C$7:$J$7,C12,$B$15)))/86400</f>
        <v>0</v>
      </c>
      <c r="K11" s="167" t="e">
        <f ca="1">(AVERAGE(OFFSET(Sheet3!$C$7:$J$7,C12,$B$15)))/86400</f>
        <v>#DIV/0!</v>
      </c>
      <c r="L11" s="167">
        <f ca="1">(MIN(OFFSET(Sheet3!$C$7:$J$7,C12,$B$15)))/86400</f>
        <v>0</v>
      </c>
      <c r="M11" s="134">
        <f ca="1">MAX(OFFSET(Sheet3!$C$8:$J$8,C12,$B$15))</f>
        <v>0</v>
      </c>
      <c r="N11" s="134">
        <f ca="1">(OFFSET(Sheet3!$K$8,C12,$B$15))</f>
        <v>0</v>
      </c>
      <c r="O11" s="134">
        <f ca="1">MIN(OFFSET(Sheet3!$C$8:$J$8,C12,$B$15))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11</v>
      </c>
      <c r="F12" s="134">
        <f ca="1">OFFSET(Sheet3!$C$5,C13,$B$15)</f>
        <v>1</v>
      </c>
      <c r="G12" s="134">
        <f ca="1">MAX(OFFSET(Sheet3!$C$6:$J$6,C13,$B$15))</f>
        <v>274.22000000000003</v>
      </c>
      <c r="H12" s="134">
        <f ca="1">AVERAGE(OFFSET(Sheet3!$C$6:$J$6,C13,$B$15))</f>
        <v>274.22000000000003</v>
      </c>
      <c r="I12" s="134">
        <f ca="1">MIN(OFFSET(Sheet3!$C$6:$J$6,C13,$B$15))</f>
        <v>274.22000000000003</v>
      </c>
      <c r="J12" s="167">
        <f ca="1">(MAX(OFFSET(Sheet3!$C$7:$J$7,C13,$B$15)))/86400</f>
        <v>5.841260883400941E-3</v>
      </c>
      <c r="K12" s="167">
        <f ca="1">(AVERAGE(OFFSET(Sheet3!$C$7:$J$7,C13,$B$15)))/86400</f>
        <v>5.841260883400941E-3</v>
      </c>
      <c r="L12" s="167">
        <f ca="1">(MIN(OFFSET(Sheet3!$C$7:$J$7,C13,$B$15)))/86400</f>
        <v>5.841260883400941E-3</v>
      </c>
      <c r="M12" s="134">
        <f ca="1">MAX(OFFSET(Sheet3!$C$8:$J$8,C13,$B$15))</f>
        <v>0.37046396391239161</v>
      </c>
      <c r="N12" s="134">
        <f ca="1">(OFFSET(Sheet3!$K$8,C13,$B$15))</f>
        <v>0.37046396391239161</v>
      </c>
      <c r="O12" s="134">
        <f ca="1">MIN(OFFSET(Sheet3!$C$8:$J$8,C13,$B$15))</f>
        <v>0.37046396391239161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11</v>
      </c>
      <c r="F13" s="134">
        <f ca="1">OFFSET(Sheet3!$C$5,C14,$B$15)</f>
        <v>0</v>
      </c>
      <c r="G13" s="134">
        <f ca="1">MAX(OFFSET(Sheet3!$C$6:$J$6,C14,$B$15))</f>
        <v>0</v>
      </c>
      <c r="H13" s="134" t="e">
        <f ca="1">AVERAGE(OFFSET(Sheet3!$C$6:$J$6,C14,$B$15))</f>
        <v>#DIV/0!</v>
      </c>
      <c r="I13" s="134">
        <f ca="1">MIN(OFFSET(Sheet3!$C$6:$J$6,C14,$B$15))</f>
        <v>0</v>
      </c>
      <c r="J13" s="167">
        <f ca="1">(MAX(OFFSET(Sheet3!$C$7:$J$7,C14,$B$15)))/86400</f>
        <v>0</v>
      </c>
      <c r="K13" s="167" t="e">
        <f ca="1">(AVERAGE(OFFSET(Sheet3!$C$7:$J$7,C14,$B$15)))/86400</f>
        <v>#DIV/0!</v>
      </c>
      <c r="L13" s="167">
        <f ca="1">(MIN(OFFSET(Sheet3!$C$7:$J$7,C14,$B$15)))/86400</f>
        <v>0</v>
      </c>
      <c r="M13" s="134">
        <f ca="1">MAX(OFFSET(Sheet3!$C$8:$J$8,C14,$B$15))</f>
        <v>0</v>
      </c>
      <c r="N13" s="134">
        <f ca="1">(OFFSET(Sheet3!$K$8,C14,$B$15))</f>
        <v>0</v>
      </c>
      <c r="O13" s="134">
        <f ca="1">MIN(OFFSET(Sheet3!$C$8:$J$8,C14,$B$15))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11</v>
      </c>
      <c r="F14" s="134">
        <f ca="1">OFFSET(Sheet3!$C$5,C15,$B$15)</f>
        <v>0</v>
      </c>
      <c r="G14" s="134">
        <f ca="1">MAX(OFFSET(Sheet3!$C$6:$J$6,C15,$B$15))</f>
        <v>0</v>
      </c>
      <c r="H14" s="134" t="e">
        <f ca="1">AVERAGE(OFFSET(Sheet3!$C$6:$J$6,C15,$B$15))</f>
        <v>#DIV/0!</v>
      </c>
      <c r="I14" s="134">
        <f ca="1">MIN(OFFSET(Sheet3!$C$6:$J$6,C15,$B$15))</f>
        <v>0</v>
      </c>
      <c r="J14" s="167">
        <f ca="1">(MAX(OFFSET(Sheet3!$C$7:$J$7,C15,$B$15)))/86400</f>
        <v>0</v>
      </c>
      <c r="K14" s="167" t="e">
        <f ca="1">(AVERAGE(OFFSET(Sheet3!$C$7:$J$7,C15,$B$15)))/86400</f>
        <v>#DIV/0!</v>
      </c>
      <c r="L14" s="167">
        <f ca="1">(MIN(OFFSET(Sheet3!$C$7:$J$7,C15,$B$15)))/86400</f>
        <v>0</v>
      </c>
      <c r="M14" s="134">
        <f ca="1">MAX(OFFSET(Sheet3!$C$8:$J$8,C15,$B$15))</f>
        <v>0</v>
      </c>
      <c r="N14" s="134">
        <f ca="1">(OFFSET(Sheet3!$K$8,C15,$B$15))</f>
        <v>0</v>
      </c>
      <c r="O14" s="134">
        <f ca="1">MIN(OFFSET(Sheet3!$C$8:$J$8,C15,$B$15))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11</v>
      </c>
      <c r="F15" s="134">
        <f ca="1">OFFSET(Sheet3!$C$5,C16,$B$15)</f>
        <v>0</v>
      </c>
      <c r="G15" s="134">
        <f ca="1">MAX(OFFSET(Sheet3!$C$6:$J$6,C16,$B$15))</f>
        <v>0</v>
      </c>
      <c r="H15" s="134" t="e">
        <f ca="1">AVERAGE(OFFSET(Sheet3!$C$6:$J$6,C16,$B$15))</f>
        <v>#DIV/0!</v>
      </c>
      <c r="I15" s="134">
        <f ca="1">MIN(OFFSET(Sheet3!$C$6:$J$6,C16,$B$15))</f>
        <v>0</v>
      </c>
      <c r="J15" s="167">
        <f ca="1">(MAX(OFFSET(Sheet3!$C$7:$J$7,C16,$B$15)))/86400</f>
        <v>0</v>
      </c>
      <c r="K15" s="167" t="e">
        <f ca="1">(AVERAGE(OFFSET(Sheet3!$C$7:$J$7,C16,$B$15)))/86400</f>
        <v>#DIV/0!</v>
      </c>
      <c r="L15" s="167">
        <f ca="1">(MIN(OFFSET(Sheet3!$C$7:$J$7,C16,$B$15)))/86400</f>
        <v>0</v>
      </c>
      <c r="M15" s="134">
        <f ca="1">MAX(OFFSET(Sheet3!$C$8:$J$8,C16,$B$15))</f>
        <v>0</v>
      </c>
      <c r="N15" s="134">
        <f ca="1">(OFFSET(Sheet3!$K$8,C16,$B$15))</f>
        <v>0</v>
      </c>
      <c r="O15" s="134">
        <f ca="1">MIN(OFFSET(Sheet3!$C$8:$J$8,C16,$B$15))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11</v>
      </c>
      <c r="F16" s="134">
        <f ca="1">OFFSET(Sheet3!$C$5,C17,$B$15)</f>
        <v>0</v>
      </c>
      <c r="G16" s="134">
        <f ca="1">MAX(OFFSET(Sheet3!$C$6:$J$6,C17,$B$15))</f>
        <v>0</v>
      </c>
      <c r="H16" s="134" t="e">
        <f ca="1">AVERAGE(OFFSET(Sheet3!$C$6:$J$6,C17,$B$15))</f>
        <v>#DIV/0!</v>
      </c>
      <c r="I16" s="134">
        <f ca="1">MIN(OFFSET(Sheet3!$C$6:$J$6,C17,$B$15))</f>
        <v>0</v>
      </c>
      <c r="J16" s="167">
        <f ca="1">(MAX(OFFSET(Sheet3!$C$7:$J$7,C17,$B$15)))/86400</f>
        <v>0</v>
      </c>
      <c r="K16" s="167" t="e">
        <f ca="1">(AVERAGE(OFFSET(Sheet3!$C$7:$J$7,C17,$B$15)))/86400</f>
        <v>#DIV/0!</v>
      </c>
      <c r="L16" s="167">
        <f ca="1">(MIN(OFFSET(Sheet3!$C$7:$J$7,C17,$B$15)))/86400</f>
        <v>0</v>
      </c>
      <c r="M16" s="134">
        <f ca="1">MAX(OFFSET(Sheet3!$C$8:$J$8,C17,$B$15))</f>
        <v>0</v>
      </c>
      <c r="N16" s="134">
        <f ca="1">(OFFSET(Sheet3!$K$8,C17,$B$15))</f>
        <v>0</v>
      </c>
      <c r="O16" s="134">
        <f ca="1">MIN(OFFSET(Sheet3!$C$8:$J$8,C17,$B$15))</f>
        <v>0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11</v>
      </c>
      <c r="F17" s="134">
        <f ca="1">OFFSET(Sheet3!$C$5,C18,$B$15)</f>
        <v>0</v>
      </c>
      <c r="G17" s="134">
        <f ca="1">MAX(OFFSET(Sheet3!$C$6:$J$6,C18,$B$15))</f>
        <v>0</v>
      </c>
      <c r="H17" s="134" t="e">
        <f ca="1">AVERAGE(OFFSET(Sheet3!$C$6:$J$6,C18,$B$15))</f>
        <v>#DIV/0!</v>
      </c>
      <c r="I17" s="134">
        <f ca="1">MIN(OFFSET(Sheet3!$C$6:$J$6,C18,$B$15))</f>
        <v>0</v>
      </c>
      <c r="J17" s="167">
        <f ca="1">(MAX(OFFSET(Sheet3!$C$7:$J$7,C18,$B$15)))/86400</f>
        <v>0</v>
      </c>
      <c r="K17" s="167" t="e">
        <f ca="1">(AVERAGE(OFFSET(Sheet3!$C$7:$J$7,C18,$B$15)))/86400</f>
        <v>#DIV/0!</v>
      </c>
      <c r="L17" s="167">
        <f ca="1">(MIN(OFFSET(Sheet3!$C$7:$J$7,C18,$B$15)))/86400</f>
        <v>0</v>
      </c>
      <c r="M17" s="134">
        <f ca="1">MAX(OFFSET(Sheet3!$C$8:$J$8,C18,$B$15))</f>
        <v>0</v>
      </c>
      <c r="N17" s="134">
        <f ca="1">(OFFSET(Sheet3!$K$8,C18,$B$15))</f>
        <v>0</v>
      </c>
      <c r="O17" s="134">
        <f ca="1">MIN(OFFSET(Sheet3!$C$8:$J$8,C18,$B$15))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11</v>
      </c>
      <c r="F18" s="134">
        <f ca="1">OFFSET(Sheet3!$C$5,C19,$B$15)</f>
        <v>0</v>
      </c>
      <c r="G18" s="134">
        <f ca="1">MAX(OFFSET(Sheet3!$C$6:$J$6,C19,$B$15))</f>
        <v>0</v>
      </c>
      <c r="H18" s="134" t="e">
        <f ca="1">AVERAGE(OFFSET(Sheet3!$C$6:$J$6,C19,$B$15))</f>
        <v>#DIV/0!</v>
      </c>
      <c r="I18" s="134">
        <f ca="1">MIN(OFFSET(Sheet3!$C$6:$J$6,C19,$B$15))</f>
        <v>0</v>
      </c>
      <c r="J18" s="167">
        <f ca="1">(MAX(OFFSET(Sheet3!$C$7:$J$7,C19,$B$15)))/86400</f>
        <v>0</v>
      </c>
      <c r="K18" s="167" t="e">
        <f ca="1">(AVERAGE(OFFSET(Sheet3!$C$7:$J$7,C19,$B$15)))/86400</f>
        <v>#DIV/0!</v>
      </c>
      <c r="L18" s="167">
        <f ca="1">(MIN(OFFSET(Sheet3!$C$7:$J$7,C19,$B$15)))/86400</f>
        <v>0</v>
      </c>
      <c r="M18" s="134">
        <f ca="1">MAX(OFFSET(Sheet3!$C$8:$J$8,C19,$B$15))</f>
        <v>0</v>
      </c>
      <c r="N18" s="134">
        <f ca="1">(OFFSET(Sheet3!$K$8,C19,$B$15))</f>
        <v>0</v>
      </c>
      <c r="O18" s="134">
        <f ca="1">MIN(OFFSET(Sheet3!$C$8:$J$8,C19,$B$15))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11</v>
      </c>
      <c r="F19" s="134">
        <f ca="1">OFFSET(Sheet3!$C$5,C20,$B$15)</f>
        <v>0</v>
      </c>
      <c r="G19" s="134">
        <f ca="1">MAX(OFFSET(Sheet3!$C$6:$J$6,C20,$B$15))</f>
        <v>0</v>
      </c>
      <c r="H19" s="134" t="e">
        <f ca="1">AVERAGE(OFFSET(Sheet3!$C$6:$J$6,C20,$B$15))</f>
        <v>#DIV/0!</v>
      </c>
      <c r="I19" s="134">
        <f ca="1">MIN(OFFSET(Sheet3!$C$6:$J$6,C20,$B$15))</f>
        <v>0</v>
      </c>
      <c r="J19" s="167">
        <f ca="1">(MAX(OFFSET(Sheet3!$C$7:$J$7,C20,$B$15)))/86400</f>
        <v>0</v>
      </c>
      <c r="K19" s="167" t="e">
        <f ca="1">(AVERAGE(OFFSET(Sheet3!$C$7:$J$7,C20,$B$15)))/86400</f>
        <v>#DIV/0!</v>
      </c>
      <c r="L19" s="167">
        <f ca="1">(MIN(OFFSET(Sheet3!$C$7:$J$7,C20,$B$15)))/86400</f>
        <v>0</v>
      </c>
      <c r="M19" s="134">
        <f ca="1">MAX(OFFSET(Sheet3!$C$8:$J$8,C20,$B$15))</f>
        <v>0</v>
      </c>
      <c r="N19" s="134">
        <f ca="1">(OFFSET(Sheet3!$K$8,C20,$B$15))</f>
        <v>0</v>
      </c>
      <c r="O19" s="134">
        <f ca="1">MIN(OFFSET(Sheet3!$C$8:$J$8,C20,$B$15))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11</v>
      </c>
      <c r="F20" s="134">
        <f ca="1">OFFSET(Sheet3!$C$5,C21,$B$15)</f>
        <v>0</v>
      </c>
      <c r="G20" s="134">
        <f ca="1">MAX(OFFSET(Sheet3!$C$6:$J$6,C21,$B$15))</f>
        <v>0</v>
      </c>
      <c r="H20" s="134" t="e">
        <f ca="1">AVERAGE(OFFSET(Sheet3!$C$6:$J$6,C21,$B$15))</f>
        <v>#DIV/0!</v>
      </c>
      <c r="I20" s="134">
        <f ca="1">MIN(OFFSET(Sheet3!$C$6:$J$6,C21,$B$15))</f>
        <v>0</v>
      </c>
      <c r="J20" s="167">
        <f ca="1">(MAX(OFFSET(Sheet3!$C$7:$J$7,C21,$B$15)))/86400</f>
        <v>0</v>
      </c>
      <c r="K20" s="167" t="e">
        <f ca="1">(AVERAGE(OFFSET(Sheet3!$C$7:$J$7,C21,$B$15)))/86400</f>
        <v>#DIV/0!</v>
      </c>
      <c r="L20" s="167">
        <f ca="1">(MIN(OFFSET(Sheet3!$C$7:$J$7,C21,$B$15)))/86400</f>
        <v>0</v>
      </c>
      <c r="M20" s="134">
        <f ca="1">MAX(OFFSET(Sheet3!$C$8:$J$8,C21,$B$15))</f>
        <v>0</v>
      </c>
      <c r="N20" s="134">
        <f ca="1">(OFFSET(Sheet3!$K$8,C21,$B$15))</f>
        <v>0</v>
      </c>
      <c r="O20" s="134">
        <f ca="1">MIN(OFFSET(Sheet3!$C$8:$J$8,C21,$B$15))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11</v>
      </c>
      <c r="F21" s="134">
        <f ca="1">OFFSET(Sheet3!$C$5,C22,$B$15)</f>
        <v>0</v>
      </c>
      <c r="G21" s="134">
        <f ca="1">MAX(OFFSET(Sheet3!$C$6:$J$6,C22,$B$15))</f>
        <v>0</v>
      </c>
      <c r="H21" s="134" t="e">
        <f ca="1">AVERAGE(OFFSET(Sheet3!$C$6:$J$6,C22,$B$15))</f>
        <v>#DIV/0!</v>
      </c>
      <c r="I21" s="134">
        <f ca="1">MIN(OFFSET(Sheet3!$C$6:$J$6,C22,$B$15))</f>
        <v>0</v>
      </c>
      <c r="J21" s="167">
        <f ca="1">(MAX(OFFSET(Sheet3!$C$7:$J$7,C22,$B$15)))/86400</f>
        <v>0</v>
      </c>
      <c r="K21" s="167" t="e">
        <f ca="1">(AVERAGE(OFFSET(Sheet3!$C$7:$J$7,C22,$B$15)))/86400</f>
        <v>#DIV/0!</v>
      </c>
      <c r="L21" s="167">
        <f ca="1">(MIN(OFFSET(Sheet3!$C$7:$J$7,C22,$B$15)))/86400</f>
        <v>0</v>
      </c>
      <c r="M21" s="134">
        <f ca="1">MAX(OFFSET(Sheet3!$C$8:$J$8,C22,$B$15))</f>
        <v>0</v>
      </c>
      <c r="N21" s="134">
        <f ca="1">(OFFSET(Sheet3!$K$8,C22,$B$15))</f>
        <v>0</v>
      </c>
      <c r="O21" s="134">
        <f ca="1">MIN(OFFSET(Sheet3!$C$8:$J$8,C22,$B$15))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11</v>
      </c>
      <c r="F22" s="134">
        <f ca="1">OFFSET(Sheet3!$C$5,C23,$B$15)</f>
        <v>0</v>
      </c>
      <c r="G22" s="134">
        <f ca="1">MAX(OFFSET(Sheet3!$C$6:$J$6,C23,$B$15))</f>
        <v>0</v>
      </c>
      <c r="H22" s="134" t="e">
        <f ca="1">AVERAGE(OFFSET(Sheet3!$C$6:$J$6,C23,$B$15))</f>
        <v>#DIV/0!</v>
      </c>
      <c r="I22" s="134">
        <f ca="1">MIN(OFFSET(Sheet3!$C$6:$J$6,C23,$B$15))</f>
        <v>0</v>
      </c>
      <c r="J22" s="167">
        <f ca="1">(MAX(OFFSET(Sheet3!$C$7:$J$7,C23,$B$15)))/86400</f>
        <v>0</v>
      </c>
      <c r="K22" s="167" t="e">
        <f ca="1">(AVERAGE(OFFSET(Sheet3!$C$7:$J$7,C23,$B$15)))/86400</f>
        <v>#DIV/0!</v>
      </c>
      <c r="L22" s="167">
        <f ca="1">(MIN(OFFSET(Sheet3!$C$7:$J$7,C23,$B$15)))/86400</f>
        <v>0</v>
      </c>
      <c r="M22" s="134">
        <f ca="1">MAX(OFFSET(Sheet3!$C$8:$J$8,C23,$B$15))</f>
        <v>0</v>
      </c>
      <c r="N22" s="134">
        <f ca="1">(OFFSET(Sheet3!$K$8,C23,$B$15))</f>
        <v>0</v>
      </c>
      <c r="O22" s="134">
        <f ca="1">MIN(OFFSET(Sheet3!$C$8:$J$8,C23,$B$15))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11</v>
      </c>
      <c r="F23" s="134">
        <f ca="1">OFFSET(Sheet3!$C$5,C24,$B$15)</f>
        <v>0</v>
      </c>
      <c r="G23" s="134">
        <f ca="1">MAX(OFFSET(Sheet3!$C$6:$J$6,C24,$B$15))</f>
        <v>0</v>
      </c>
      <c r="H23" s="134" t="e">
        <f ca="1">AVERAGE(OFFSET(Sheet3!$C$6:$J$6,C24,$B$15))</f>
        <v>#DIV/0!</v>
      </c>
      <c r="I23" s="134">
        <f ca="1">MIN(OFFSET(Sheet3!$C$6:$J$6,C24,$B$15))</f>
        <v>0</v>
      </c>
      <c r="J23" s="167">
        <f ca="1">(MAX(OFFSET(Sheet3!$C$7:$J$7,C24,$B$15)))/86400</f>
        <v>0</v>
      </c>
      <c r="K23" s="167" t="e">
        <f ca="1">(AVERAGE(OFFSET(Sheet3!$C$7:$J$7,C24,$B$15)))/86400</f>
        <v>#DIV/0!</v>
      </c>
      <c r="L23" s="167">
        <f ca="1">(MIN(OFFSET(Sheet3!$C$7:$J$7,C24,$B$15)))/86400</f>
        <v>0</v>
      </c>
      <c r="M23" s="134">
        <f ca="1">MAX(OFFSET(Sheet3!$C$8:$J$8,C24,$B$15))</f>
        <v>0</v>
      </c>
      <c r="N23" s="134">
        <f ca="1">(OFFSET(Sheet3!$K$8,C24,$B$15))</f>
        <v>0</v>
      </c>
      <c r="O23" s="134">
        <f ca="1">MIN(OFFSET(Sheet3!$C$8:$J$8,C24,$B$15))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11</v>
      </c>
      <c r="F24" s="134">
        <f ca="1">OFFSET(Sheet3!$C$5,C25,$B$15)</f>
        <v>0</v>
      </c>
      <c r="G24" s="134">
        <f ca="1">MAX(OFFSET(Sheet3!$C$6:$J$6,C25,$B$15))</f>
        <v>0</v>
      </c>
      <c r="H24" s="134" t="e">
        <f ca="1">AVERAGE(OFFSET(Sheet3!$C$6:$J$6,C25,$B$15))</f>
        <v>#DIV/0!</v>
      </c>
      <c r="I24" s="134">
        <f ca="1">MIN(OFFSET(Sheet3!$C$6:$J$6,C25,$B$15))</f>
        <v>0</v>
      </c>
      <c r="J24" s="167">
        <f ca="1">(MAX(OFFSET(Sheet3!$C$7:$J$7,C25,$B$15)))/86400</f>
        <v>0</v>
      </c>
      <c r="K24" s="167" t="e">
        <f ca="1">(AVERAGE(OFFSET(Sheet3!$C$7:$J$7,C25,$B$15)))/86400</f>
        <v>#DIV/0!</v>
      </c>
      <c r="L24" s="167">
        <f ca="1">(MIN(OFFSET(Sheet3!$C$7:$J$7,C25,$B$15)))/86400</f>
        <v>0</v>
      </c>
      <c r="M24" s="134">
        <f ca="1">MAX(OFFSET(Sheet3!$C$8:$J$8,C25,$B$15))</f>
        <v>0</v>
      </c>
      <c r="N24" s="134">
        <f ca="1">(OFFSET(Sheet3!$K$8,C25,$B$15))</f>
        <v>0</v>
      </c>
      <c r="O24" s="134">
        <f ca="1">MIN(OFFSET(Sheet3!$C$8:$J$8,C25,$B$15))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11</v>
      </c>
      <c r="F25" s="134">
        <f ca="1">OFFSET(Sheet3!$C$5,C26,$B$15)</f>
        <v>0</v>
      </c>
      <c r="G25" s="134">
        <f ca="1">MAX(OFFSET(Sheet3!$C$6:$J$6,C26,$B$15))</f>
        <v>0</v>
      </c>
      <c r="H25" s="134" t="e">
        <f ca="1">AVERAGE(OFFSET(Sheet3!$C$6:$J$6,C26,$B$15))</f>
        <v>#DIV/0!</v>
      </c>
      <c r="I25" s="134">
        <f ca="1">MIN(OFFSET(Sheet3!$C$6:$J$6,C26,$B$15))</f>
        <v>0</v>
      </c>
      <c r="J25" s="167">
        <f ca="1">(MAX(OFFSET(Sheet3!$C$7:$J$7,C26,$B$15)))/86400</f>
        <v>0</v>
      </c>
      <c r="K25" s="167" t="e">
        <f ca="1">(AVERAGE(OFFSET(Sheet3!$C$7:$J$7,C26,$B$15)))/86400</f>
        <v>#DIV/0!</v>
      </c>
      <c r="L25" s="167">
        <f ca="1">(MIN(OFFSET(Sheet3!$C$7:$J$7,C26,$B$15)))/86400</f>
        <v>0</v>
      </c>
      <c r="M25" s="134">
        <f ca="1">MAX(OFFSET(Sheet3!$C$8:$J$8,C26,$B$15))</f>
        <v>0</v>
      </c>
      <c r="N25" s="134">
        <f ca="1">(OFFSET(Sheet3!$K$8,C26,$B$15))</f>
        <v>0</v>
      </c>
      <c r="O25" s="134">
        <f ca="1">MIN(OFFSET(Sheet3!$C$8:$J$8,C26,$B$15))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11</v>
      </c>
      <c r="F26" s="134">
        <f ca="1">OFFSET(Sheet3!$C$5,C27,$B$15)</f>
        <v>0</v>
      </c>
      <c r="G26" s="134">
        <f ca="1">MAX(OFFSET(Sheet3!$C$6:$J$6,C27,$B$15))</f>
        <v>0</v>
      </c>
      <c r="H26" s="134" t="e">
        <f ca="1">AVERAGE(OFFSET(Sheet3!$C$6:$J$6,C27,$B$15))</f>
        <v>#DIV/0!</v>
      </c>
      <c r="I26" s="134">
        <f ca="1">MIN(OFFSET(Sheet3!$C$6:$J$6,C27,$B$15))</f>
        <v>0</v>
      </c>
      <c r="J26" s="167">
        <f ca="1">(MAX(OFFSET(Sheet3!$C$7:$J$7,C27,$B$15)))/86400</f>
        <v>0</v>
      </c>
      <c r="K26" s="167" t="e">
        <f ca="1">(AVERAGE(OFFSET(Sheet3!$C$7:$J$7,C27,$B$15)))/86400</f>
        <v>#DIV/0!</v>
      </c>
      <c r="L26" s="167">
        <f ca="1">(MIN(OFFSET(Sheet3!$C$7:$J$7,C27,$B$15)))/86400</f>
        <v>0</v>
      </c>
      <c r="M26" s="134">
        <f ca="1">MAX(OFFSET(Sheet3!$C$8:$J$8,C27,$B$15))</f>
        <v>0</v>
      </c>
      <c r="N26" s="134">
        <f ca="1">(OFFSET(Sheet3!$K$8,C27,$B$15))</f>
        <v>0</v>
      </c>
      <c r="O26" s="134">
        <f ca="1">MIN(OFFSET(Sheet3!$C$8:$J$8,C27,$B$15))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11</v>
      </c>
      <c r="F27" s="134">
        <f ca="1">OFFSET(Sheet3!$C$5,C28,$B$15)</f>
        <v>0</v>
      </c>
      <c r="G27" s="134">
        <f ca="1">MAX(OFFSET(Sheet3!$C$6:$J$6,C28,$B$15))</f>
        <v>0</v>
      </c>
      <c r="H27" s="134" t="e">
        <f ca="1">AVERAGE(OFFSET(Sheet3!$C$6:$J$6,C28,$B$15))</f>
        <v>#DIV/0!</v>
      </c>
      <c r="I27" s="134">
        <f ca="1">MIN(OFFSET(Sheet3!$C$6:$J$6,C28,$B$15))</f>
        <v>0</v>
      </c>
      <c r="J27" s="167">
        <f ca="1">(MAX(OFFSET(Sheet3!$C$7:$J$7,C28,$B$15)))/86400</f>
        <v>0</v>
      </c>
      <c r="K27" s="167" t="e">
        <f ca="1">(AVERAGE(OFFSET(Sheet3!$C$7:$J$7,C28,$B$15)))/86400</f>
        <v>#DIV/0!</v>
      </c>
      <c r="L27" s="167">
        <f ca="1">(MIN(OFFSET(Sheet3!$C$7:$J$7,C28,$B$15)))/86400</f>
        <v>0</v>
      </c>
      <c r="M27" s="134">
        <f ca="1">MAX(OFFSET(Sheet3!$C$8:$J$8,C28,$B$15))</f>
        <v>0</v>
      </c>
      <c r="N27" s="134">
        <f ca="1">(OFFSET(Sheet3!$K$8,C28,$B$15))</f>
        <v>0</v>
      </c>
      <c r="O27" s="134">
        <f ca="1">MIN(OFFSET(Sheet3!$C$8:$J$8,C28,$B$15))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11</v>
      </c>
      <c r="F28" s="134">
        <f ca="1">OFFSET(Sheet3!$C$5,C29,$B$15)</f>
        <v>0</v>
      </c>
      <c r="G28" s="134">
        <f ca="1">MAX(OFFSET(Sheet3!$C$6:$J$6,C29,$B$15))</f>
        <v>0</v>
      </c>
      <c r="H28" s="134" t="e">
        <f ca="1">AVERAGE(OFFSET(Sheet3!$C$6:$J$6,C29,$B$15))</f>
        <v>#DIV/0!</v>
      </c>
      <c r="I28" s="134">
        <f ca="1">MIN(OFFSET(Sheet3!$C$6:$J$6,C29,$B$15))</f>
        <v>0</v>
      </c>
      <c r="J28" s="167">
        <f ca="1">(MAX(OFFSET(Sheet3!$C$7:$J$7,C29,$B$15)))/86400</f>
        <v>0</v>
      </c>
      <c r="K28" s="167" t="e">
        <f ca="1">(AVERAGE(OFFSET(Sheet3!$C$7:$J$7,C29,$B$15)))/86400</f>
        <v>#DIV/0!</v>
      </c>
      <c r="L28" s="167">
        <f ca="1">(MIN(OFFSET(Sheet3!$C$7:$J$7,C29,$B$15)))/86400</f>
        <v>0</v>
      </c>
      <c r="M28" s="134">
        <f ca="1">MAX(OFFSET(Sheet3!$C$8:$J$8,C29,$B$15))</f>
        <v>0</v>
      </c>
      <c r="N28" s="134">
        <f ca="1">(OFFSET(Sheet3!$K$8,C29,$B$15))</f>
        <v>0</v>
      </c>
      <c r="O28" s="134">
        <f ca="1">MIN(OFFSET(Sheet3!$C$8:$J$8,C29,$B$15))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11</v>
      </c>
      <c r="F29" s="134">
        <f ca="1">OFFSET(Sheet3!$C$5,C30,$B$15)</f>
        <v>0</v>
      </c>
      <c r="G29" s="134">
        <f ca="1">MAX(OFFSET(Sheet3!$C$6:$J$6,C30,$B$15))</f>
        <v>0</v>
      </c>
      <c r="H29" s="134" t="e">
        <f ca="1">AVERAGE(OFFSET(Sheet3!$C$6:$J$6,C30,$B$15))</f>
        <v>#DIV/0!</v>
      </c>
      <c r="I29" s="134">
        <f ca="1">MIN(OFFSET(Sheet3!$C$6:$J$6,C30,$B$15))</f>
        <v>0</v>
      </c>
      <c r="J29" s="167">
        <f ca="1">(MAX(OFFSET(Sheet3!$C$7:$J$7,C30,$B$15)))/86400</f>
        <v>0</v>
      </c>
      <c r="K29" s="167" t="e">
        <f ca="1">(AVERAGE(OFFSET(Sheet3!$C$7:$J$7,C30,$B$15)))/86400</f>
        <v>#DIV/0!</v>
      </c>
      <c r="L29" s="167">
        <f ca="1">(MIN(OFFSET(Sheet3!$C$7:$J$7,C30,$B$15)))/86400</f>
        <v>0</v>
      </c>
      <c r="M29" s="134">
        <f ca="1">MAX(OFFSET(Sheet3!$C$8:$J$8,C30,$B$15))</f>
        <v>0</v>
      </c>
      <c r="N29" s="134">
        <f ca="1">(OFFSET(Sheet3!$K$8,C30,$B$15))</f>
        <v>0</v>
      </c>
      <c r="O29" s="134">
        <f ca="1">MIN(OFFSET(Sheet3!$C$8:$J$8,C30,$B$15))</f>
        <v>0</v>
      </c>
    </row>
    <row r="30" spans="1:15" x14ac:dyDescent="0.25">
      <c r="C30" s="134">
        <v>100</v>
      </c>
      <c r="D30" s="134">
        <f ca="1">OFFSET(Sheet3!$B$5,C31,0)</f>
        <v>111</v>
      </c>
      <c r="E30" s="134">
        <v>11</v>
      </c>
      <c r="F30" s="134">
        <f ca="1">OFFSET(Sheet3!$C$5,C31,$B$15)</f>
        <v>0</v>
      </c>
      <c r="G30" s="134">
        <f ca="1">MAX(OFFSET(Sheet3!$C$6:$J$6,C31,$B$15))</f>
        <v>0</v>
      </c>
      <c r="H30" s="134" t="e">
        <f ca="1">AVERAGE(OFFSET(Sheet3!$C$6:$J$6,C31,$B$15))</f>
        <v>#DIV/0!</v>
      </c>
      <c r="I30" s="134">
        <f ca="1">MIN(OFFSET(Sheet3!$C$6:$J$6,C31,$B$15))</f>
        <v>0</v>
      </c>
      <c r="J30" s="167">
        <f ca="1">(MAX(OFFSET(Sheet3!$C$7:$J$7,C31,$B$15)))/86400</f>
        <v>0</v>
      </c>
      <c r="K30" s="167" t="e">
        <f ca="1">(AVERAGE(OFFSET(Sheet3!$C$7:$J$7,C31,$B$15)))/86400</f>
        <v>#DIV/0!</v>
      </c>
      <c r="L30" s="167">
        <f ca="1">(MIN(OFFSET(Sheet3!$C$7:$J$7,C31,$B$15)))/86400</f>
        <v>0</v>
      </c>
      <c r="M30" s="134">
        <f ca="1">MAX(OFFSET(Sheet3!$C$8:$J$8,C31,$B$15))</f>
        <v>0</v>
      </c>
      <c r="N30" s="134">
        <f ca="1">(OFFSET(Sheet3!$K$8,C31,$B$15))</f>
        <v>0</v>
      </c>
      <c r="O30" s="134">
        <f ca="1">MIN(OFFSET(Sheet3!$C$8:$J$8,C31,$B$15))</f>
        <v>0</v>
      </c>
    </row>
    <row r="31" spans="1:15" x14ac:dyDescent="0.25">
      <c r="C31" s="134">
        <v>104</v>
      </c>
      <c r="D31" s="134">
        <f ca="1">OFFSET(Sheet3!$B$5,C32,0)</f>
        <v>112</v>
      </c>
      <c r="E31" s="134">
        <v>11</v>
      </c>
      <c r="F31" s="134">
        <f ca="1">OFFSET(Sheet3!$C$5,C32,$B$15)</f>
        <v>0</v>
      </c>
      <c r="G31" s="134">
        <f ca="1">MAX(OFFSET(Sheet3!$C$6:$J$6,C32,$B$15))</f>
        <v>0</v>
      </c>
      <c r="H31" s="134" t="e">
        <f ca="1">AVERAGE(OFFSET(Sheet3!$C$6:$J$6,C32,$B$15))</f>
        <v>#DIV/0!</v>
      </c>
      <c r="I31" s="134">
        <f ca="1">MIN(OFFSET(Sheet3!$C$6:$J$6,C32,$B$15))</f>
        <v>0</v>
      </c>
      <c r="J31" s="167">
        <f ca="1">(MAX(OFFSET(Sheet3!$C$7:$J$7,C32,$B$15)))/86400</f>
        <v>0</v>
      </c>
      <c r="K31" s="167" t="e">
        <f ca="1">(AVERAGE(OFFSET(Sheet3!$C$7:$J$7,C32,$B$15)))/86400</f>
        <v>#DIV/0!</v>
      </c>
      <c r="L31" s="167">
        <f ca="1">(MIN(OFFSET(Sheet3!$C$7:$J$7,C32,$B$15)))/86400</f>
        <v>0</v>
      </c>
      <c r="M31" s="134">
        <f ca="1">MAX(OFFSET(Sheet3!$C$8:$J$8,C32,$B$15))</f>
        <v>0</v>
      </c>
      <c r="N31" s="134">
        <f ca="1">(OFFSET(Sheet3!$K$8,C32,$B$15))</f>
        <v>0</v>
      </c>
      <c r="O31" s="134">
        <f ca="1">MIN(OFFSET(Sheet3!$C$8:$J$8,C32,$B$15))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11</v>
      </c>
      <c r="F32" s="134">
        <f ca="1">OFFSET(Sheet3!$C$5,C33,$B$15)</f>
        <v>0</v>
      </c>
      <c r="G32" s="134">
        <f ca="1">MAX(OFFSET(Sheet3!$C$6:$J$6,C33,$B$15))</f>
        <v>0</v>
      </c>
      <c r="H32" s="134" t="e">
        <f ca="1">AVERAGE(OFFSET(Sheet3!$C$6:$J$6,C33,$B$15))</f>
        <v>#DIV/0!</v>
      </c>
      <c r="I32" s="134">
        <f ca="1">MIN(OFFSET(Sheet3!$C$6:$J$6,C33,$B$15))</f>
        <v>0</v>
      </c>
      <c r="J32" s="167">
        <f ca="1">(MAX(OFFSET(Sheet3!$C$7:$J$7,C33,$B$15)))/86400</f>
        <v>0</v>
      </c>
      <c r="K32" s="167" t="e">
        <f ca="1">(AVERAGE(OFFSET(Sheet3!$C$7:$J$7,C33,$B$15)))/86400</f>
        <v>#DIV/0!</v>
      </c>
      <c r="L32" s="167">
        <f ca="1">(MIN(OFFSET(Sheet3!$C$7:$J$7,C33,$B$15)))/86400</f>
        <v>0</v>
      </c>
      <c r="M32" s="134">
        <f ca="1">MAX(OFFSET(Sheet3!$C$8:$J$8,C33,$B$15))</f>
        <v>0</v>
      </c>
      <c r="N32" s="134">
        <f ca="1">(OFFSET(Sheet3!$K$8,C33,$B$15))</f>
        <v>0</v>
      </c>
      <c r="O32" s="134">
        <f ca="1">MIN(OFFSET(Sheet3!$C$8:$J$8,C33,$B$15))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11</v>
      </c>
      <c r="F33" s="134">
        <f ca="1">OFFSET(Sheet3!$C$5,C34,$B$15)</f>
        <v>0</v>
      </c>
      <c r="G33" s="134">
        <f ca="1">MAX(OFFSET(Sheet3!$C$6:$J$6,C34,$B$15))</f>
        <v>0</v>
      </c>
      <c r="H33" s="134" t="e">
        <f ca="1">AVERAGE(OFFSET(Sheet3!$C$6:$J$6,C34,$B$15))</f>
        <v>#DIV/0!</v>
      </c>
      <c r="I33" s="134">
        <f ca="1">MIN(OFFSET(Sheet3!$C$6:$J$6,C34,$B$15))</f>
        <v>0</v>
      </c>
      <c r="J33" s="167">
        <f ca="1">(MAX(OFFSET(Sheet3!$C$7:$J$7,C34,$B$15)))/86400</f>
        <v>0</v>
      </c>
      <c r="K33" s="167" t="e">
        <f ca="1">(AVERAGE(OFFSET(Sheet3!$C$7:$J$7,C34,$B$15)))/86400</f>
        <v>#DIV/0!</v>
      </c>
      <c r="L33" s="167">
        <f ca="1">(MIN(OFFSET(Sheet3!$C$7:$J$7,C34,$B$15)))/86400</f>
        <v>0</v>
      </c>
      <c r="M33" s="134">
        <f ca="1">MAX(OFFSET(Sheet3!$C$8:$J$8,C34,$B$15))</f>
        <v>0</v>
      </c>
      <c r="N33" s="134">
        <f ca="1">(OFFSET(Sheet3!$K$8,C34,$B$15))</f>
        <v>0</v>
      </c>
      <c r="O33" s="134">
        <f ca="1">MIN(OFFSET(Sheet3!$C$8:$J$8,C34,$B$15))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11</v>
      </c>
      <c r="F34" s="134">
        <f ca="1">OFFSET(Sheet3!$C$5,C35,$B$15)</f>
        <v>0</v>
      </c>
      <c r="G34" s="134">
        <f ca="1">MAX(OFFSET(Sheet3!$C$6:$J$6,C35,$B$15))</f>
        <v>0</v>
      </c>
      <c r="H34" s="134" t="e">
        <f ca="1">AVERAGE(OFFSET(Sheet3!$C$6:$J$6,C35,$B$15))</f>
        <v>#DIV/0!</v>
      </c>
      <c r="I34" s="134">
        <f ca="1">MIN(OFFSET(Sheet3!$C$6:$J$6,C35,$B$15))</f>
        <v>0</v>
      </c>
      <c r="J34" s="167">
        <f ca="1">(MAX(OFFSET(Sheet3!$C$7:$J$7,C35,$B$15)))/86400</f>
        <v>0</v>
      </c>
      <c r="K34" s="167" t="e">
        <f ca="1">(AVERAGE(OFFSET(Sheet3!$C$7:$J$7,C35,$B$15)))/86400</f>
        <v>#DIV/0!</v>
      </c>
      <c r="L34" s="167">
        <f ca="1">(MIN(OFFSET(Sheet3!$C$7:$J$7,C35,$B$15)))/86400</f>
        <v>0</v>
      </c>
      <c r="M34" s="134">
        <f ca="1">MAX(OFFSET(Sheet3!$C$8:$J$8,C35,$B$15))</f>
        <v>0</v>
      </c>
      <c r="N34" s="134">
        <f ca="1">(OFFSET(Sheet3!$K$8,C35,$B$15))</f>
        <v>0</v>
      </c>
      <c r="O34" s="134">
        <f ca="1">MIN(OFFSET(Sheet3!$C$8:$J$8,C35,$B$15))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11</v>
      </c>
      <c r="F35" s="134">
        <f ca="1">OFFSET(Sheet3!$C$5,C36,$B$15)</f>
        <v>0</v>
      </c>
      <c r="G35" s="134">
        <f ca="1">MAX(OFFSET(Sheet3!$C$6:$J$6,C36,$B$15))</f>
        <v>0</v>
      </c>
      <c r="H35" s="134" t="e">
        <f ca="1">AVERAGE(OFFSET(Sheet3!$C$6:$J$6,C36,$B$15))</f>
        <v>#DIV/0!</v>
      </c>
      <c r="I35" s="134">
        <f ca="1">MIN(OFFSET(Sheet3!$C$6:$J$6,C36,$B$15))</f>
        <v>0</v>
      </c>
      <c r="J35" s="167">
        <f ca="1">(MAX(OFFSET(Sheet3!$C$7:$J$7,C36,$B$15)))/86400</f>
        <v>0</v>
      </c>
      <c r="K35" s="167" t="e">
        <f ca="1">(AVERAGE(OFFSET(Sheet3!$C$7:$J$7,C36,$B$15)))/86400</f>
        <v>#DIV/0!</v>
      </c>
      <c r="L35" s="167">
        <f ca="1">(MIN(OFFSET(Sheet3!$C$7:$J$7,C36,$B$15)))/86400</f>
        <v>0</v>
      </c>
      <c r="M35" s="134">
        <f ca="1">MAX(OFFSET(Sheet3!$C$8:$J$8,C36,$B$15))</f>
        <v>0</v>
      </c>
      <c r="N35" s="134">
        <f ca="1">(OFFSET(Sheet3!$K$8,C36,$B$15))</f>
        <v>0</v>
      </c>
      <c r="O35" s="134">
        <f ca="1">MIN(OFFSET(Sheet3!$C$8:$J$8,C36,$B$15))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11</v>
      </c>
      <c r="F36" s="134">
        <f ca="1">OFFSET(Sheet3!$C$5,C37,$B$15)</f>
        <v>0</v>
      </c>
      <c r="G36" s="134">
        <f ca="1">MAX(OFFSET(Sheet3!$C$6:$J$6,C37,$B$15))</f>
        <v>0</v>
      </c>
      <c r="H36" s="134" t="e">
        <f ca="1">AVERAGE(OFFSET(Sheet3!$C$6:$J$6,C37,$B$15))</f>
        <v>#DIV/0!</v>
      </c>
      <c r="I36" s="134">
        <f ca="1">MIN(OFFSET(Sheet3!$C$6:$J$6,C37,$B$15))</f>
        <v>0</v>
      </c>
      <c r="J36" s="167">
        <f ca="1">(MAX(OFFSET(Sheet3!$C$7:$J$7,C37,$B$15)))/86400</f>
        <v>0</v>
      </c>
      <c r="K36" s="167" t="e">
        <f ca="1">(AVERAGE(OFFSET(Sheet3!$C$7:$J$7,C37,$B$15)))/86400</f>
        <v>#DIV/0!</v>
      </c>
      <c r="L36" s="167">
        <f ca="1">(MIN(OFFSET(Sheet3!$C$7:$J$7,C37,$B$15)))/86400</f>
        <v>0</v>
      </c>
      <c r="M36" s="134">
        <f ca="1">MAX(OFFSET(Sheet3!$C$8:$J$8,C37,$B$15))</f>
        <v>0</v>
      </c>
      <c r="N36" s="134">
        <f ca="1">(OFFSET(Sheet3!$K$8,C37,$B$15))</f>
        <v>0</v>
      </c>
      <c r="O36" s="134">
        <f ca="1">MIN(OFFSET(Sheet3!$C$8:$J$8,C37,$B$15))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11</v>
      </c>
      <c r="F37" s="134">
        <f ca="1">OFFSET(Sheet3!$C$5,C38,$B$15)</f>
        <v>0</v>
      </c>
      <c r="G37" s="134">
        <f ca="1">MAX(OFFSET(Sheet3!$C$6:$J$6,C38,$B$15))</f>
        <v>0</v>
      </c>
      <c r="H37" s="134" t="e">
        <f ca="1">AVERAGE(OFFSET(Sheet3!$C$6:$J$6,C38,$B$15))</f>
        <v>#DIV/0!</v>
      </c>
      <c r="I37" s="134">
        <f ca="1">MIN(OFFSET(Sheet3!$C$6:$J$6,C38,$B$15))</f>
        <v>0</v>
      </c>
      <c r="J37" s="167">
        <f ca="1">(MAX(OFFSET(Sheet3!$C$7:$J$7,C38,$B$15)))/86400</f>
        <v>0</v>
      </c>
      <c r="K37" s="167" t="e">
        <f ca="1">(AVERAGE(OFFSET(Sheet3!$C$7:$J$7,C38,$B$15)))/86400</f>
        <v>#DIV/0!</v>
      </c>
      <c r="L37" s="167">
        <f ca="1">(MIN(OFFSET(Sheet3!$C$7:$J$7,C38,$B$15)))/86400</f>
        <v>0</v>
      </c>
      <c r="M37" s="134">
        <f ca="1">MAX(OFFSET(Sheet3!$C$8:$J$8,C38,$B$15))</f>
        <v>0</v>
      </c>
      <c r="N37" s="134">
        <f ca="1">(OFFSET(Sheet3!$K$8,C38,$B$15))</f>
        <v>0</v>
      </c>
      <c r="O37" s="134">
        <f ca="1">MIN(OFFSET(Sheet3!$C$8:$J$8,C38,$B$15))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11</v>
      </c>
      <c r="F38" s="134">
        <f ca="1">OFFSET(Sheet3!$C$5,C39,$B$15)</f>
        <v>0</v>
      </c>
      <c r="G38" s="134">
        <f ca="1">MAX(OFFSET(Sheet3!$C$6:$J$6,C39,$B$15))</f>
        <v>0</v>
      </c>
      <c r="H38" s="134" t="e">
        <f ca="1">AVERAGE(OFFSET(Sheet3!$C$6:$J$6,C39,$B$15))</f>
        <v>#DIV/0!</v>
      </c>
      <c r="I38" s="134">
        <f ca="1">MIN(OFFSET(Sheet3!$C$6:$J$6,C39,$B$15))</f>
        <v>0</v>
      </c>
      <c r="J38" s="167">
        <f ca="1">(MAX(OFFSET(Sheet3!$C$7:$J$7,C39,$B$15)))/86400</f>
        <v>0</v>
      </c>
      <c r="K38" s="167" t="e">
        <f ca="1">(AVERAGE(OFFSET(Sheet3!$C$7:$J$7,C39,$B$15)))/86400</f>
        <v>#DIV/0!</v>
      </c>
      <c r="L38" s="167">
        <f ca="1">(MIN(OFFSET(Sheet3!$C$7:$J$7,C39,$B$15)))/86400</f>
        <v>0</v>
      </c>
      <c r="M38" s="134">
        <f ca="1">MAX(OFFSET(Sheet3!$C$8:$J$8,C39,$B$15))</f>
        <v>0</v>
      </c>
      <c r="N38" s="134">
        <f ca="1">(OFFSET(Sheet3!$K$8,C39,$B$15))</f>
        <v>0</v>
      </c>
      <c r="O38" s="134">
        <f ca="1">MIN(OFFSET(Sheet3!$C$8:$J$8,C39,$B$15))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11</v>
      </c>
      <c r="F39" s="134">
        <f ca="1">OFFSET(Sheet3!$C$5,C40,$B$15)</f>
        <v>0</v>
      </c>
      <c r="G39" s="134">
        <f ca="1">MAX(OFFSET(Sheet3!$C$6:$J$6,C40,$B$15))</f>
        <v>0</v>
      </c>
      <c r="H39" s="134" t="e">
        <f ca="1">AVERAGE(OFFSET(Sheet3!$C$6:$J$6,C40,$B$15))</f>
        <v>#DIV/0!</v>
      </c>
      <c r="I39" s="134">
        <f ca="1">MIN(OFFSET(Sheet3!$C$6:$J$6,C40,$B$15))</f>
        <v>0</v>
      </c>
      <c r="J39" s="167">
        <f ca="1">(MAX(OFFSET(Sheet3!$C$7:$J$7,C40,$B$15)))/86400</f>
        <v>0</v>
      </c>
      <c r="K39" s="167" t="e">
        <f ca="1">(AVERAGE(OFFSET(Sheet3!$C$7:$J$7,C40,$B$15)))/86400</f>
        <v>#DIV/0!</v>
      </c>
      <c r="L39" s="167">
        <f ca="1">(MIN(OFFSET(Sheet3!$C$7:$J$7,C40,$B$15)))/86400</f>
        <v>0</v>
      </c>
      <c r="M39" s="134">
        <f ca="1">MAX(OFFSET(Sheet3!$C$8:$J$8,C40,$B$15))</f>
        <v>0</v>
      </c>
      <c r="N39" s="134">
        <f ca="1">(OFFSET(Sheet3!$K$8,C40,$B$15))</f>
        <v>0</v>
      </c>
      <c r="O39" s="134">
        <f ca="1">MIN(OFFSET(Sheet3!$C$8:$J$8,C40,$B$15))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11</v>
      </c>
      <c r="F40" s="134">
        <f ca="1">OFFSET(Sheet3!$C$5,C41,$B$15)</f>
        <v>0</v>
      </c>
      <c r="G40" s="134">
        <f ca="1">MAX(OFFSET(Sheet3!$C$6:$J$6,C41,$B$15))</f>
        <v>0</v>
      </c>
      <c r="H40" s="134" t="e">
        <f ca="1">AVERAGE(OFFSET(Sheet3!$C$6:$J$6,C41,$B$15))</f>
        <v>#DIV/0!</v>
      </c>
      <c r="I40" s="134">
        <f ca="1">MIN(OFFSET(Sheet3!$C$6:$J$6,C41,$B$15))</f>
        <v>0</v>
      </c>
      <c r="J40" s="167">
        <f ca="1">(MAX(OFFSET(Sheet3!$C$7:$J$7,C41,$B$15)))/86400</f>
        <v>0</v>
      </c>
      <c r="K40" s="167" t="e">
        <f ca="1">(AVERAGE(OFFSET(Sheet3!$C$7:$J$7,C41,$B$15)))/86400</f>
        <v>#DIV/0!</v>
      </c>
      <c r="L40" s="167">
        <f ca="1">(MIN(OFFSET(Sheet3!$C$7:$J$7,C41,$B$15)))/86400</f>
        <v>0</v>
      </c>
      <c r="M40" s="134">
        <f ca="1">MAX(OFFSET(Sheet3!$C$8:$J$8,C41,$B$15))</f>
        <v>0</v>
      </c>
      <c r="N40" s="134">
        <f ca="1">(OFFSET(Sheet3!$K$8,C41,$B$15))</f>
        <v>0</v>
      </c>
      <c r="O40" s="134">
        <f ca="1">MIN(OFFSET(Sheet3!$C$8:$J$8,C41,$B$15))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11</v>
      </c>
      <c r="F41" s="134">
        <f ca="1">OFFSET(Sheet3!$C$5,C42,$B$15)</f>
        <v>0</v>
      </c>
      <c r="G41" s="134">
        <f ca="1">MAX(OFFSET(Sheet3!$C$6:$J$6,C42,$B$15))</f>
        <v>0</v>
      </c>
      <c r="H41" s="134" t="e">
        <f ca="1">AVERAGE(OFFSET(Sheet3!$C$6:$J$6,C42,$B$15))</f>
        <v>#DIV/0!</v>
      </c>
      <c r="I41" s="134">
        <f ca="1">MIN(OFFSET(Sheet3!$C$6:$J$6,C42,$B$15))</f>
        <v>0</v>
      </c>
      <c r="J41" s="167">
        <f ca="1">(MAX(OFFSET(Sheet3!$C$7:$J$7,C42,$B$15)))/86400</f>
        <v>0</v>
      </c>
      <c r="K41" s="167" t="e">
        <f ca="1">(AVERAGE(OFFSET(Sheet3!$C$7:$J$7,C42,$B$15)))/86400</f>
        <v>#DIV/0!</v>
      </c>
      <c r="L41" s="167">
        <f ca="1">(MIN(OFFSET(Sheet3!$C$7:$J$7,C42,$B$15)))/86400</f>
        <v>0</v>
      </c>
      <c r="M41" s="134">
        <f ca="1">MAX(OFFSET(Sheet3!$C$8:$J$8,C42,$B$15))</f>
        <v>0</v>
      </c>
      <c r="N41" s="134">
        <f ca="1">(OFFSET(Sheet3!$K$8,C42,$B$15))</f>
        <v>0</v>
      </c>
      <c r="O41" s="134">
        <f ca="1">MIN(OFFSET(Sheet3!$C$8:$J$8,C42,$B$15))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11</v>
      </c>
      <c r="F42" s="134">
        <f ca="1">OFFSET(Sheet3!$C$5,C43,$B$15)</f>
        <v>0</v>
      </c>
      <c r="G42" s="134">
        <f ca="1">MAX(OFFSET(Sheet3!$C$6:$J$6,C43,$B$15))</f>
        <v>0</v>
      </c>
      <c r="H42" s="134" t="e">
        <f ca="1">AVERAGE(OFFSET(Sheet3!$C$6:$J$6,C43,$B$15))</f>
        <v>#DIV/0!</v>
      </c>
      <c r="I42" s="134">
        <f ca="1">MIN(OFFSET(Sheet3!$C$6:$J$6,C43,$B$15))</f>
        <v>0</v>
      </c>
      <c r="J42" s="167">
        <f ca="1">(MAX(OFFSET(Sheet3!$C$7:$J$7,C43,$B$15)))/86400</f>
        <v>0</v>
      </c>
      <c r="K42" s="167" t="e">
        <f ca="1">(AVERAGE(OFFSET(Sheet3!$C$7:$J$7,C43,$B$15)))/86400</f>
        <v>#DIV/0!</v>
      </c>
      <c r="L42" s="167">
        <f ca="1">(MIN(OFFSET(Sheet3!$C$7:$J$7,C43,$B$15)))/86400</f>
        <v>0</v>
      </c>
      <c r="M42" s="134">
        <f ca="1">MAX(OFFSET(Sheet3!$C$8:$J$8,C43,$B$15))</f>
        <v>0</v>
      </c>
      <c r="N42" s="134">
        <f ca="1">(OFFSET(Sheet3!$K$8,C43,$B$15))</f>
        <v>0</v>
      </c>
      <c r="O42" s="134">
        <f ca="1">MIN(OFFSET(Sheet3!$C$8:$J$8,C43,$B$15))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11</v>
      </c>
      <c r="F43" s="134">
        <f ca="1">OFFSET(Sheet3!$C$5,C44,$B$15)</f>
        <v>0</v>
      </c>
      <c r="G43" s="134">
        <f ca="1">MAX(OFFSET(Sheet3!$C$6:$J$6,C44,$B$15))</f>
        <v>0</v>
      </c>
      <c r="H43" s="134" t="e">
        <f ca="1">AVERAGE(OFFSET(Sheet3!$C$6:$J$6,C44,$B$15))</f>
        <v>#DIV/0!</v>
      </c>
      <c r="I43" s="134">
        <f ca="1">MIN(OFFSET(Sheet3!$C$6:$J$6,C44,$B$15))</f>
        <v>0</v>
      </c>
      <c r="J43" s="167">
        <f ca="1">(MAX(OFFSET(Sheet3!$C$7:$J$7,C44,$B$15)))/86400</f>
        <v>0</v>
      </c>
      <c r="K43" s="167" t="e">
        <f ca="1">(AVERAGE(OFFSET(Sheet3!$C$7:$J$7,C44,$B$15)))/86400</f>
        <v>#DIV/0!</v>
      </c>
      <c r="L43" s="167">
        <f ca="1">(MIN(OFFSET(Sheet3!$C$7:$J$7,C44,$B$15)))/86400</f>
        <v>0</v>
      </c>
      <c r="M43" s="134">
        <f ca="1">MAX(OFFSET(Sheet3!$C$8:$J$8,C44,$B$15))</f>
        <v>0</v>
      </c>
      <c r="N43" s="134">
        <f ca="1">(OFFSET(Sheet3!$K$8,C44,$B$15))</f>
        <v>0</v>
      </c>
      <c r="O43" s="134">
        <f ca="1">MIN(OFFSET(Sheet3!$C$8:$J$8,C44,$B$15))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11</v>
      </c>
      <c r="F44" s="134">
        <f ca="1">OFFSET(Sheet3!$C$5,C45,$B$15)</f>
        <v>0</v>
      </c>
      <c r="G44" s="134">
        <f ca="1">MAX(OFFSET(Sheet3!$C$6:$J$6,C45,$B$15))</f>
        <v>0</v>
      </c>
      <c r="H44" s="134" t="e">
        <f ca="1">AVERAGE(OFFSET(Sheet3!$C$6:$J$6,C45,$B$15))</f>
        <v>#DIV/0!</v>
      </c>
      <c r="I44" s="134">
        <f ca="1">MIN(OFFSET(Sheet3!$C$6:$J$6,C45,$B$15))</f>
        <v>0</v>
      </c>
      <c r="J44" s="167">
        <f ca="1">(MAX(OFFSET(Sheet3!$C$7:$J$7,C45,$B$15)))/86400</f>
        <v>0</v>
      </c>
      <c r="K44" s="167" t="e">
        <f ca="1">(AVERAGE(OFFSET(Sheet3!$C$7:$J$7,C45,$B$15)))/86400</f>
        <v>#DIV/0!</v>
      </c>
      <c r="L44" s="167">
        <f ca="1">(MIN(OFFSET(Sheet3!$C$7:$J$7,C45,$B$15)))/86400</f>
        <v>0</v>
      </c>
      <c r="M44" s="134">
        <f ca="1">MAX(OFFSET(Sheet3!$C$8:$J$8,C45,$B$15))</f>
        <v>0</v>
      </c>
      <c r="N44" s="134">
        <f ca="1">(OFFSET(Sheet3!$K$8,C45,$B$15))</f>
        <v>0</v>
      </c>
      <c r="O44" s="134">
        <f ca="1">MIN(OFFSET(Sheet3!$C$8:$J$8,C45,$B$15))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11</v>
      </c>
      <c r="F45" s="134">
        <f ca="1">OFFSET(Sheet3!$C$5,C46,$B$15)</f>
        <v>0</v>
      </c>
      <c r="G45" s="134">
        <f ca="1">MAX(OFFSET(Sheet3!$C$6:$J$6,C46,$B$15))</f>
        <v>0</v>
      </c>
      <c r="H45" s="134" t="e">
        <f ca="1">AVERAGE(OFFSET(Sheet3!$C$6:$J$6,C46,$B$15))</f>
        <v>#DIV/0!</v>
      </c>
      <c r="I45" s="134">
        <f ca="1">MIN(OFFSET(Sheet3!$C$6:$J$6,C46,$B$15))</f>
        <v>0</v>
      </c>
      <c r="J45" s="167">
        <f ca="1">(MAX(OFFSET(Sheet3!$C$7:$J$7,C46,$B$15)))/86400</f>
        <v>0</v>
      </c>
      <c r="K45" s="167" t="e">
        <f ca="1">(AVERAGE(OFFSET(Sheet3!$C$7:$J$7,C46,$B$15)))/86400</f>
        <v>#DIV/0!</v>
      </c>
      <c r="L45" s="167">
        <f ca="1">(MIN(OFFSET(Sheet3!$C$7:$J$7,C46,$B$15)))/86400</f>
        <v>0</v>
      </c>
      <c r="M45" s="134">
        <f ca="1">MAX(OFFSET(Sheet3!$C$8:$J$8,C46,$B$15))</f>
        <v>0</v>
      </c>
      <c r="N45" s="134">
        <f ca="1">(OFFSET(Sheet3!$K$8,C46,$B$15))</f>
        <v>0</v>
      </c>
      <c r="O45" s="134">
        <f ca="1">MIN(OFFSET(Sheet3!$C$8:$J$8,C46,$B$15))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11</v>
      </c>
      <c r="F46" s="134">
        <f ca="1">OFFSET(Sheet3!$C$5,C47,$B$15)</f>
        <v>0</v>
      </c>
      <c r="G46" s="134">
        <f ca="1">MAX(OFFSET(Sheet3!$C$6:$J$6,C47,$B$15))</f>
        <v>0</v>
      </c>
      <c r="H46" s="134" t="e">
        <f ca="1">AVERAGE(OFFSET(Sheet3!$C$6:$J$6,C47,$B$15))</f>
        <v>#DIV/0!</v>
      </c>
      <c r="I46" s="134">
        <f ca="1">MIN(OFFSET(Sheet3!$C$6:$J$6,C47,$B$15))</f>
        <v>0</v>
      </c>
      <c r="J46" s="167">
        <f ca="1">(MAX(OFFSET(Sheet3!$C$7:$J$7,C47,$B$15)))/86400</f>
        <v>0</v>
      </c>
      <c r="K46" s="167" t="e">
        <f ca="1">(AVERAGE(OFFSET(Sheet3!$C$7:$J$7,C47,$B$15)))/86400</f>
        <v>#DIV/0!</v>
      </c>
      <c r="L46" s="167">
        <f ca="1">(MIN(OFFSET(Sheet3!$C$7:$J$7,C47,$B$15)))/86400</f>
        <v>0</v>
      </c>
      <c r="M46" s="134">
        <f ca="1">MAX(OFFSET(Sheet3!$C$8:$J$8,C47,$B$15))</f>
        <v>0</v>
      </c>
      <c r="N46" s="134">
        <f ca="1">(OFFSET(Sheet3!$K$8,C47,$B$15))</f>
        <v>0</v>
      </c>
      <c r="O46" s="134">
        <f ca="1">MIN(OFFSET(Sheet3!$C$8:$J$8,C47,$B$15))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11</v>
      </c>
      <c r="F47" s="134">
        <f ca="1">OFFSET(Sheet3!$C$5,C48,$B$15)</f>
        <v>0</v>
      </c>
      <c r="G47" s="134">
        <f ca="1">MAX(OFFSET(Sheet3!$C$6:$J$6,C48,$B$15))</f>
        <v>0</v>
      </c>
      <c r="H47" s="134" t="e">
        <f ca="1">AVERAGE(OFFSET(Sheet3!$C$6:$J$6,C48,$B$15))</f>
        <v>#DIV/0!</v>
      </c>
      <c r="I47" s="134">
        <f ca="1">MIN(OFFSET(Sheet3!$C$6:$J$6,C48,$B$15))</f>
        <v>0</v>
      </c>
      <c r="J47" s="167">
        <f ca="1">(MAX(OFFSET(Sheet3!$C$7:$J$7,C48,$B$15)))/86400</f>
        <v>0</v>
      </c>
      <c r="K47" s="167" t="e">
        <f ca="1">(AVERAGE(OFFSET(Sheet3!$C$7:$J$7,C48,$B$15)))/86400</f>
        <v>#DIV/0!</v>
      </c>
      <c r="L47" s="167">
        <f ca="1">(MIN(OFFSET(Sheet3!$C$7:$J$7,C48,$B$15)))/86400</f>
        <v>0</v>
      </c>
      <c r="M47" s="134">
        <f ca="1">MAX(OFFSET(Sheet3!$C$8:$J$8,C48,$B$15))</f>
        <v>0</v>
      </c>
      <c r="N47" s="134">
        <f ca="1">(OFFSET(Sheet3!$K$8,C48,$B$15))</f>
        <v>0</v>
      </c>
      <c r="O47" s="134">
        <f ca="1">MIN(OFFSET(Sheet3!$C$8:$J$8,C48,$B$15))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11</v>
      </c>
      <c r="F48" s="134">
        <f ca="1">OFFSET(Sheet3!$C$5,C49,$B$15)</f>
        <v>0</v>
      </c>
      <c r="G48" s="134">
        <f ca="1">MAX(OFFSET(Sheet3!$C$6:$J$6,C49,$B$15))</f>
        <v>0</v>
      </c>
      <c r="H48" s="134" t="e">
        <f ca="1">AVERAGE(OFFSET(Sheet3!$C$6:$J$6,C49,$B$15))</f>
        <v>#DIV/0!</v>
      </c>
      <c r="I48" s="134">
        <f ca="1">MIN(OFFSET(Sheet3!$C$6:$J$6,C49,$B$15))</f>
        <v>0</v>
      </c>
      <c r="J48" s="167">
        <f ca="1">(MAX(OFFSET(Sheet3!$C$7:$J$7,C49,$B$15)))/86400</f>
        <v>0</v>
      </c>
      <c r="K48" s="167" t="e">
        <f ca="1">(AVERAGE(OFFSET(Sheet3!$C$7:$J$7,C49,$B$15)))/86400</f>
        <v>#DIV/0!</v>
      </c>
      <c r="L48" s="167">
        <f ca="1">(MIN(OFFSET(Sheet3!$C$7:$J$7,C49,$B$15)))/86400</f>
        <v>0</v>
      </c>
      <c r="M48" s="134">
        <f ca="1">MAX(OFFSET(Sheet3!$C$8:$J$8,C49,$B$15))</f>
        <v>0</v>
      </c>
      <c r="N48" s="134">
        <f ca="1">(OFFSET(Sheet3!$K$8,C49,$B$15))</f>
        <v>0</v>
      </c>
      <c r="O48" s="134">
        <f ca="1">MIN(OFFSET(Sheet3!$C$8:$J$8,C49,$B$15))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11</v>
      </c>
      <c r="F49" s="134">
        <f ca="1">OFFSET(Sheet3!$C$5,C50,$B$15)</f>
        <v>0</v>
      </c>
      <c r="G49" s="134">
        <f ca="1">MAX(OFFSET(Sheet3!$C$6:$J$6,C50,$B$15))</f>
        <v>0</v>
      </c>
      <c r="H49" s="134" t="e">
        <f ca="1">AVERAGE(OFFSET(Sheet3!$C$6:$J$6,C50,$B$15))</f>
        <v>#DIV/0!</v>
      </c>
      <c r="I49" s="134">
        <f ca="1">MIN(OFFSET(Sheet3!$C$6:$J$6,C50,$B$15))</f>
        <v>0</v>
      </c>
      <c r="J49" s="167">
        <f ca="1">(MAX(OFFSET(Sheet3!$C$7:$J$7,C50,$B$15)))/86400</f>
        <v>0</v>
      </c>
      <c r="K49" s="167" t="e">
        <f ca="1">(AVERAGE(OFFSET(Sheet3!$C$7:$J$7,C50,$B$15)))/86400</f>
        <v>#DIV/0!</v>
      </c>
      <c r="L49" s="167">
        <f ca="1">(MIN(OFFSET(Sheet3!$C$7:$J$7,C50,$B$15)))/86400</f>
        <v>0</v>
      </c>
      <c r="M49" s="134">
        <f ca="1">MAX(OFFSET(Sheet3!$C$8:$J$8,C50,$B$15))</f>
        <v>0</v>
      </c>
      <c r="N49" s="134">
        <f ca="1">(OFFSET(Sheet3!$K$8,C50,$B$15))</f>
        <v>0</v>
      </c>
      <c r="O49" s="134">
        <f ca="1">MIN(OFFSET(Sheet3!$C$8:$J$8,C50,$B$15))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11</v>
      </c>
      <c r="F50" s="134">
        <f ca="1">OFFSET(Sheet3!$C$5,C51,$B$15)</f>
        <v>0</v>
      </c>
      <c r="G50" s="134">
        <f ca="1">MAX(OFFSET(Sheet3!$C$6:$J$6,C51,$B$15))</f>
        <v>0</v>
      </c>
      <c r="H50" s="134" t="e">
        <f ca="1">AVERAGE(OFFSET(Sheet3!$C$6:$J$6,C51,$B$15))</f>
        <v>#DIV/0!</v>
      </c>
      <c r="I50" s="134">
        <f ca="1">MIN(OFFSET(Sheet3!$C$6:$J$6,C51,$B$15))</f>
        <v>0</v>
      </c>
      <c r="J50" s="167">
        <f ca="1">(MAX(OFFSET(Sheet3!$C$7:$J$7,C51,$B$15)))/86400</f>
        <v>0</v>
      </c>
      <c r="K50" s="167" t="e">
        <f ca="1">(AVERAGE(OFFSET(Sheet3!$C$7:$J$7,C51,$B$15)))/86400</f>
        <v>#DIV/0!</v>
      </c>
      <c r="L50" s="167">
        <f ca="1">(MIN(OFFSET(Sheet3!$C$7:$J$7,C51,$B$15)))/86400</f>
        <v>0</v>
      </c>
      <c r="M50" s="134">
        <f ca="1">MAX(OFFSET(Sheet3!$C$8:$J$8,C51,$B$15))</f>
        <v>0</v>
      </c>
      <c r="N50" s="134">
        <f ca="1">(OFFSET(Sheet3!$K$8,C51,$B$15))</f>
        <v>0</v>
      </c>
      <c r="O50" s="134">
        <f ca="1">MIN(OFFSET(Sheet3!$C$8:$J$8,C51,$B$15))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11</v>
      </c>
      <c r="F51" s="134">
        <f ca="1">OFFSET(Sheet3!$C$5,C52,$B$15)</f>
        <v>0</v>
      </c>
      <c r="G51" s="134">
        <f ca="1">MAX(OFFSET(Sheet3!$C$6:$J$6,C52,$B$15))</f>
        <v>0</v>
      </c>
      <c r="H51" s="134" t="e">
        <f ca="1">AVERAGE(OFFSET(Sheet3!$C$6:$J$6,C52,$B$15))</f>
        <v>#DIV/0!</v>
      </c>
      <c r="I51" s="134">
        <f ca="1">MIN(OFFSET(Sheet3!$C$6:$J$6,C52,$B$15))</f>
        <v>0</v>
      </c>
      <c r="J51" s="167">
        <f ca="1">(MAX(OFFSET(Sheet3!$C$7:$J$7,C52,$B$15)))/86400</f>
        <v>0</v>
      </c>
      <c r="K51" s="167" t="e">
        <f ca="1">(AVERAGE(OFFSET(Sheet3!$C$7:$J$7,C52,$B$15)))/86400</f>
        <v>#DIV/0!</v>
      </c>
      <c r="L51" s="167">
        <f ca="1">(MIN(OFFSET(Sheet3!$C$7:$J$7,C52,$B$15)))/86400</f>
        <v>0</v>
      </c>
      <c r="M51" s="134">
        <f ca="1">MAX(OFFSET(Sheet3!$C$8:$J$8,C52,$B$15))</f>
        <v>0</v>
      </c>
      <c r="N51" s="134">
        <f ca="1">(OFFSET(Sheet3!$K$8,C52,$B$15))</f>
        <v>0</v>
      </c>
      <c r="O51" s="134">
        <f ca="1">MIN(OFFSET(Sheet3!$C$8:$J$8,C52,$B$15))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11</v>
      </c>
      <c r="F52" s="134">
        <f ca="1">OFFSET(Sheet3!$C$5,C53,$B$15)</f>
        <v>0</v>
      </c>
      <c r="G52" s="134">
        <f ca="1">MAX(OFFSET(Sheet3!$C$6:$J$6,C53,$B$15))</f>
        <v>0</v>
      </c>
      <c r="H52" s="134" t="e">
        <f ca="1">AVERAGE(OFFSET(Sheet3!$C$6:$J$6,C53,$B$15))</f>
        <v>#DIV/0!</v>
      </c>
      <c r="I52" s="134">
        <f ca="1">MIN(OFFSET(Sheet3!$C$6:$J$6,C53,$B$15))</f>
        <v>0</v>
      </c>
      <c r="J52" s="167">
        <f ca="1">(MAX(OFFSET(Sheet3!$C$7:$J$7,C53,$B$15)))/86400</f>
        <v>0</v>
      </c>
      <c r="K52" s="167" t="e">
        <f ca="1">(AVERAGE(OFFSET(Sheet3!$C$7:$J$7,C53,$B$15)))/86400</f>
        <v>#DIV/0!</v>
      </c>
      <c r="L52" s="167">
        <f ca="1">(MIN(OFFSET(Sheet3!$C$7:$J$7,C53,$B$15)))/86400</f>
        <v>0</v>
      </c>
      <c r="M52" s="134">
        <f ca="1">MAX(OFFSET(Sheet3!$C$8:$J$8,C53,$B$15))</f>
        <v>0</v>
      </c>
      <c r="N52" s="134">
        <f ca="1">(OFFSET(Sheet3!$K$8,C53,$B$15))</f>
        <v>0</v>
      </c>
      <c r="O52" s="134">
        <f ca="1">MIN(OFFSET(Sheet3!$C$8:$J$8,C53,$B$15))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11</v>
      </c>
      <c r="F53" s="134">
        <f ca="1">OFFSET(Sheet3!$C$5,C54,$B$15)</f>
        <v>0</v>
      </c>
      <c r="G53" s="134">
        <f ca="1">MAX(OFFSET(Sheet3!$C$6:$J$6,C54,$B$15))</f>
        <v>0</v>
      </c>
      <c r="H53" s="134" t="e">
        <f ca="1">AVERAGE(OFFSET(Sheet3!$C$6:$J$6,C54,$B$15))</f>
        <v>#DIV/0!</v>
      </c>
      <c r="I53" s="134">
        <f ca="1">MIN(OFFSET(Sheet3!$C$6:$J$6,C54,$B$15))</f>
        <v>0</v>
      </c>
      <c r="J53" s="167">
        <f ca="1">(MAX(OFFSET(Sheet3!$C$7:$J$7,C54,$B$15)))/86400</f>
        <v>0</v>
      </c>
      <c r="K53" s="167" t="e">
        <f ca="1">(AVERAGE(OFFSET(Sheet3!$C$7:$J$7,C54,$B$15)))/86400</f>
        <v>#DIV/0!</v>
      </c>
      <c r="L53" s="167">
        <f ca="1">(MIN(OFFSET(Sheet3!$C$7:$J$7,C54,$B$15)))/86400</f>
        <v>0</v>
      </c>
      <c r="M53" s="134">
        <f ca="1">MAX(OFFSET(Sheet3!$C$8:$J$8,C54,$B$15))</f>
        <v>0</v>
      </c>
      <c r="N53" s="134">
        <f ca="1">(OFFSET(Sheet3!$K$8,C54,$B$15))</f>
        <v>0</v>
      </c>
      <c r="O53" s="134">
        <f ca="1">MIN(OFFSET(Sheet3!$C$8:$J$8,C54,$B$15))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11</v>
      </c>
      <c r="F54" s="134">
        <f ca="1">OFFSET(Sheet3!$C$5,C55,$B$15)</f>
        <v>0</v>
      </c>
      <c r="G54" s="134">
        <f ca="1">MAX(OFFSET(Sheet3!$C$6:$J$6,C55,$B$15))</f>
        <v>0</v>
      </c>
      <c r="H54" s="134" t="e">
        <f ca="1">AVERAGE(OFFSET(Sheet3!$C$6:$J$6,C55,$B$15))</f>
        <v>#DIV/0!</v>
      </c>
      <c r="I54" s="134">
        <f ca="1">MIN(OFFSET(Sheet3!$C$6:$J$6,C55,$B$15))</f>
        <v>0</v>
      </c>
      <c r="J54" s="167">
        <f ca="1">(MAX(OFFSET(Sheet3!$C$7:$J$7,C55,$B$15)))/86400</f>
        <v>0</v>
      </c>
      <c r="K54" s="167" t="e">
        <f ca="1">(AVERAGE(OFFSET(Sheet3!$C$7:$J$7,C55,$B$15)))/86400</f>
        <v>#DIV/0!</v>
      </c>
      <c r="L54" s="167">
        <f ca="1">(MIN(OFFSET(Sheet3!$C$7:$J$7,C55,$B$15)))/86400</f>
        <v>0</v>
      </c>
      <c r="M54" s="134">
        <f ca="1">MAX(OFFSET(Sheet3!$C$8:$J$8,C55,$B$15))</f>
        <v>0</v>
      </c>
      <c r="N54" s="134">
        <f ca="1">(OFFSET(Sheet3!$K$8,C55,$B$15))</f>
        <v>0</v>
      </c>
      <c r="O54" s="134">
        <f ca="1">MIN(OFFSET(Sheet3!$C$8:$J$8,C55,$B$15))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11</v>
      </c>
      <c r="F55" s="134">
        <f ca="1">OFFSET(Sheet3!$C$5,C56,$B$15)</f>
        <v>0</v>
      </c>
      <c r="G55" s="134">
        <f ca="1">MAX(OFFSET(Sheet3!$C$6:$J$6,C56,$B$15))</f>
        <v>0</v>
      </c>
      <c r="H55" s="134" t="e">
        <f ca="1">AVERAGE(OFFSET(Sheet3!$C$6:$J$6,C56,$B$15))</f>
        <v>#DIV/0!</v>
      </c>
      <c r="I55" s="134">
        <f ca="1">MIN(OFFSET(Sheet3!$C$6:$J$6,C56,$B$15))</f>
        <v>0</v>
      </c>
      <c r="J55" s="167">
        <f ca="1">(MAX(OFFSET(Sheet3!$C$7:$J$7,C56,$B$15)))/86400</f>
        <v>0</v>
      </c>
      <c r="K55" s="167" t="e">
        <f ca="1">(AVERAGE(OFFSET(Sheet3!$C$7:$J$7,C56,$B$15)))/86400</f>
        <v>#DIV/0!</v>
      </c>
      <c r="L55" s="167">
        <f ca="1">(MIN(OFFSET(Sheet3!$C$7:$J$7,C56,$B$15)))/86400</f>
        <v>0</v>
      </c>
      <c r="M55" s="134">
        <f ca="1">MAX(OFFSET(Sheet3!$C$8:$J$8,C56,$B$15))</f>
        <v>0</v>
      </c>
      <c r="N55" s="134">
        <f ca="1">(OFFSET(Sheet3!$K$8,C56,$B$15))</f>
        <v>0</v>
      </c>
      <c r="O55" s="134">
        <f ca="1">MIN(OFFSET(Sheet3!$C$8:$J$8,C56,$B$15))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11</v>
      </c>
      <c r="F56" s="134">
        <f ca="1">OFFSET(Sheet3!$C$5,C57,$B$15)</f>
        <v>0</v>
      </c>
      <c r="G56" s="134">
        <f ca="1">MAX(OFFSET(Sheet3!$C$6:$J$6,C57,$B$15))</f>
        <v>0</v>
      </c>
      <c r="H56" s="134" t="e">
        <f ca="1">AVERAGE(OFFSET(Sheet3!$C$6:$J$6,C57,$B$15))</f>
        <v>#DIV/0!</v>
      </c>
      <c r="I56" s="134">
        <f ca="1">MIN(OFFSET(Sheet3!$C$6:$J$6,C57,$B$15))</f>
        <v>0</v>
      </c>
      <c r="J56" s="167">
        <f ca="1">(MAX(OFFSET(Sheet3!$C$7:$J$7,C57,$B$15)))/86400</f>
        <v>0</v>
      </c>
      <c r="K56" s="167" t="e">
        <f ca="1">(AVERAGE(OFFSET(Sheet3!$C$7:$J$7,C57,$B$15)))/86400</f>
        <v>#DIV/0!</v>
      </c>
      <c r="L56" s="167">
        <f ca="1">(MIN(OFFSET(Sheet3!$C$7:$J$7,C57,$B$15)))/86400</f>
        <v>0</v>
      </c>
      <c r="M56" s="134">
        <f ca="1">MAX(OFFSET(Sheet3!$C$8:$J$8,C57,$B$15))</f>
        <v>0</v>
      </c>
      <c r="N56" s="134">
        <f ca="1">(OFFSET(Sheet3!$K$8,C57,$B$15))</f>
        <v>0</v>
      </c>
      <c r="O56" s="134">
        <f ca="1">MIN(OFFSET(Sheet3!$C$8:$J$8,C57,$B$15))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11</v>
      </c>
      <c r="F57" s="134">
        <f ca="1">OFFSET(Sheet3!$C$5,C58,$B$15)</f>
        <v>0</v>
      </c>
      <c r="G57" s="134">
        <f ca="1">MAX(OFFSET(Sheet3!$C$6:$J$6,C58,$B$15))</f>
        <v>0</v>
      </c>
      <c r="H57" s="134" t="e">
        <f ca="1">AVERAGE(OFFSET(Sheet3!$C$6:$J$6,C58,$B$15))</f>
        <v>#DIV/0!</v>
      </c>
      <c r="I57" s="134">
        <f ca="1">MIN(OFFSET(Sheet3!$C$6:$J$6,C58,$B$15))</f>
        <v>0</v>
      </c>
      <c r="J57" s="167">
        <f ca="1">(MAX(OFFSET(Sheet3!$C$7:$J$7,C58,$B$15)))/86400</f>
        <v>0</v>
      </c>
      <c r="K57" s="167" t="e">
        <f ca="1">(AVERAGE(OFFSET(Sheet3!$C$7:$J$7,C58,$B$15)))/86400</f>
        <v>#DIV/0!</v>
      </c>
      <c r="L57" s="167">
        <f ca="1">(MIN(OFFSET(Sheet3!$C$7:$J$7,C58,$B$15)))/86400</f>
        <v>0</v>
      </c>
      <c r="M57" s="134">
        <f ca="1">MAX(OFFSET(Sheet3!$C$8:$J$8,C58,$B$15))</f>
        <v>0</v>
      </c>
      <c r="N57" s="134">
        <f ca="1">(OFFSET(Sheet3!$K$8,C58,$B$15))</f>
        <v>0</v>
      </c>
      <c r="O57" s="134">
        <f ca="1">MIN(OFFSET(Sheet3!$C$8:$J$8,C58,$B$15))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11</v>
      </c>
      <c r="F58" s="134">
        <f ca="1">OFFSET(Sheet3!$C$5,C59,$B$15)</f>
        <v>0</v>
      </c>
      <c r="G58" s="134">
        <f ca="1">MAX(OFFSET(Sheet3!$C$6:$J$6,C59,$B$15))</f>
        <v>0</v>
      </c>
      <c r="H58" s="134" t="e">
        <f ca="1">AVERAGE(OFFSET(Sheet3!$C$6:$J$6,C59,$B$15))</f>
        <v>#DIV/0!</v>
      </c>
      <c r="I58" s="134">
        <f ca="1">MIN(OFFSET(Sheet3!$C$6:$J$6,C59,$B$15))</f>
        <v>0</v>
      </c>
      <c r="J58" s="167">
        <f ca="1">(MAX(OFFSET(Sheet3!$C$7:$J$7,C59,$B$15)))/86400</f>
        <v>0</v>
      </c>
      <c r="K58" s="167" t="e">
        <f ca="1">(AVERAGE(OFFSET(Sheet3!$C$7:$J$7,C59,$B$15)))/86400</f>
        <v>#DIV/0!</v>
      </c>
      <c r="L58" s="167">
        <f ca="1">(MIN(OFFSET(Sheet3!$C$7:$J$7,C59,$B$15)))/86400</f>
        <v>0</v>
      </c>
      <c r="M58" s="134">
        <f ca="1">MAX(OFFSET(Sheet3!$C$8:$J$8,C59,$B$15))</f>
        <v>0</v>
      </c>
      <c r="N58" s="134">
        <f ca="1">(OFFSET(Sheet3!$K$8,C59,$B$15))</f>
        <v>0</v>
      </c>
      <c r="O58" s="134">
        <f ca="1">MIN(OFFSET(Sheet3!$C$8:$J$8,C59,$B$15))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11</v>
      </c>
      <c r="F59" s="134">
        <f ca="1">OFFSET(Sheet3!$C$5,C60,$B$15)</f>
        <v>0</v>
      </c>
      <c r="G59" s="134">
        <f ca="1">MAX(OFFSET(Sheet3!$C$6:$J$6,C60,$B$15))</f>
        <v>0</v>
      </c>
      <c r="H59" s="134" t="e">
        <f ca="1">AVERAGE(OFFSET(Sheet3!$C$6:$J$6,C60,$B$15))</f>
        <v>#DIV/0!</v>
      </c>
      <c r="I59" s="134">
        <f ca="1">MIN(OFFSET(Sheet3!$C$6:$J$6,C60,$B$15))</f>
        <v>0</v>
      </c>
      <c r="J59" s="167">
        <f ca="1">(MAX(OFFSET(Sheet3!$C$7:$J$7,C60,$B$15)))/86400</f>
        <v>0</v>
      </c>
      <c r="K59" s="167" t="e">
        <f ca="1">(AVERAGE(OFFSET(Sheet3!$C$7:$J$7,C60,$B$15)))/86400</f>
        <v>#DIV/0!</v>
      </c>
      <c r="L59" s="167">
        <f ca="1">(MIN(OFFSET(Sheet3!$C$7:$J$7,C60,$B$15)))/86400</f>
        <v>0</v>
      </c>
      <c r="M59" s="134">
        <f ca="1">MAX(OFFSET(Sheet3!$C$8:$J$8,C60,$B$15))</f>
        <v>0</v>
      </c>
      <c r="N59" s="134">
        <f ca="1">(OFFSET(Sheet3!$K$8,C60,$B$15))</f>
        <v>0</v>
      </c>
      <c r="O59" s="134">
        <f ca="1">MIN(OFFSET(Sheet3!$C$8:$J$8,C60,$B$15))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11</v>
      </c>
      <c r="F60" s="134">
        <f ca="1">OFFSET(Sheet3!$C$5,C61,$B$15)</f>
        <v>0</v>
      </c>
      <c r="G60" s="134">
        <f ca="1">MAX(OFFSET(Sheet3!$C$6:$J$6,C61,$B$15))</f>
        <v>0</v>
      </c>
      <c r="H60" s="134" t="e">
        <f ca="1">AVERAGE(OFFSET(Sheet3!$C$6:$J$6,C61,$B$15))</f>
        <v>#DIV/0!</v>
      </c>
      <c r="I60" s="134">
        <f ca="1">MIN(OFFSET(Sheet3!$C$6:$J$6,C61,$B$15))</f>
        <v>0</v>
      </c>
      <c r="J60" s="167">
        <f ca="1">(MAX(OFFSET(Sheet3!$C$7:$J$7,C61,$B$15)))/86400</f>
        <v>0</v>
      </c>
      <c r="K60" s="167" t="e">
        <f ca="1">(AVERAGE(OFFSET(Sheet3!$C$7:$J$7,C61,$B$15)))/86400</f>
        <v>#DIV/0!</v>
      </c>
      <c r="L60" s="167">
        <f ca="1">(MIN(OFFSET(Sheet3!$C$7:$J$7,C61,$B$15)))/86400</f>
        <v>0</v>
      </c>
      <c r="M60" s="134">
        <f ca="1">MAX(OFFSET(Sheet3!$C$8:$J$8,C61,$B$15))</f>
        <v>0</v>
      </c>
      <c r="N60" s="134">
        <f ca="1">(OFFSET(Sheet3!$K$8,C61,$B$15))</f>
        <v>0</v>
      </c>
      <c r="O60" s="134">
        <f ca="1">MIN(OFFSET(Sheet3!$C$8:$J$8,C61,$B$15))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11</v>
      </c>
      <c r="F61" s="134">
        <f ca="1">OFFSET(Sheet3!$C$5,C62,$B$15)</f>
        <v>0</v>
      </c>
      <c r="G61" s="134">
        <f ca="1">MAX(OFFSET(Sheet3!$C$6:$J$6,C62,$B$15))</f>
        <v>0</v>
      </c>
      <c r="H61" s="134" t="e">
        <f ca="1">AVERAGE(OFFSET(Sheet3!$C$6:$J$6,C62,$B$15))</f>
        <v>#DIV/0!</v>
      </c>
      <c r="I61" s="134">
        <f ca="1">MIN(OFFSET(Sheet3!$C$6:$J$6,C62,$B$15))</f>
        <v>0</v>
      </c>
      <c r="J61" s="167">
        <f ca="1">(MAX(OFFSET(Sheet3!$C$7:$J$7,C62,$B$15)))/86400</f>
        <v>0</v>
      </c>
      <c r="K61" s="167" t="e">
        <f ca="1">(AVERAGE(OFFSET(Sheet3!$C$7:$J$7,C62,$B$15)))/86400</f>
        <v>#DIV/0!</v>
      </c>
      <c r="L61" s="167">
        <f ca="1">(MIN(OFFSET(Sheet3!$C$7:$J$7,C62,$B$15)))/86400</f>
        <v>0</v>
      </c>
      <c r="M61" s="134">
        <f ca="1">MAX(OFFSET(Sheet3!$C$8:$J$8,C62,$B$15))</f>
        <v>0</v>
      </c>
      <c r="N61" s="134">
        <f ca="1">(OFFSET(Sheet3!$K$8,C62,$B$15))</f>
        <v>0</v>
      </c>
      <c r="O61" s="134">
        <f ca="1">MIN(OFFSET(Sheet3!$C$8:$J$8,C62,$B$15))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11</v>
      </c>
      <c r="F62" s="134">
        <f ca="1">OFFSET(Sheet3!$C$5,C63,$B$15)</f>
        <v>0</v>
      </c>
      <c r="G62" s="134">
        <f ca="1">MAX(OFFSET(Sheet3!$C$6:$J$6,C63,$B$15))</f>
        <v>0</v>
      </c>
      <c r="H62" s="134" t="e">
        <f ca="1">AVERAGE(OFFSET(Sheet3!$C$6:$J$6,C63,$B$15))</f>
        <v>#DIV/0!</v>
      </c>
      <c r="I62" s="134">
        <f ca="1">MIN(OFFSET(Sheet3!$C$6:$J$6,C63,$B$15))</f>
        <v>0</v>
      </c>
      <c r="J62" s="167">
        <f ca="1">(MAX(OFFSET(Sheet3!$C$7:$J$7,C63,$B$15)))/86400</f>
        <v>0</v>
      </c>
      <c r="K62" s="167" t="e">
        <f ca="1">(AVERAGE(OFFSET(Sheet3!$C$7:$J$7,C63,$B$15)))/86400</f>
        <v>#DIV/0!</v>
      </c>
      <c r="L62" s="167">
        <f ca="1">(MIN(OFFSET(Sheet3!$C$7:$J$7,C63,$B$15)))/86400</f>
        <v>0</v>
      </c>
      <c r="M62" s="134">
        <f ca="1">MAX(OFFSET(Sheet3!$C$8:$J$8,C63,$B$15))</f>
        <v>0</v>
      </c>
      <c r="N62" s="134">
        <f ca="1">(OFFSET(Sheet3!$K$8,C63,$B$15))</f>
        <v>0</v>
      </c>
      <c r="O62" s="134">
        <f ca="1">MIN(OFFSET(Sheet3!$C$8:$J$8,C63,$B$15))</f>
        <v>0</v>
      </c>
    </row>
    <row r="63" spans="3:15" x14ac:dyDescent="0.25">
      <c r="C63" s="134">
        <v>232</v>
      </c>
      <c r="D63" s="134">
        <f ca="1">OFFSET(Sheet3!$B$5,C64,0)</f>
        <v>207</v>
      </c>
      <c r="E63" s="134">
        <v>11</v>
      </c>
      <c r="F63" s="134">
        <f ca="1">OFFSET(Sheet3!$C$5,C64,$B$15)</f>
        <v>0</v>
      </c>
      <c r="G63" s="134">
        <f ca="1">MAX(OFFSET(Sheet3!$C$6:$J$6,C64,$B$15))</f>
        <v>0</v>
      </c>
      <c r="H63" s="134" t="e">
        <f ca="1">AVERAGE(OFFSET(Sheet3!$C$6:$J$6,C64,$B$15))</f>
        <v>#DIV/0!</v>
      </c>
      <c r="I63" s="134">
        <f ca="1">MIN(OFFSET(Sheet3!$C$6:$J$6,C64,$B$15))</f>
        <v>0</v>
      </c>
      <c r="J63" s="167">
        <f ca="1">(MAX(OFFSET(Sheet3!$C$7:$J$7,C64,$B$15)))/86400</f>
        <v>0</v>
      </c>
      <c r="K63" s="167" t="e">
        <f ca="1">(AVERAGE(OFFSET(Sheet3!$C$7:$J$7,C64,$B$15)))/86400</f>
        <v>#DIV/0!</v>
      </c>
      <c r="L63" s="167">
        <f ca="1">(MIN(OFFSET(Sheet3!$C$7:$J$7,C64,$B$15)))/86400</f>
        <v>0</v>
      </c>
      <c r="M63" s="134">
        <f ca="1">MAX(OFFSET(Sheet3!$C$8:$J$8,C64,$B$15))</f>
        <v>0</v>
      </c>
      <c r="N63" s="134">
        <f ca="1">(OFFSET(Sheet3!$K$8,C64,$B$15))</f>
        <v>0</v>
      </c>
      <c r="O63" s="134">
        <f ca="1">MIN(OFFSET(Sheet3!$C$8:$J$8,C64,$B$15))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11</v>
      </c>
      <c r="F64" s="134">
        <f ca="1">OFFSET(Sheet3!$C$5,C65,$B$15)</f>
        <v>0</v>
      </c>
      <c r="G64" s="134">
        <f ca="1">MAX(OFFSET(Sheet3!$C$6:$J$6,C65,$B$15))</f>
        <v>0</v>
      </c>
      <c r="H64" s="134" t="e">
        <f ca="1">AVERAGE(OFFSET(Sheet3!$C$6:$J$6,C65,$B$15))</f>
        <v>#DIV/0!</v>
      </c>
      <c r="I64" s="134">
        <f ca="1">MIN(OFFSET(Sheet3!$C$6:$J$6,C65,$B$15))</f>
        <v>0</v>
      </c>
      <c r="J64" s="167">
        <f ca="1">(MAX(OFFSET(Sheet3!$C$7:$J$7,C65,$B$15)))/86400</f>
        <v>0</v>
      </c>
      <c r="K64" s="167" t="e">
        <f ca="1">(AVERAGE(OFFSET(Sheet3!$C$7:$J$7,C65,$B$15)))/86400</f>
        <v>#DIV/0!</v>
      </c>
      <c r="L64" s="167">
        <f ca="1">(MIN(OFFSET(Sheet3!$C$7:$J$7,C65,$B$15)))/86400</f>
        <v>0</v>
      </c>
      <c r="M64" s="134">
        <f ca="1">MAX(OFFSET(Sheet3!$C$8:$J$8,C65,$B$15))</f>
        <v>0</v>
      </c>
      <c r="N64" s="134">
        <f ca="1">(OFFSET(Sheet3!$K$8,C65,$B$15))</f>
        <v>0</v>
      </c>
      <c r="O64" s="134">
        <f ca="1">MIN(OFFSET(Sheet3!$C$8:$J$8,C65,$B$15))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11</v>
      </c>
      <c r="F65" s="134">
        <f ca="1">OFFSET(Sheet3!$C$5,C66,$B$15)</f>
        <v>0</v>
      </c>
      <c r="G65" s="134">
        <f ca="1">MAX(OFFSET(Sheet3!$C$6:$J$6,C66,$B$15))</f>
        <v>0</v>
      </c>
      <c r="H65" s="134" t="e">
        <f ca="1">AVERAGE(OFFSET(Sheet3!$C$6:$J$6,C66,$B$15))</f>
        <v>#DIV/0!</v>
      </c>
      <c r="I65" s="134">
        <f ca="1">MIN(OFFSET(Sheet3!$C$6:$J$6,C66,$B$15))</f>
        <v>0</v>
      </c>
      <c r="J65" s="167">
        <f ca="1">(MAX(OFFSET(Sheet3!$C$7:$J$7,C66,$B$15)))/86400</f>
        <v>0</v>
      </c>
      <c r="K65" s="167" t="e">
        <f ca="1">(AVERAGE(OFFSET(Sheet3!$C$7:$J$7,C66,$B$15)))/86400</f>
        <v>#DIV/0!</v>
      </c>
      <c r="L65" s="167">
        <f ca="1">(MIN(OFFSET(Sheet3!$C$7:$J$7,C66,$B$15)))/86400</f>
        <v>0</v>
      </c>
      <c r="M65" s="134">
        <f ca="1">MAX(OFFSET(Sheet3!$C$8:$J$8,C66,$B$15))</f>
        <v>0</v>
      </c>
      <c r="N65" s="134">
        <f ca="1">(OFFSET(Sheet3!$K$8,C66,$B$15))</f>
        <v>0</v>
      </c>
      <c r="O65" s="134">
        <f ca="1">MIN(OFFSET(Sheet3!$C$8:$J$8,C66,$B$15))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11</v>
      </c>
      <c r="F66" s="134">
        <f ca="1">OFFSET(Sheet3!$C$5,C67,$B$15)</f>
        <v>0</v>
      </c>
      <c r="G66" s="134">
        <f ca="1">MAX(OFFSET(Sheet3!$C$6:$J$6,C67,$B$15))</f>
        <v>0</v>
      </c>
      <c r="H66" s="134" t="e">
        <f ca="1">AVERAGE(OFFSET(Sheet3!$C$6:$J$6,C67,$B$15))</f>
        <v>#DIV/0!</v>
      </c>
      <c r="I66" s="134">
        <f ca="1">MIN(OFFSET(Sheet3!$C$6:$J$6,C67,$B$15))</f>
        <v>0</v>
      </c>
      <c r="J66" s="167">
        <f ca="1">(MAX(OFFSET(Sheet3!$C$7:$J$7,C67,$B$15)))/86400</f>
        <v>0</v>
      </c>
      <c r="K66" s="167" t="e">
        <f ca="1">(AVERAGE(OFFSET(Sheet3!$C$7:$J$7,C67,$B$15)))/86400</f>
        <v>#DIV/0!</v>
      </c>
      <c r="L66" s="167">
        <f ca="1">(MIN(OFFSET(Sheet3!$C$7:$J$7,C67,$B$15)))/86400</f>
        <v>0</v>
      </c>
      <c r="M66" s="134">
        <f ca="1">MAX(OFFSET(Sheet3!$C$8:$J$8,C67,$B$15))</f>
        <v>0</v>
      </c>
      <c r="N66" s="134">
        <f ca="1">(OFFSET(Sheet3!$K$8,C67,$B$15))</f>
        <v>0</v>
      </c>
      <c r="O66" s="134">
        <f ca="1">MIN(OFFSET(Sheet3!$C$8:$J$8,C67,$B$15))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11</v>
      </c>
      <c r="F67" s="134">
        <f ca="1">OFFSET(Sheet3!$C$5,C68,$B$15)</f>
        <v>0</v>
      </c>
      <c r="G67" s="134">
        <f ca="1">MAX(OFFSET(Sheet3!$C$6:$J$6,C68,$B$15))</f>
        <v>0</v>
      </c>
      <c r="H67" s="134" t="e">
        <f ca="1">AVERAGE(OFFSET(Sheet3!$C$6:$J$6,C68,$B$15))</f>
        <v>#DIV/0!</v>
      </c>
      <c r="I67" s="134">
        <f ca="1">MIN(OFFSET(Sheet3!$C$6:$J$6,C68,$B$15))</f>
        <v>0</v>
      </c>
      <c r="J67" s="167">
        <f ca="1">(MAX(OFFSET(Sheet3!$C$7:$J$7,C68,$B$15)))/86400</f>
        <v>0</v>
      </c>
      <c r="K67" s="167" t="e">
        <f ca="1">(AVERAGE(OFFSET(Sheet3!$C$7:$J$7,C68,$B$15)))/86400</f>
        <v>#DIV/0!</v>
      </c>
      <c r="L67" s="167">
        <f ca="1">(MIN(OFFSET(Sheet3!$C$7:$J$7,C68,$B$15)))/86400</f>
        <v>0</v>
      </c>
      <c r="M67" s="134">
        <f ca="1">MAX(OFFSET(Sheet3!$C$8:$J$8,C68,$B$15))</f>
        <v>0</v>
      </c>
      <c r="N67" s="134">
        <f ca="1">(OFFSET(Sheet3!$K$8,C68,$B$15))</f>
        <v>0</v>
      </c>
      <c r="O67" s="134">
        <f ca="1">MIN(OFFSET(Sheet3!$C$8:$J$8,C68,$B$15))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11</v>
      </c>
      <c r="F68" s="134">
        <f ca="1">OFFSET(Sheet3!$C$5,C69,$B$15)</f>
        <v>0</v>
      </c>
      <c r="G68" s="134">
        <f ca="1">MAX(OFFSET(Sheet3!$C$6:$J$6,C69,$B$15))</f>
        <v>0</v>
      </c>
      <c r="H68" s="134" t="e">
        <f ca="1">AVERAGE(OFFSET(Sheet3!$C$6:$J$6,C69,$B$15))</f>
        <v>#DIV/0!</v>
      </c>
      <c r="I68" s="134">
        <f ca="1">MIN(OFFSET(Sheet3!$C$6:$J$6,C69,$B$15))</f>
        <v>0</v>
      </c>
      <c r="J68" s="167">
        <f ca="1">(MAX(OFFSET(Sheet3!$C$7:$J$7,C69,$B$15)))/86400</f>
        <v>0</v>
      </c>
      <c r="K68" s="167" t="e">
        <f ca="1">(AVERAGE(OFFSET(Sheet3!$C$7:$J$7,C69,$B$15)))/86400</f>
        <v>#DIV/0!</v>
      </c>
      <c r="L68" s="167">
        <f ca="1">(MIN(OFFSET(Sheet3!$C$7:$J$7,C69,$B$15)))/86400</f>
        <v>0</v>
      </c>
      <c r="M68" s="134">
        <f ca="1">MAX(OFFSET(Sheet3!$C$8:$J$8,C69,$B$15))</f>
        <v>0</v>
      </c>
      <c r="N68" s="134">
        <f ca="1">(OFFSET(Sheet3!$K$8,C69,$B$15))</f>
        <v>0</v>
      </c>
      <c r="O68" s="134">
        <f ca="1">MIN(OFFSET(Sheet3!$C$8:$J$8,C69,$B$15))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11</v>
      </c>
      <c r="F69" s="134">
        <f ca="1">OFFSET(Sheet3!$C$5,C70,$B$15)</f>
        <v>0</v>
      </c>
      <c r="G69" s="134">
        <f ca="1">MAX(OFFSET(Sheet3!$C$6:$J$6,C70,$B$15))</f>
        <v>0</v>
      </c>
      <c r="H69" s="134" t="e">
        <f ca="1">AVERAGE(OFFSET(Sheet3!$C$6:$J$6,C70,$B$15))</f>
        <v>#DIV/0!</v>
      </c>
      <c r="I69" s="134">
        <f ca="1">MIN(OFFSET(Sheet3!$C$6:$J$6,C70,$B$15))</f>
        <v>0</v>
      </c>
      <c r="J69" s="167">
        <f ca="1">(MAX(OFFSET(Sheet3!$C$7:$J$7,C70,$B$15)))/86400</f>
        <v>0</v>
      </c>
      <c r="K69" s="167" t="e">
        <f ca="1">(AVERAGE(OFFSET(Sheet3!$C$7:$J$7,C70,$B$15)))/86400</f>
        <v>#DIV/0!</v>
      </c>
      <c r="L69" s="167">
        <f ca="1">(MIN(OFFSET(Sheet3!$C$7:$J$7,C70,$B$15)))/86400</f>
        <v>0</v>
      </c>
      <c r="M69" s="134">
        <f ca="1">MAX(OFFSET(Sheet3!$C$8:$J$8,C70,$B$15))</f>
        <v>0</v>
      </c>
      <c r="N69" s="134">
        <f ca="1">(OFFSET(Sheet3!$K$8,C70,$B$15))</f>
        <v>0</v>
      </c>
      <c r="O69" s="134">
        <f ca="1">MIN(OFFSET(Sheet3!$C$8:$J$8,C70,$B$15))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11</v>
      </c>
      <c r="F70" s="134">
        <f ca="1">OFFSET(Sheet3!$C$5,C71,$B$15)</f>
        <v>0</v>
      </c>
      <c r="G70" s="134">
        <f ca="1">MAX(OFFSET(Sheet3!$C$6:$J$6,C71,$B$15))</f>
        <v>0</v>
      </c>
      <c r="H70" s="134" t="e">
        <f ca="1">AVERAGE(OFFSET(Sheet3!$C$6:$J$6,C71,$B$15))</f>
        <v>#DIV/0!</v>
      </c>
      <c r="I70" s="134">
        <f ca="1">MIN(OFFSET(Sheet3!$C$6:$J$6,C71,$B$15))</f>
        <v>0</v>
      </c>
      <c r="J70" s="167">
        <f ca="1">(MAX(OFFSET(Sheet3!$C$7:$J$7,C71,$B$15)))/86400</f>
        <v>0</v>
      </c>
      <c r="K70" s="167" t="e">
        <f ca="1">(AVERAGE(OFFSET(Sheet3!$C$7:$J$7,C71,$B$15)))/86400</f>
        <v>#DIV/0!</v>
      </c>
      <c r="L70" s="167">
        <f ca="1">(MIN(OFFSET(Sheet3!$C$7:$J$7,C71,$B$15)))/86400</f>
        <v>0</v>
      </c>
      <c r="M70" s="134">
        <f ca="1">MAX(OFFSET(Sheet3!$C$8:$J$8,C71,$B$15))</f>
        <v>0</v>
      </c>
      <c r="N70" s="134">
        <f ca="1">(OFFSET(Sheet3!$K$8,C71,$B$15))</f>
        <v>0</v>
      </c>
      <c r="O70" s="134">
        <f ca="1">MIN(OFFSET(Sheet3!$C$8:$J$8,C71,$B$15))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11</v>
      </c>
      <c r="F71" s="134">
        <f ca="1">OFFSET(Sheet3!$C$5,C72,$B$15)</f>
        <v>0</v>
      </c>
      <c r="G71" s="134">
        <f ca="1">MAX(OFFSET(Sheet3!$C$6:$J$6,C72,$B$15))</f>
        <v>0</v>
      </c>
      <c r="H71" s="134" t="e">
        <f ca="1">AVERAGE(OFFSET(Sheet3!$C$6:$J$6,C72,$B$15))</f>
        <v>#DIV/0!</v>
      </c>
      <c r="I71" s="134">
        <f ca="1">MIN(OFFSET(Sheet3!$C$6:$J$6,C72,$B$15))</f>
        <v>0</v>
      </c>
      <c r="J71" s="167">
        <f ca="1">(MAX(OFFSET(Sheet3!$C$7:$J$7,C72,$B$15)))/86400</f>
        <v>0</v>
      </c>
      <c r="K71" s="167" t="e">
        <f ca="1">(AVERAGE(OFFSET(Sheet3!$C$7:$J$7,C72,$B$15)))/86400</f>
        <v>#DIV/0!</v>
      </c>
      <c r="L71" s="167">
        <f ca="1">(MIN(OFFSET(Sheet3!$C$7:$J$7,C72,$B$15)))/86400</f>
        <v>0</v>
      </c>
      <c r="M71" s="134">
        <f ca="1">MAX(OFFSET(Sheet3!$C$8:$J$8,C72,$B$15))</f>
        <v>0</v>
      </c>
      <c r="N71" s="134">
        <f ca="1">(OFFSET(Sheet3!$K$8,C72,$B$15))</f>
        <v>0</v>
      </c>
      <c r="O71" s="134">
        <f ca="1">MIN(OFFSET(Sheet3!$C$8:$J$8,C72,$B$15))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11</v>
      </c>
      <c r="F72" s="134">
        <f ca="1">OFFSET(Sheet3!$C$5,C73,$B$15)</f>
        <v>0</v>
      </c>
      <c r="G72" s="134">
        <f ca="1">MAX(OFFSET(Sheet3!$C$6:$J$6,C73,$B$15))</f>
        <v>0</v>
      </c>
      <c r="H72" s="134" t="e">
        <f ca="1">AVERAGE(OFFSET(Sheet3!$C$6:$J$6,C73,$B$15))</f>
        <v>#DIV/0!</v>
      </c>
      <c r="I72" s="134">
        <f ca="1">MIN(OFFSET(Sheet3!$C$6:$J$6,C73,$B$15))</f>
        <v>0</v>
      </c>
      <c r="J72" s="167">
        <f ca="1">(MAX(OFFSET(Sheet3!$C$7:$J$7,C73,$B$15)))/86400</f>
        <v>0</v>
      </c>
      <c r="K72" s="167" t="e">
        <f ca="1">(AVERAGE(OFFSET(Sheet3!$C$7:$J$7,C73,$B$15)))/86400</f>
        <v>#DIV/0!</v>
      </c>
      <c r="L72" s="167">
        <f ca="1">(MIN(OFFSET(Sheet3!$C$7:$J$7,C73,$B$15)))/86400</f>
        <v>0</v>
      </c>
      <c r="M72" s="134">
        <f ca="1">MAX(OFFSET(Sheet3!$C$8:$J$8,C73,$B$15))</f>
        <v>0</v>
      </c>
      <c r="N72" s="134">
        <f ca="1">(OFFSET(Sheet3!$K$8,C73,$B$15))</f>
        <v>0</v>
      </c>
      <c r="O72" s="134">
        <f ca="1">MIN(OFFSET(Sheet3!$C$8:$J$8,C73,$B$15))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11</v>
      </c>
      <c r="F73" s="134">
        <f ca="1">OFFSET(Sheet3!$C$5,C74,$B$15)</f>
        <v>0</v>
      </c>
      <c r="G73" s="134">
        <f ca="1">MAX(OFFSET(Sheet3!$C$6:$J$6,C74,$B$15))</f>
        <v>0</v>
      </c>
      <c r="H73" s="134" t="e">
        <f ca="1">AVERAGE(OFFSET(Sheet3!$C$6:$J$6,C74,$B$15))</f>
        <v>#DIV/0!</v>
      </c>
      <c r="I73" s="134">
        <f ca="1">MIN(OFFSET(Sheet3!$C$6:$J$6,C74,$B$15))</f>
        <v>0</v>
      </c>
      <c r="J73" s="167">
        <f ca="1">(MAX(OFFSET(Sheet3!$C$7:$J$7,C74,$B$15)))/86400</f>
        <v>0</v>
      </c>
      <c r="K73" s="167" t="e">
        <f ca="1">(AVERAGE(OFFSET(Sheet3!$C$7:$J$7,C74,$B$15)))/86400</f>
        <v>#DIV/0!</v>
      </c>
      <c r="L73" s="167">
        <f ca="1">(MIN(OFFSET(Sheet3!$C$7:$J$7,C74,$B$15)))/86400</f>
        <v>0</v>
      </c>
      <c r="M73" s="134">
        <f ca="1">MAX(OFFSET(Sheet3!$C$8:$J$8,C74,$B$15))</f>
        <v>0</v>
      </c>
      <c r="N73" s="134">
        <f ca="1">(OFFSET(Sheet3!$K$8,C74,$B$15))</f>
        <v>0</v>
      </c>
      <c r="O73" s="134">
        <f ca="1">MIN(OFFSET(Sheet3!$C$8:$J$8,C74,$B$15))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11</v>
      </c>
      <c r="F74" s="134">
        <f ca="1">OFFSET(Sheet3!$C$5,C75,$B$15)</f>
        <v>0</v>
      </c>
      <c r="G74" s="134">
        <f ca="1">MAX(OFFSET(Sheet3!$C$6:$J$6,C75,$B$15))</f>
        <v>0</v>
      </c>
      <c r="H74" s="134" t="e">
        <f ca="1">AVERAGE(OFFSET(Sheet3!$C$6:$J$6,C75,$B$15))</f>
        <v>#DIV/0!</v>
      </c>
      <c r="I74" s="134">
        <f ca="1">MIN(OFFSET(Sheet3!$C$6:$J$6,C75,$B$15))</f>
        <v>0</v>
      </c>
      <c r="J74" s="167">
        <f ca="1">(MAX(OFFSET(Sheet3!$C$7:$J$7,C75,$B$15)))/86400</f>
        <v>0</v>
      </c>
      <c r="K74" s="167" t="e">
        <f ca="1">(AVERAGE(OFFSET(Sheet3!$C$7:$J$7,C75,$B$15)))/86400</f>
        <v>#DIV/0!</v>
      </c>
      <c r="L74" s="167">
        <f ca="1">(MIN(OFFSET(Sheet3!$C$7:$J$7,C75,$B$15)))/86400</f>
        <v>0</v>
      </c>
      <c r="M74" s="134">
        <f ca="1">MAX(OFFSET(Sheet3!$C$8:$J$8,C75,$B$15))</f>
        <v>0</v>
      </c>
      <c r="N74" s="134">
        <f ca="1">(OFFSET(Sheet3!$K$8,C75,$B$15))</f>
        <v>0</v>
      </c>
      <c r="O74" s="134">
        <f ca="1">MIN(OFFSET(Sheet3!$C$8:$J$8,C75,$B$15))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11</v>
      </c>
      <c r="F75" s="134">
        <f ca="1">OFFSET(Sheet3!$C$5,C76,$B$15)</f>
        <v>0</v>
      </c>
      <c r="G75" s="134">
        <f ca="1">MAX(OFFSET(Sheet3!$C$6:$J$6,C76,$B$15))</f>
        <v>0</v>
      </c>
      <c r="H75" s="134" t="e">
        <f ca="1">AVERAGE(OFFSET(Sheet3!$C$6:$J$6,C76,$B$15))</f>
        <v>#DIV/0!</v>
      </c>
      <c r="I75" s="134">
        <f ca="1">MIN(OFFSET(Sheet3!$C$6:$J$6,C76,$B$15))</f>
        <v>0</v>
      </c>
      <c r="J75" s="167">
        <f ca="1">(MAX(OFFSET(Sheet3!$C$7:$J$7,C76,$B$15)))/86400</f>
        <v>0</v>
      </c>
      <c r="K75" s="167" t="e">
        <f ca="1">(AVERAGE(OFFSET(Sheet3!$C$7:$J$7,C76,$B$15)))/86400</f>
        <v>#DIV/0!</v>
      </c>
      <c r="L75" s="167">
        <f ca="1">(MIN(OFFSET(Sheet3!$C$7:$J$7,C76,$B$15)))/86400</f>
        <v>0</v>
      </c>
      <c r="M75" s="134">
        <f ca="1">MAX(OFFSET(Sheet3!$C$8:$J$8,C76,$B$15))</f>
        <v>0</v>
      </c>
      <c r="N75" s="134">
        <f ca="1">(OFFSET(Sheet3!$K$8,C76,$B$15))</f>
        <v>0</v>
      </c>
      <c r="O75" s="134">
        <f ca="1">MIN(OFFSET(Sheet3!$C$8:$J$8,C76,$B$15))</f>
        <v>0</v>
      </c>
    </row>
    <row r="76" spans="3:15" x14ac:dyDescent="0.25">
      <c r="C76" s="134">
        <v>284</v>
      </c>
      <c r="D76" s="134">
        <f ca="1">OFFSET(Sheet3!$B$5,C77,0)</f>
        <v>235</v>
      </c>
      <c r="E76" s="134">
        <v>11</v>
      </c>
      <c r="F76" s="134">
        <f ca="1">OFFSET(Sheet3!$C$5,C77,$B$15)</f>
        <v>0</v>
      </c>
      <c r="G76" s="134">
        <f ca="1">MAX(OFFSET(Sheet3!$C$6:$J$6,C77,$B$15))</f>
        <v>0</v>
      </c>
      <c r="H76" s="134" t="e">
        <f ca="1">AVERAGE(OFFSET(Sheet3!$C$6:$J$6,C77,$B$15))</f>
        <v>#DIV/0!</v>
      </c>
      <c r="I76" s="134">
        <f ca="1">MIN(OFFSET(Sheet3!$C$6:$J$6,C77,$B$15))</f>
        <v>0</v>
      </c>
      <c r="J76" s="167">
        <f ca="1">(MAX(OFFSET(Sheet3!$C$7:$J$7,C77,$B$15)))/86400</f>
        <v>0</v>
      </c>
      <c r="K76" s="167" t="e">
        <f ca="1">(AVERAGE(OFFSET(Sheet3!$C$7:$J$7,C77,$B$15)))/86400</f>
        <v>#DIV/0!</v>
      </c>
      <c r="L76" s="167">
        <f ca="1">(MIN(OFFSET(Sheet3!$C$7:$J$7,C77,$B$15)))/86400</f>
        <v>0</v>
      </c>
      <c r="M76" s="134">
        <f ca="1">MAX(OFFSET(Sheet3!$C$8:$J$8,C77,$B$15))</f>
        <v>0</v>
      </c>
      <c r="N76" s="134">
        <f ca="1">(OFFSET(Sheet3!$K$8,C77,$B$15))</f>
        <v>0</v>
      </c>
      <c r="O76" s="134">
        <f ca="1">MIN(OFFSET(Sheet3!$C$8:$J$8,C77,$B$15))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11</v>
      </c>
      <c r="F77" s="134">
        <f ca="1">OFFSET(Sheet3!$C$5,C78,$B$15)</f>
        <v>0</v>
      </c>
      <c r="G77" s="134">
        <f ca="1">MAX(OFFSET(Sheet3!$C$6:$J$6,C78,$B$15))</f>
        <v>0</v>
      </c>
      <c r="H77" s="134" t="e">
        <f ca="1">AVERAGE(OFFSET(Sheet3!$C$6:$J$6,C78,$B$15))</f>
        <v>#DIV/0!</v>
      </c>
      <c r="I77" s="134">
        <f ca="1">MIN(OFFSET(Sheet3!$C$6:$J$6,C78,$B$15))</f>
        <v>0</v>
      </c>
      <c r="J77" s="167">
        <f ca="1">(MAX(OFFSET(Sheet3!$C$7:$J$7,C78,$B$15)))/86400</f>
        <v>0</v>
      </c>
      <c r="K77" s="167" t="e">
        <f ca="1">(AVERAGE(OFFSET(Sheet3!$C$7:$J$7,C78,$B$15)))/86400</f>
        <v>#DIV/0!</v>
      </c>
      <c r="L77" s="167">
        <f ca="1">(MIN(OFFSET(Sheet3!$C$7:$J$7,C78,$B$15)))/86400</f>
        <v>0</v>
      </c>
      <c r="M77" s="134">
        <f ca="1">MAX(OFFSET(Sheet3!$C$8:$J$8,C78,$B$15))</f>
        <v>0</v>
      </c>
      <c r="N77" s="134">
        <f ca="1">(OFFSET(Sheet3!$K$8,C78,$B$15))</f>
        <v>0</v>
      </c>
      <c r="O77" s="134">
        <f ca="1">MIN(OFFSET(Sheet3!$C$8:$J$8,C78,$B$15))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11</v>
      </c>
      <c r="F78" s="134">
        <f ca="1">OFFSET(Sheet3!$C$5,C79,$B$15)</f>
        <v>0</v>
      </c>
      <c r="G78" s="134">
        <f ca="1">MAX(OFFSET(Sheet3!$C$6:$J$6,C79,$B$15))</f>
        <v>0</v>
      </c>
      <c r="H78" s="134" t="e">
        <f ca="1">AVERAGE(OFFSET(Sheet3!$C$6:$J$6,C79,$B$15))</f>
        <v>#DIV/0!</v>
      </c>
      <c r="I78" s="134">
        <f ca="1">MIN(OFFSET(Sheet3!$C$6:$J$6,C79,$B$15))</f>
        <v>0</v>
      </c>
      <c r="J78" s="167">
        <f ca="1">(MAX(OFFSET(Sheet3!$C$7:$J$7,C79,$B$15)))/86400</f>
        <v>0</v>
      </c>
      <c r="K78" s="167" t="e">
        <f ca="1">(AVERAGE(OFFSET(Sheet3!$C$7:$J$7,C79,$B$15)))/86400</f>
        <v>#DIV/0!</v>
      </c>
      <c r="L78" s="167">
        <f ca="1">(MIN(OFFSET(Sheet3!$C$7:$J$7,C79,$B$15)))/86400</f>
        <v>0</v>
      </c>
      <c r="M78" s="134">
        <f ca="1">MAX(OFFSET(Sheet3!$C$8:$J$8,C79,$B$15))</f>
        <v>0</v>
      </c>
      <c r="N78" s="134">
        <f ca="1">(OFFSET(Sheet3!$K$8,C79,$B$15))</f>
        <v>0</v>
      </c>
      <c r="O78" s="134">
        <f ca="1">MIN(OFFSET(Sheet3!$C$8:$J$8,C79,$B$15))</f>
        <v>0</v>
      </c>
    </row>
    <row r="79" spans="3:15" x14ac:dyDescent="0.25">
      <c r="C79" s="134">
        <v>296</v>
      </c>
      <c r="D79" s="134">
        <f ca="1">OFFSET(Sheet3!$B$5,C80,0)</f>
        <v>244</v>
      </c>
      <c r="E79" s="134">
        <v>11</v>
      </c>
      <c r="F79" s="134">
        <f ca="1">OFFSET(Sheet3!$C$5,C80,$B$15)</f>
        <v>0</v>
      </c>
      <c r="G79" s="134">
        <f ca="1">MAX(OFFSET(Sheet3!$C$6:$J$6,C80,$B$15))</f>
        <v>0</v>
      </c>
      <c r="H79" s="134" t="e">
        <f ca="1">AVERAGE(OFFSET(Sheet3!$C$6:$J$6,C80,$B$15))</f>
        <v>#DIV/0!</v>
      </c>
      <c r="I79" s="134">
        <f ca="1">MIN(OFFSET(Sheet3!$C$6:$J$6,C80,$B$15))</f>
        <v>0</v>
      </c>
      <c r="J79" s="167">
        <f ca="1">(MAX(OFFSET(Sheet3!$C$7:$J$7,C80,$B$15)))/86400</f>
        <v>0</v>
      </c>
      <c r="K79" s="167" t="e">
        <f ca="1">(AVERAGE(OFFSET(Sheet3!$C$7:$J$7,C80,$B$15)))/86400</f>
        <v>#DIV/0!</v>
      </c>
      <c r="L79" s="167">
        <f ca="1">(MIN(OFFSET(Sheet3!$C$7:$J$7,C80,$B$15)))/86400</f>
        <v>0</v>
      </c>
      <c r="M79" s="134">
        <f ca="1">MAX(OFFSET(Sheet3!$C$8:$J$8,C80,$B$15))</f>
        <v>0</v>
      </c>
      <c r="N79" s="134">
        <f ca="1">(OFFSET(Sheet3!$K$8,C80,$B$15))</f>
        <v>0</v>
      </c>
      <c r="O79" s="134">
        <f ca="1">MIN(OFFSET(Sheet3!$C$8:$J$8,C80,$B$15))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11</v>
      </c>
      <c r="F80" s="134">
        <f ca="1">OFFSET(Sheet3!$C$5,C81,$B$15)</f>
        <v>0</v>
      </c>
      <c r="G80" s="134">
        <f ca="1">MAX(OFFSET(Sheet3!$C$6:$J$6,C81,$B$15))</f>
        <v>0</v>
      </c>
      <c r="H80" s="134" t="e">
        <f ca="1">AVERAGE(OFFSET(Sheet3!$C$6:$J$6,C81,$B$15))</f>
        <v>#DIV/0!</v>
      </c>
      <c r="I80" s="134">
        <f ca="1">MIN(OFFSET(Sheet3!$C$6:$J$6,C81,$B$15))</f>
        <v>0</v>
      </c>
      <c r="J80" s="167">
        <f ca="1">(MAX(OFFSET(Sheet3!$C$7:$J$7,C81,$B$15)))/86400</f>
        <v>0</v>
      </c>
      <c r="K80" s="167" t="e">
        <f ca="1">(AVERAGE(OFFSET(Sheet3!$C$7:$J$7,C81,$B$15)))/86400</f>
        <v>#DIV/0!</v>
      </c>
      <c r="L80" s="167">
        <f ca="1">(MIN(OFFSET(Sheet3!$C$7:$J$7,C81,$B$15)))/86400</f>
        <v>0</v>
      </c>
      <c r="M80" s="134">
        <f ca="1">MAX(OFFSET(Sheet3!$C$8:$J$8,C81,$B$15))</f>
        <v>0</v>
      </c>
      <c r="N80" s="134">
        <f ca="1">(OFFSET(Sheet3!$K$8,C81,$B$15))</f>
        <v>0</v>
      </c>
      <c r="O80" s="134">
        <f ca="1">MIN(OFFSET(Sheet3!$C$8:$J$8,C81,$B$15))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11</v>
      </c>
      <c r="F81" s="134">
        <f ca="1">OFFSET(Sheet3!$C$5,C82,$B$15)</f>
        <v>0</v>
      </c>
      <c r="G81" s="134">
        <f ca="1">MAX(OFFSET(Sheet3!$C$6:$J$6,C82,$B$15))</f>
        <v>0</v>
      </c>
      <c r="H81" s="134" t="e">
        <f ca="1">AVERAGE(OFFSET(Sheet3!$C$6:$J$6,C82,$B$15))</f>
        <v>#DIV/0!</v>
      </c>
      <c r="I81" s="134">
        <f ca="1">MIN(OFFSET(Sheet3!$C$6:$J$6,C82,$B$15))</f>
        <v>0</v>
      </c>
      <c r="J81" s="167">
        <f ca="1">(MAX(OFFSET(Sheet3!$C$7:$J$7,C82,$B$15)))/86400</f>
        <v>0</v>
      </c>
      <c r="K81" s="167" t="e">
        <f ca="1">(AVERAGE(OFFSET(Sheet3!$C$7:$J$7,C82,$B$15)))/86400</f>
        <v>#DIV/0!</v>
      </c>
      <c r="L81" s="167">
        <f ca="1">(MIN(OFFSET(Sheet3!$C$7:$J$7,C82,$B$15)))/86400</f>
        <v>0</v>
      </c>
      <c r="M81" s="134">
        <f ca="1">MAX(OFFSET(Sheet3!$C$8:$J$8,C82,$B$15))</f>
        <v>0</v>
      </c>
      <c r="N81" s="134">
        <f ca="1">(OFFSET(Sheet3!$K$8,C82,$B$15))</f>
        <v>0</v>
      </c>
      <c r="O81" s="134">
        <f ca="1">MIN(OFFSET(Sheet3!$C$8:$J$8,C82,$B$15))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11</v>
      </c>
      <c r="F82" s="134">
        <f ca="1">OFFSET(Sheet3!$C$5,C83,$B$15)</f>
        <v>0</v>
      </c>
      <c r="G82" s="134">
        <f ca="1">MAX(OFFSET(Sheet3!$C$6:$J$6,C83,$B$15))</f>
        <v>0</v>
      </c>
      <c r="H82" s="134" t="e">
        <f ca="1">AVERAGE(OFFSET(Sheet3!$C$6:$J$6,C83,$B$15))</f>
        <v>#DIV/0!</v>
      </c>
      <c r="I82" s="134">
        <f ca="1">MIN(OFFSET(Sheet3!$C$6:$J$6,C83,$B$15))</f>
        <v>0</v>
      </c>
      <c r="J82" s="167">
        <f ca="1">(MAX(OFFSET(Sheet3!$C$7:$J$7,C83,$B$15)))/86400</f>
        <v>0</v>
      </c>
      <c r="K82" s="167" t="e">
        <f ca="1">(AVERAGE(OFFSET(Sheet3!$C$7:$J$7,C83,$B$15)))/86400</f>
        <v>#DIV/0!</v>
      </c>
      <c r="L82" s="167">
        <f ca="1">(MIN(OFFSET(Sheet3!$C$7:$J$7,C83,$B$15)))/86400</f>
        <v>0</v>
      </c>
      <c r="M82" s="134">
        <f ca="1">MAX(OFFSET(Sheet3!$C$8:$J$8,C83,$B$15))</f>
        <v>0</v>
      </c>
      <c r="N82" s="134">
        <f ca="1">(OFFSET(Sheet3!$K$8,C83,$B$15))</f>
        <v>0</v>
      </c>
      <c r="O82" s="134">
        <f ca="1">MIN(OFFSET(Sheet3!$C$8:$J$8,C83,$B$15))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11</v>
      </c>
      <c r="F83" s="134">
        <f ca="1">OFFSET(Sheet3!$C$5,C84,$B$15)</f>
        <v>0</v>
      </c>
      <c r="G83" s="134">
        <f ca="1">MAX(OFFSET(Sheet3!$C$6:$J$6,C84,$B$15))</f>
        <v>0</v>
      </c>
      <c r="H83" s="134" t="e">
        <f ca="1">AVERAGE(OFFSET(Sheet3!$C$6:$J$6,C84,$B$15))</f>
        <v>#DIV/0!</v>
      </c>
      <c r="I83" s="134">
        <f ca="1">MIN(OFFSET(Sheet3!$C$6:$J$6,C84,$B$15))</f>
        <v>0</v>
      </c>
      <c r="J83" s="167">
        <f ca="1">(MAX(OFFSET(Sheet3!$C$7:$J$7,C84,$B$15)))/86400</f>
        <v>0</v>
      </c>
      <c r="K83" s="167" t="e">
        <f ca="1">(AVERAGE(OFFSET(Sheet3!$C$7:$J$7,C84,$B$15)))/86400</f>
        <v>#DIV/0!</v>
      </c>
      <c r="L83" s="167">
        <f ca="1">(MIN(OFFSET(Sheet3!$C$7:$J$7,C84,$B$15)))/86400</f>
        <v>0</v>
      </c>
      <c r="M83" s="134">
        <f ca="1">MAX(OFFSET(Sheet3!$C$8:$J$8,C84,$B$15))</f>
        <v>0</v>
      </c>
      <c r="N83" s="134">
        <f ca="1">(OFFSET(Sheet3!$K$8,C84,$B$15))</f>
        <v>0</v>
      </c>
      <c r="O83" s="134">
        <f ca="1">MIN(OFFSET(Sheet3!$C$8:$J$8,C84,$B$15))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11</v>
      </c>
      <c r="F84" s="134">
        <f ca="1">OFFSET(Sheet3!$C$5,C85,$B$15)</f>
        <v>0</v>
      </c>
      <c r="G84" s="134">
        <f ca="1">MAX(OFFSET(Sheet3!$C$6:$J$6,C85,$B$15))</f>
        <v>0</v>
      </c>
      <c r="H84" s="134" t="e">
        <f ca="1">AVERAGE(OFFSET(Sheet3!$C$6:$J$6,C85,$B$15))</f>
        <v>#DIV/0!</v>
      </c>
      <c r="I84" s="134">
        <f ca="1">MIN(OFFSET(Sheet3!$C$6:$J$6,C85,$B$15))</f>
        <v>0</v>
      </c>
      <c r="J84" s="167">
        <f ca="1">(MAX(OFFSET(Sheet3!$C$7:$J$7,C85,$B$15)))/86400</f>
        <v>0</v>
      </c>
      <c r="K84" s="167" t="e">
        <f ca="1">(AVERAGE(OFFSET(Sheet3!$C$7:$J$7,C85,$B$15)))/86400</f>
        <v>#DIV/0!</v>
      </c>
      <c r="L84" s="167">
        <f ca="1">(MIN(OFFSET(Sheet3!$C$7:$J$7,C85,$B$15)))/86400</f>
        <v>0</v>
      </c>
      <c r="M84" s="134">
        <f ca="1">MAX(OFFSET(Sheet3!$C$8:$J$8,C85,$B$15))</f>
        <v>0</v>
      </c>
      <c r="N84" s="134">
        <f ca="1">(OFFSET(Sheet3!$K$8,C85,$B$15))</f>
        <v>0</v>
      </c>
      <c r="O84" s="134">
        <f ca="1">MIN(OFFSET(Sheet3!$C$8:$J$8,C85,$B$15))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11</v>
      </c>
      <c r="F85" s="134">
        <f ca="1">OFFSET(Sheet3!$C$5,C86,$B$15)</f>
        <v>0</v>
      </c>
      <c r="G85" s="134">
        <f ca="1">MAX(OFFSET(Sheet3!$C$6:$J$6,C86,$B$15))</f>
        <v>0</v>
      </c>
      <c r="H85" s="134" t="e">
        <f ca="1">AVERAGE(OFFSET(Sheet3!$C$6:$J$6,C86,$B$15))</f>
        <v>#DIV/0!</v>
      </c>
      <c r="I85" s="134">
        <f ca="1">MIN(OFFSET(Sheet3!$C$6:$J$6,C86,$B$15))</f>
        <v>0</v>
      </c>
      <c r="J85" s="167">
        <f ca="1">(MAX(OFFSET(Sheet3!$C$7:$J$7,C86,$B$15)))/86400</f>
        <v>0</v>
      </c>
      <c r="K85" s="167" t="e">
        <f ca="1">(AVERAGE(OFFSET(Sheet3!$C$7:$J$7,C86,$B$15)))/86400</f>
        <v>#DIV/0!</v>
      </c>
      <c r="L85" s="167">
        <f ca="1">(MIN(OFFSET(Sheet3!$C$7:$J$7,C86,$B$15)))/86400</f>
        <v>0</v>
      </c>
      <c r="M85" s="134">
        <f ca="1">MAX(OFFSET(Sheet3!$C$8:$J$8,C86,$B$15))</f>
        <v>0</v>
      </c>
      <c r="N85" s="134">
        <f ca="1">(OFFSET(Sheet3!$K$8,C86,$B$15))</f>
        <v>0</v>
      </c>
      <c r="O85" s="134">
        <f ca="1">MIN(OFFSET(Sheet3!$C$8:$J$8,C86,$B$15))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11</v>
      </c>
      <c r="F86" s="134">
        <f ca="1">OFFSET(Sheet3!$C$5,C87,$B$15)</f>
        <v>0</v>
      </c>
      <c r="G86" s="134">
        <f ca="1">MAX(OFFSET(Sheet3!$C$6:$J$6,C87,$B$15))</f>
        <v>0</v>
      </c>
      <c r="H86" s="134" t="e">
        <f ca="1">AVERAGE(OFFSET(Sheet3!$C$6:$J$6,C87,$B$15))</f>
        <v>#DIV/0!</v>
      </c>
      <c r="I86" s="134">
        <f ca="1">MIN(OFFSET(Sheet3!$C$6:$J$6,C87,$B$15))</f>
        <v>0</v>
      </c>
      <c r="J86" s="167">
        <f ca="1">(MAX(OFFSET(Sheet3!$C$7:$J$7,C87,$B$15)))/86400</f>
        <v>0</v>
      </c>
      <c r="K86" s="167" t="e">
        <f ca="1">(AVERAGE(OFFSET(Sheet3!$C$7:$J$7,C87,$B$15)))/86400</f>
        <v>#DIV/0!</v>
      </c>
      <c r="L86" s="167">
        <f ca="1">(MIN(OFFSET(Sheet3!$C$7:$J$7,C87,$B$15)))/86400</f>
        <v>0</v>
      </c>
      <c r="M86" s="134">
        <f ca="1">MAX(OFFSET(Sheet3!$C$8:$J$8,C87,$B$15))</f>
        <v>0</v>
      </c>
      <c r="N86" s="134">
        <f ca="1">(OFFSET(Sheet3!$K$8,C87,$B$15))</f>
        <v>0</v>
      </c>
      <c r="O86" s="134">
        <f ca="1">MIN(OFFSET(Sheet3!$C$8:$J$8,C87,$B$15))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11</v>
      </c>
      <c r="F87" s="134">
        <f ca="1">OFFSET(Sheet3!$C$5,C88,$B$15)</f>
        <v>0</v>
      </c>
      <c r="G87" s="134">
        <f ca="1">MAX(OFFSET(Sheet3!$C$6:$J$6,C88,$B$15))</f>
        <v>0</v>
      </c>
      <c r="H87" s="134" t="e">
        <f ca="1">AVERAGE(OFFSET(Sheet3!$C$6:$J$6,C88,$B$15))</f>
        <v>#DIV/0!</v>
      </c>
      <c r="I87" s="134">
        <f ca="1">MIN(OFFSET(Sheet3!$C$6:$J$6,C88,$B$15))</f>
        <v>0</v>
      </c>
      <c r="J87" s="167">
        <f ca="1">(MAX(OFFSET(Sheet3!$C$7:$J$7,C88,$B$15)))/86400</f>
        <v>0</v>
      </c>
      <c r="K87" s="167" t="e">
        <f ca="1">(AVERAGE(OFFSET(Sheet3!$C$7:$J$7,C88,$B$15)))/86400</f>
        <v>#DIV/0!</v>
      </c>
      <c r="L87" s="167">
        <f ca="1">(MIN(OFFSET(Sheet3!$C$7:$J$7,C88,$B$15)))/86400</f>
        <v>0</v>
      </c>
      <c r="M87" s="134">
        <f ca="1">MAX(OFFSET(Sheet3!$C$8:$J$8,C88,$B$15))</f>
        <v>0</v>
      </c>
      <c r="N87" s="134">
        <f ca="1">(OFFSET(Sheet3!$K$8,C88,$B$15))</f>
        <v>0</v>
      </c>
      <c r="O87" s="134">
        <f ca="1">MIN(OFFSET(Sheet3!$C$8:$J$8,C88,$B$15))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11</v>
      </c>
      <c r="F88" s="134">
        <f ca="1">OFFSET(Sheet3!$C$5,C89,$B$15)</f>
        <v>0</v>
      </c>
      <c r="G88" s="134">
        <f ca="1">MAX(OFFSET(Sheet3!$C$6:$J$6,C89,$B$15))</f>
        <v>0</v>
      </c>
      <c r="H88" s="134" t="e">
        <f ca="1">AVERAGE(OFFSET(Sheet3!$C$6:$J$6,C89,$B$15))</f>
        <v>#DIV/0!</v>
      </c>
      <c r="I88" s="134">
        <f ca="1">MIN(OFFSET(Sheet3!$C$6:$J$6,C89,$B$15))</f>
        <v>0</v>
      </c>
      <c r="J88" s="167">
        <f ca="1">(MAX(OFFSET(Sheet3!$C$7:$J$7,C89,$B$15)))/86400</f>
        <v>0</v>
      </c>
      <c r="K88" s="167" t="e">
        <f ca="1">(AVERAGE(OFFSET(Sheet3!$C$7:$J$7,C89,$B$15)))/86400</f>
        <v>#DIV/0!</v>
      </c>
      <c r="L88" s="167">
        <f ca="1">(MIN(OFFSET(Sheet3!$C$7:$J$7,C89,$B$15)))/86400</f>
        <v>0</v>
      </c>
      <c r="M88" s="134">
        <f ca="1">MAX(OFFSET(Sheet3!$C$8:$J$8,C89,$B$15))</f>
        <v>0</v>
      </c>
      <c r="N88" s="134">
        <f ca="1">(OFFSET(Sheet3!$K$8,C89,$B$15))</f>
        <v>0</v>
      </c>
      <c r="O88" s="134">
        <f ca="1">MIN(OFFSET(Sheet3!$C$8:$J$8,C89,$B$15))</f>
        <v>0</v>
      </c>
    </row>
    <row r="89" spans="3:15" x14ac:dyDescent="0.25">
      <c r="C89" s="134">
        <v>336</v>
      </c>
      <c r="D89" s="134">
        <f ca="1">OFFSET(Sheet3!$B$5,C90,0)</f>
        <v>257</v>
      </c>
      <c r="E89" s="134">
        <v>11</v>
      </c>
      <c r="F89" s="134">
        <f ca="1">OFFSET(Sheet3!$C$5,C90,$B$15)</f>
        <v>0</v>
      </c>
      <c r="G89" s="134">
        <f ca="1">MAX(OFFSET(Sheet3!$C$6:$J$6,C90,$B$15))</f>
        <v>0</v>
      </c>
      <c r="H89" s="134" t="e">
        <f ca="1">AVERAGE(OFFSET(Sheet3!$C$6:$J$6,C90,$B$15))</f>
        <v>#DIV/0!</v>
      </c>
      <c r="I89" s="134">
        <f ca="1">MIN(OFFSET(Sheet3!$C$6:$J$6,C90,$B$15))</f>
        <v>0</v>
      </c>
      <c r="J89" s="167">
        <f ca="1">(MAX(OFFSET(Sheet3!$C$7:$J$7,C90,$B$15)))/86400</f>
        <v>0</v>
      </c>
      <c r="K89" s="167" t="e">
        <f ca="1">(AVERAGE(OFFSET(Sheet3!$C$7:$J$7,C90,$B$15)))/86400</f>
        <v>#DIV/0!</v>
      </c>
      <c r="L89" s="167">
        <f ca="1">(MIN(OFFSET(Sheet3!$C$7:$J$7,C90,$B$15)))/86400</f>
        <v>0</v>
      </c>
      <c r="M89" s="134">
        <f ca="1">MAX(OFFSET(Sheet3!$C$8:$J$8,C90,$B$15))</f>
        <v>0</v>
      </c>
      <c r="N89" s="134">
        <f ca="1">(OFFSET(Sheet3!$K$8,C90,$B$15))</f>
        <v>0</v>
      </c>
      <c r="O89" s="134">
        <f ca="1">MIN(OFFSET(Sheet3!$C$8:$J$8,C90,$B$15))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11</v>
      </c>
      <c r="F90" s="134">
        <f ca="1">OFFSET(Sheet3!$C$5,C91,$B$15)</f>
        <v>0</v>
      </c>
      <c r="G90" s="134">
        <f ca="1">MAX(OFFSET(Sheet3!$C$6:$J$6,C91,$B$15))</f>
        <v>0</v>
      </c>
      <c r="H90" s="134" t="e">
        <f ca="1">AVERAGE(OFFSET(Sheet3!$C$6:$J$6,C91,$B$15))</f>
        <v>#DIV/0!</v>
      </c>
      <c r="I90" s="134">
        <f ca="1">MIN(OFFSET(Sheet3!$C$6:$J$6,C91,$B$15))</f>
        <v>0</v>
      </c>
      <c r="J90" s="167">
        <f ca="1">(MAX(OFFSET(Sheet3!$C$7:$J$7,C91,$B$15)))/86400</f>
        <v>0</v>
      </c>
      <c r="K90" s="167" t="e">
        <f ca="1">(AVERAGE(OFFSET(Sheet3!$C$7:$J$7,C91,$B$15)))/86400</f>
        <v>#DIV/0!</v>
      </c>
      <c r="L90" s="167">
        <f ca="1">(MIN(OFFSET(Sheet3!$C$7:$J$7,C91,$B$15)))/86400</f>
        <v>0</v>
      </c>
      <c r="M90" s="134">
        <f ca="1">MAX(OFFSET(Sheet3!$C$8:$J$8,C91,$B$15))</f>
        <v>0</v>
      </c>
      <c r="N90" s="134">
        <f ca="1">(OFFSET(Sheet3!$K$8,C91,$B$15))</f>
        <v>0</v>
      </c>
      <c r="O90" s="134">
        <f ca="1">MIN(OFFSET(Sheet3!$C$8:$J$8,C91,$B$15))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11</v>
      </c>
      <c r="F91" s="134">
        <f ca="1">OFFSET(Sheet3!$C$5,C92,$B$15)</f>
        <v>0</v>
      </c>
      <c r="G91" s="134">
        <f ca="1">MAX(OFFSET(Sheet3!$C$6:$J$6,C92,$B$15))</f>
        <v>0</v>
      </c>
      <c r="H91" s="134" t="e">
        <f ca="1">AVERAGE(OFFSET(Sheet3!$C$6:$J$6,C92,$B$15))</f>
        <v>#DIV/0!</v>
      </c>
      <c r="I91" s="134">
        <f ca="1">MIN(OFFSET(Sheet3!$C$6:$J$6,C92,$B$15))</f>
        <v>0</v>
      </c>
      <c r="J91" s="167">
        <f ca="1">(MAX(OFFSET(Sheet3!$C$7:$J$7,C92,$B$15)))/86400</f>
        <v>0</v>
      </c>
      <c r="K91" s="167" t="e">
        <f ca="1">(AVERAGE(OFFSET(Sheet3!$C$7:$J$7,C92,$B$15)))/86400</f>
        <v>#DIV/0!</v>
      </c>
      <c r="L91" s="167">
        <f ca="1">(MIN(OFFSET(Sheet3!$C$7:$J$7,C92,$B$15)))/86400</f>
        <v>0</v>
      </c>
      <c r="M91" s="134">
        <f ca="1">MAX(OFFSET(Sheet3!$C$8:$J$8,C92,$B$15))</f>
        <v>0</v>
      </c>
      <c r="N91" s="134">
        <f ca="1">(OFFSET(Sheet3!$K$8,C92,$B$15))</f>
        <v>0</v>
      </c>
      <c r="O91" s="134">
        <f ca="1">MIN(OFFSET(Sheet3!$C$8:$J$8,C92,$B$15))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11</v>
      </c>
      <c r="F92" s="134">
        <f ca="1">OFFSET(Sheet3!$C$5,C93,$B$15)</f>
        <v>0</v>
      </c>
      <c r="G92" s="134">
        <f ca="1">MAX(OFFSET(Sheet3!$C$6:$J$6,C93,$B$15))</f>
        <v>0</v>
      </c>
      <c r="H92" s="134" t="e">
        <f ca="1">AVERAGE(OFFSET(Sheet3!$C$6:$J$6,C93,$B$15))</f>
        <v>#DIV/0!</v>
      </c>
      <c r="I92" s="134">
        <f ca="1">MIN(OFFSET(Sheet3!$C$6:$J$6,C93,$B$15))</f>
        <v>0</v>
      </c>
      <c r="J92" s="167">
        <f ca="1">(MAX(OFFSET(Sheet3!$C$7:$J$7,C93,$B$15)))/86400</f>
        <v>0</v>
      </c>
      <c r="K92" s="167" t="e">
        <f ca="1">(AVERAGE(OFFSET(Sheet3!$C$7:$J$7,C93,$B$15)))/86400</f>
        <v>#DIV/0!</v>
      </c>
      <c r="L92" s="167">
        <f ca="1">(MIN(OFFSET(Sheet3!$C$7:$J$7,C93,$B$15)))/86400</f>
        <v>0</v>
      </c>
      <c r="M92" s="134">
        <f ca="1">MAX(OFFSET(Sheet3!$C$8:$J$8,C93,$B$15))</f>
        <v>0</v>
      </c>
      <c r="N92" s="134">
        <f ca="1">(OFFSET(Sheet3!$K$8,C93,$B$15))</f>
        <v>0</v>
      </c>
      <c r="O92" s="134">
        <f ca="1">MIN(OFFSET(Sheet3!$C$8:$J$8,C93,$B$15))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11</v>
      </c>
      <c r="F93" s="134">
        <f ca="1">OFFSET(Sheet3!$C$5,C94,$B$15)</f>
        <v>0</v>
      </c>
      <c r="G93" s="134">
        <f ca="1">MAX(OFFSET(Sheet3!$C$6:$J$6,C94,$B$15))</f>
        <v>0</v>
      </c>
      <c r="H93" s="134" t="e">
        <f ca="1">AVERAGE(OFFSET(Sheet3!$C$6:$J$6,C94,$B$15))</f>
        <v>#DIV/0!</v>
      </c>
      <c r="I93" s="134">
        <f ca="1">MIN(OFFSET(Sheet3!$C$6:$J$6,C94,$B$15))</f>
        <v>0</v>
      </c>
      <c r="J93" s="167">
        <f ca="1">(MAX(OFFSET(Sheet3!$C$7:$J$7,C94,$B$15)))/86400</f>
        <v>0</v>
      </c>
      <c r="K93" s="167" t="e">
        <f ca="1">(AVERAGE(OFFSET(Sheet3!$C$7:$J$7,C94,$B$15)))/86400</f>
        <v>#DIV/0!</v>
      </c>
      <c r="L93" s="167">
        <f ca="1">(MIN(OFFSET(Sheet3!$C$7:$J$7,C94,$B$15)))/86400</f>
        <v>0</v>
      </c>
      <c r="M93" s="134">
        <f ca="1">MAX(OFFSET(Sheet3!$C$8:$J$8,C94,$B$15))</f>
        <v>0</v>
      </c>
      <c r="N93" s="134">
        <f ca="1">(OFFSET(Sheet3!$K$8,C94,$B$15))</f>
        <v>0</v>
      </c>
      <c r="O93" s="134">
        <f ca="1">MIN(OFFSET(Sheet3!$C$8:$J$8,C94,$B$15))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11</v>
      </c>
      <c r="F94" s="134">
        <f ca="1">OFFSET(Sheet3!$C$5,C95,$B$15)</f>
        <v>0</v>
      </c>
      <c r="G94" s="134">
        <f ca="1">MAX(OFFSET(Sheet3!$C$6:$J$6,C95,$B$15))</f>
        <v>0</v>
      </c>
      <c r="H94" s="134" t="e">
        <f ca="1">AVERAGE(OFFSET(Sheet3!$C$6:$J$6,C95,$B$15))</f>
        <v>#DIV/0!</v>
      </c>
      <c r="I94" s="134">
        <f ca="1">MIN(OFFSET(Sheet3!$C$6:$J$6,C95,$B$15))</f>
        <v>0</v>
      </c>
      <c r="J94" s="167">
        <f ca="1">(MAX(OFFSET(Sheet3!$C$7:$J$7,C95,$B$15)))/86400</f>
        <v>0</v>
      </c>
      <c r="K94" s="167" t="e">
        <f ca="1">(AVERAGE(OFFSET(Sheet3!$C$7:$J$7,C95,$B$15)))/86400</f>
        <v>#DIV/0!</v>
      </c>
      <c r="L94" s="167">
        <f ca="1">(MIN(OFFSET(Sheet3!$C$7:$J$7,C95,$B$15)))/86400</f>
        <v>0</v>
      </c>
      <c r="M94" s="134">
        <f ca="1">MAX(OFFSET(Sheet3!$C$8:$J$8,C95,$B$15))</f>
        <v>0</v>
      </c>
      <c r="N94" s="134">
        <f ca="1">(OFFSET(Sheet3!$K$8,C95,$B$15))</f>
        <v>0</v>
      </c>
      <c r="O94" s="134">
        <f ca="1">MIN(OFFSET(Sheet3!$C$8:$J$8,C95,$B$15))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11</v>
      </c>
      <c r="F95" s="134">
        <f ca="1">OFFSET(Sheet3!$C$5,C96,$B$15)</f>
        <v>0</v>
      </c>
      <c r="G95" s="134">
        <f ca="1">MAX(OFFSET(Sheet3!$C$6:$J$6,C96,$B$15))</f>
        <v>0</v>
      </c>
      <c r="H95" s="134" t="e">
        <f ca="1">AVERAGE(OFFSET(Sheet3!$C$6:$J$6,C96,$B$15))</f>
        <v>#DIV/0!</v>
      </c>
      <c r="I95" s="134">
        <f ca="1">MIN(OFFSET(Sheet3!$C$6:$J$6,C96,$B$15))</f>
        <v>0</v>
      </c>
      <c r="J95" s="167">
        <f ca="1">(MAX(OFFSET(Sheet3!$C$7:$J$7,C96,$B$15)))/86400</f>
        <v>0</v>
      </c>
      <c r="K95" s="167" t="e">
        <f ca="1">(AVERAGE(OFFSET(Sheet3!$C$7:$J$7,C96,$B$15)))/86400</f>
        <v>#DIV/0!</v>
      </c>
      <c r="L95" s="167">
        <f ca="1">(MIN(OFFSET(Sheet3!$C$7:$J$7,C96,$B$15)))/86400</f>
        <v>0</v>
      </c>
      <c r="M95" s="134">
        <f ca="1">MAX(OFFSET(Sheet3!$C$8:$J$8,C96,$B$15))</f>
        <v>0</v>
      </c>
      <c r="N95" s="134">
        <f ca="1">(OFFSET(Sheet3!$K$8,C96,$B$15))</f>
        <v>0</v>
      </c>
      <c r="O95" s="134">
        <f ca="1">MIN(OFFSET(Sheet3!$C$8:$J$8,C96,$B$15))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11</v>
      </c>
      <c r="F96" s="134">
        <f ca="1">OFFSET(Sheet3!$C$5,C97,$B$15)</f>
        <v>0</v>
      </c>
      <c r="G96" s="134">
        <f ca="1">MAX(OFFSET(Sheet3!$C$6:$J$6,C97,$B$15))</f>
        <v>0</v>
      </c>
      <c r="H96" s="134" t="e">
        <f ca="1">AVERAGE(OFFSET(Sheet3!$C$6:$J$6,C97,$B$15))</f>
        <v>#DIV/0!</v>
      </c>
      <c r="I96" s="134">
        <f ca="1">MIN(OFFSET(Sheet3!$C$6:$J$6,C97,$B$15))</f>
        <v>0</v>
      </c>
      <c r="J96" s="167">
        <f ca="1">(MAX(OFFSET(Sheet3!$C$7:$J$7,C97,$B$15)))/86400</f>
        <v>0</v>
      </c>
      <c r="K96" s="167" t="e">
        <f ca="1">(AVERAGE(OFFSET(Sheet3!$C$7:$J$7,C97,$B$15)))/86400</f>
        <v>#DIV/0!</v>
      </c>
      <c r="L96" s="167">
        <f ca="1">(MIN(OFFSET(Sheet3!$C$7:$J$7,C97,$B$15)))/86400</f>
        <v>0</v>
      </c>
      <c r="M96" s="134">
        <f ca="1">MAX(OFFSET(Sheet3!$C$8:$J$8,C97,$B$15))</f>
        <v>0</v>
      </c>
      <c r="N96" s="134">
        <f ca="1">(OFFSET(Sheet3!$K$8,C97,$B$15))</f>
        <v>0</v>
      </c>
      <c r="O96" s="134">
        <f ca="1">MIN(OFFSET(Sheet3!$C$8:$J$8,C97,$B$15))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11</v>
      </c>
      <c r="F97" s="134">
        <f ca="1">OFFSET(Sheet3!$C$5,C98,$B$15)</f>
        <v>0</v>
      </c>
      <c r="G97" s="134">
        <f ca="1">MAX(OFFSET(Sheet3!$C$6:$J$6,C98,$B$15))</f>
        <v>0</v>
      </c>
      <c r="H97" s="134" t="e">
        <f ca="1">AVERAGE(OFFSET(Sheet3!$C$6:$J$6,C98,$B$15))</f>
        <v>#DIV/0!</v>
      </c>
      <c r="I97" s="134">
        <f ca="1">MIN(OFFSET(Sheet3!$C$6:$J$6,C98,$B$15))</f>
        <v>0</v>
      </c>
      <c r="J97" s="167">
        <f ca="1">(MAX(OFFSET(Sheet3!$C$7:$J$7,C98,$B$15)))/86400</f>
        <v>0</v>
      </c>
      <c r="K97" s="167" t="e">
        <f ca="1">(AVERAGE(OFFSET(Sheet3!$C$7:$J$7,C98,$B$15)))/86400</f>
        <v>#DIV/0!</v>
      </c>
      <c r="L97" s="167">
        <f ca="1">(MIN(OFFSET(Sheet3!$C$7:$J$7,C98,$B$15)))/86400</f>
        <v>0</v>
      </c>
      <c r="M97" s="134">
        <f ca="1">MAX(OFFSET(Sheet3!$C$8:$J$8,C98,$B$15))</f>
        <v>0</v>
      </c>
      <c r="N97" s="134">
        <f ca="1">(OFFSET(Sheet3!$K$8,C98,$B$15))</f>
        <v>0</v>
      </c>
      <c r="O97" s="134">
        <f ca="1">MIN(OFFSET(Sheet3!$C$8:$J$8,C98,$B$15))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11</v>
      </c>
      <c r="F98" s="134">
        <f ca="1">OFFSET(Sheet3!$C$5,C99,$B$15)</f>
        <v>0</v>
      </c>
      <c r="G98" s="134">
        <f ca="1">MAX(OFFSET(Sheet3!$C$6:$J$6,C99,$B$15))</f>
        <v>0</v>
      </c>
      <c r="H98" s="134" t="e">
        <f ca="1">AVERAGE(OFFSET(Sheet3!$C$6:$J$6,C99,$B$15))</f>
        <v>#DIV/0!</v>
      </c>
      <c r="I98" s="134">
        <f ca="1">MIN(OFFSET(Sheet3!$C$6:$J$6,C99,$B$15))</f>
        <v>0</v>
      </c>
      <c r="J98" s="167">
        <f ca="1">(MAX(OFFSET(Sheet3!$C$7:$J$7,C99,$B$15)))/86400</f>
        <v>0</v>
      </c>
      <c r="K98" s="167" t="e">
        <f ca="1">(AVERAGE(OFFSET(Sheet3!$C$7:$J$7,C99,$B$15)))/86400</f>
        <v>#DIV/0!</v>
      </c>
      <c r="L98" s="167">
        <f ca="1">(MIN(OFFSET(Sheet3!$C$7:$J$7,C99,$B$15)))/86400</f>
        <v>0</v>
      </c>
      <c r="M98" s="134">
        <f ca="1">MAX(OFFSET(Sheet3!$C$8:$J$8,C99,$B$15))</f>
        <v>0</v>
      </c>
      <c r="N98" s="134">
        <f ca="1">(OFFSET(Sheet3!$K$8,C99,$B$15))</f>
        <v>0</v>
      </c>
      <c r="O98" s="134">
        <f ca="1">MIN(OFFSET(Sheet3!$C$8:$J$8,C99,$B$15))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11</v>
      </c>
      <c r="F99" s="134">
        <f ca="1">OFFSET(Sheet3!$C$5,C100,$B$15)</f>
        <v>0</v>
      </c>
      <c r="G99" s="134">
        <f ca="1">MAX(OFFSET(Sheet3!$C$6:$J$6,C100,$B$15))</f>
        <v>0</v>
      </c>
      <c r="H99" s="134" t="e">
        <f ca="1">AVERAGE(OFFSET(Sheet3!$C$6:$J$6,C100,$B$15))</f>
        <v>#DIV/0!</v>
      </c>
      <c r="I99" s="134">
        <f ca="1">MIN(OFFSET(Sheet3!$C$6:$J$6,C100,$B$15))</f>
        <v>0</v>
      </c>
      <c r="J99" s="167">
        <f ca="1">(MAX(OFFSET(Sheet3!$C$7:$J$7,C100,$B$15)))/86400</f>
        <v>0</v>
      </c>
      <c r="K99" s="167" t="e">
        <f ca="1">(AVERAGE(OFFSET(Sheet3!$C$7:$J$7,C100,$B$15)))/86400</f>
        <v>#DIV/0!</v>
      </c>
      <c r="L99" s="167">
        <f ca="1">(MIN(OFFSET(Sheet3!$C$7:$J$7,C100,$B$15)))/86400</f>
        <v>0</v>
      </c>
      <c r="M99" s="134">
        <f ca="1">MAX(OFFSET(Sheet3!$C$8:$J$8,C100,$B$15))</f>
        <v>0</v>
      </c>
      <c r="N99" s="134">
        <f ca="1">(OFFSET(Sheet3!$K$8,C100,$B$15))</f>
        <v>0</v>
      </c>
      <c r="O99" s="134">
        <f ca="1">MIN(OFFSET(Sheet3!$C$8:$J$8,C100,$B$15))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11</v>
      </c>
      <c r="F100" s="134">
        <f ca="1">OFFSET(Sheet3!$C$5,C101,$B$15)</f>
        <v>1</v>
      </c>
      <c r="G100" s="134">
        <f ca="1">MAX(OFFSET(Sheet3!$C$6:$J$6,C101,$B$15))</f>
        <v>486.96000000000004</v>
      </c>
      <c r="H100" s="134">
        <f ca="1">AVERAGE(OFFSET(Sheet3!$C$6:$J$6,C101,$B$15))</f>
        <v>486.96000000000004</v>
      </c>
      <c r="I100" s="134">
        <f ca="1">MIN(OFFSET(Sheet3!$C$6:$J$6,C101,$B$15))</f>
        <v>486.96000000000004</v>
      </c>
      <c r="J100" s="167">
        <f ca="1">(MAX(OFFSET(Sheet3!$C$7:$J$7,C101,$B$15)))/86400</f>
        <v>3.3262216648087205E-3</v>
      </c>
      <c r="K100" s="167">
        <f ca="1">(AVERAGE(OFFSET(Sheet3!$C$7:$J$7,C101,$B$15)))/86400</f>
        <v>3.3262216648087205E-3</v>
      </c>
      <c r="L100" s="167">
        <f ca="1">(MIN(OFFSET(Sheet3!$C$7:$J$7,C101,$B$15)))/86400</f>
        <v>3.3262216648087205E-3</v>
      </c>
      <c r="M100" s="134">
        <f ca="1">MAX(OFFSET(Sheet3!$C$8:$J$8,C101,$B$15))</f>
        <v>1.1553020575838018</v>
      </c>
      <c r="N100" s="134">
        <f ca="1">(OFFSET(Sheet3!$K$8,C101,$B$15))</f>
        <v>1.1553020575838018</v>
      </c>
      <c r="O100" s="134">
        <f ca="1">MIN(OFFSET(Sheet3!$C$8:$J$8,C101,$B$15))</f>
        <v>1.1553020575838018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11</v>
      </c>
      <c r="F101" s="134">
        <f ca="1">OFFSET(Sheet3!$C$5,C102,$B$15)</f>
        <v>0</v>
      </c>
      <c r="G101" s="134">
        <f ca="1">MAX(OFFSET(Sheet3!$C$6:$J$6,C102,$B$15))</f>
        <v>0</v>
      </c>
      <c r="H101" s="134" t="e">
        <f ca="1">AVERAGE(OFFSET(Sheet3!$C$6:$J$6,C102,$B$15))</f>
        <v>#DIV/0!</v>
      </c>
      <c r="I101" s="134">
        <f ca="1">MIN(OFFSET(Sheet3!$C$6:$J$6,C102,$B$15))</f>
        <v>0</v>
      </c>
      <c r="J101" s="167">
        <f ca="1">(MAX(OFFSET(Sheet3!$C$7:$J$7,C102,$B$15)))/86400</f>
        <v>0</v>
      </c>
      <c r="K101" s="167" t="e">
        <f ca="1">(AVERAGE(OFFSET(Sheet3!$C$7:$J$7,C102,$B$15)))/86400</f>
        <v>#DIV/0!</v>
      </c>
      <c r="L101" s="167">
        <f ca="1">(MIN(OFFSET(Sheet3!$C$7:$J$7,C102,$B$15)))/86400</f>
        <v>0</v>
      </c>
      <c r="M101" s="134">
        <f ca="1">MAX(OFFSET(Sheet3!$C$8:$J$8,C102,$B$15))</f>
        <v>0</v>
      </c>
      <c r="N101" s="134">
        <f ca="1">(OFFSET(Sheet3!$K$8,C102,$B$15))</f>
        <v>0</v>
      </c>
      <c r="O101" s="134">
        <f ca="1">MIN(OFFSET(Sheet3!$C$8:$J$8,C102,$B$15))</f>
        <v>0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11</v>
      </c>
      <c r="F102" s="134">
        <f ca="1">OFFSET(Sheet3!$C$5,C103,$B$15)</f>
        <v>0</v>
      </c>
      <c r="G102" s="134">
        <f ca="1">MAX(OFFSET(Sheet3!$C$6:$J$6,C103,$B$15))</f>
        <v>0</v>
      </c>
      <c r="H102" s="134" t="e">
        <f ca="1">AVERAGE(OFFSET(Sheet3!$C$6:$J$6,C103,$B$15))</f>
        <v>#DIV/0!</v>
      </c>
      <c r="I102" s="134">
        <f ca="1">MIN(OFFSET(Sheet3!$C$6:$J$6,C103,$B$15))</f>
        <v>0</v>
      </c>
      <c r="J102" s="167">
        <f ca="1">(MAX(OFFSET(Sheet3!$C$7:$J$7,C103,$B$15)))/86400</f>
        <v>0</v>
      </c>
      <c r="K102" s="167" t="e">
        <f ca="1">(AVERAGE(OFFSET(Sheet3!$C$7:$J$7,C103,$B$15)))/86400</f>
        <v>#DIV/0!</v>
      </c>
      <c r="L102" s="167">
        <f ca="1">(MIN(OFFSET(Sheet3!$C$7:$J$7,C103,$B$15)))/86400</f>
        <v>0</v>
      </c>
      <c r="M102" s="134">
        <f ca="1">MAX(OFFSET(Sheet3!$C$8:$J$8,C103,$B$15))</f>
        <v>0</v>
      </c>
      <c r="N102" s="134">
        <f ca="1">(OFFSET(Sheet3!$K$8,C103,$B$15))</f>
        <v>0</v>
      </c>
      <c r="O102" s="134">
        <f ca="1">MIN(OFFSET(Sheet3!$C$8:$J$8,C103,$B$15))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11</v>
      </c>
      <c r="F103" s="134">
        <f ca="1">OFFSET(Sheet3!$C$5,C104,$B$15)</f>
        <v>0</v>
      </c>
      <c r="G103" s="134">
        <f ca="1">MAX(OFFSET(Sheet3!$C$6:$J$6,C104,$B$15))</f>
        <v>0</v>
      </c>
      <c r="H103" s="134" t="e">
        <f ca="1">AVERAGE(OFFSET(Sheet3!$C$6:$J$6,C104,$B$15))</f>
        <v>#DIV/0!</v>
      </c>
      <c r="I103" s="134">
        <f ca="1">MIN(OFFSET(Sheet3!$C$6:$J$6,C104,$B$15))</f>
        <v>0</v>
      </c>
      <c r="J103" s="167">
        <f ca="1">(MAX(OFFSET(Sheet3!$C$7:$J$7,C104,$B$15)))/86400</f>
        <v>0</v>
      </c>
      <c r="K103" s="167" t="e">
        <f ca="1">(AVERAGE(OFFSET(Sheet3!$C$7:$J$7,C104,$B$15)))/86400</f>
        <v>#DIV/0!</v>
      </c>
      <c r="L103" s="167">
        <f ca="1">(MIN(OFFSET(Sheet3!$C$7:$J$7,C104,$B$15)))/86400</f>
        <v>0</v>
      </c>
      <c r="M103" s="134">
        <f ca="1">MAX(OFFSET(Sheet3!$C$8:$J$8,C104,$B$15))</f>
        <v>0</v>
      </c>
      <c r="N103" s="134">
        <f ca="1">(OFFSET(Sheet3!$K$8,C104,$B$15))</f>
        <v>0</v>
      </c>
      <c r="O103" s="134">
        <f ca="1">MIN(OFFSET(Sheet3!$C$8:$J$8,C104,$B$15))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11</v>
      </c>
      <c r="F104" s="134">
        <f ca="1">OFFSET(Sheet3!$C$5,C105,$B$15)</f>
        <v>0</v>
      </c>
      <c r="G104" s="134">
        <f ca="1">MAX(OFFSET(Sheet3!$C$6:$J$6,C105,$B$15))</f>
        <v>0</v>
      </c>
      <c r="H104" s="134" t="e">
        <f ca="1">AVERAGE(OFFSET(Sheet3!$C$6:$J$6,C105,$B$15))</f>
        <v>#DIV/0!</v>
      </c>
      <c r="I104" s="134">
        <f ca="1">MIN(OFFSET(Sheet3!$C$6:$J$6,C105,$B$15))</f>
        <v>0</v>
      </c>
      <c r="J104" s="167">
        <f ca="1">(MAX(OFFSET(Sheet3!$C$7:$J$7,C105,$B$15)))/86400</f>
        <v>0</v>
      </c>
      <c r="K104" s="167" t="e">
        <f ca="1">(AVERAGE(OFFSET(Sheet3!$C$7:$J$7,C105,$B$15)))/86400</f>
        <v>#DIV/0!</v>
      </c>
      <c r="L104" s="167">
        <f ca="1">(MIN(OFFSET(Sheet3!$C$7:$J$7,C105,$B$15)))/86400</f>
        <v>0</v>
      </c>
      <c r="M104" s="134">
        <f ca="1">MAX(OFFSET(Sheet3!$C$8:$J$8,C105,$B$15))</f>
        <v>0</v>
      </c>
      <c r="N104" s="134">
        <f ca="1">(OFFSET(Sheet3!$K$8,C105,$B$15))</f>
        <v>0</v>
      </c>
      <c r="O104" s="134">
        <f ca="1">MIN(OFFSET(Sheet3!$C$8:$J$8,C105,$B$15))</f>
        <v>0</v>
      </c>
    </row>
    <row r="105" spans="3:15" x14ac:dyDescent="0.25">
      <c r="C105" s="134">
        <v>400</v>
      </c>
    </row>
  </sheetData>
  <mergeCells count="6">
    <mergeCell ref="D2:D3"/>
    <mergeCell ref="E2:E3"/>
    <mergeCell ref="F2:F3"/>
    <mergeCell ref="G2:I2"/>
    <mergeCell ref="J2:L2"/>
    <mergeCell ref="M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94E7-BD0E-4D95-AAE3-64FA9DD84C0A}">
  <dimension ref="A2:O105"/>
  <sheetViews>
    <sheetView tabSelected="1" workbookViewId="0">
      <selection activeCell="P29" sqref="P29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6" t="s">
        <v>50</v>
      </c>
      <c r="H3" s="166" t="s">
        <v>51</v>
      </c>
      <c r="I3" s="166" t="s">
        <v>52</v>
      </c>
      <c r="J3" s="166" t="s">
        <v>50</v>
      </c>
      <c r="K3" s="166" t="s">
        <v>51</v>
      </c>
      <c r="L3" s="166" t="s">
        <v>52</v>
      </c>
      <c r="M3" s="166" t="s">
        <v>50</v>
      </c>
      <c r="N3" s="166" t="s">
        <v>51</v>
      </c>
      <c r="O3" s="166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12</v>
      </c>
      <c r="F4" s="134">
        <f ca="1">OFFSET(Sheet3!$C$5,C5,$B$16)</f>
        <v>0</v>
      </c>
      <c r="G4" s="134">
        <f ca="1">MAX(OFFSET(Sheet3!$C$6:$J$6,C5,$B$16))</f>
        <v>0</v>
      </c>
      <c r="H4" s="134" t="e">
        <f ca="1">AVERAGE(OFFSET(Sheet3!$C$6:$J$6,C5,$B$16))</f>
        <v>#DIV/0!</v>
      </c>
      <c r="I4" s="134">
        <f ca="1">MIN(OFFSET(Sheet3!$C$6:$J$6,C5,$B$16))</f>
        <v>0</v>
      </c>
      <c r="J4" s="167">
        <f ca="1">(MAX(OFFSET(Sheet3!$C$7:$J$7,C5,$B$16)))/86400</f>
        <v>0</v>
      </c>
      <c r="K4" s="167" t="e">
        <f ca="1">(AVERAGE(OFFSET(Sheet3!$C$7:$J$7,C5,$B$16)))/86400</f>
        <v>#DIV/0!</v>
      </c>
      <c r="L4" s="167">
        <f ca="1">(MIN(OFFSET(Sheet3!$C$7:$J$7,C5,$B$16)))/86400</f>
        <v>0</v>
      </c>
      <c r="M4" s="134">
        <f ca="1">MAX(OFFSET(Sheet3!$C$8:$J$8,C5,$B$16))</f>
        <v>0</v>
      </c>
      <c r="N4" s="134">
        <f ca="1">(OFFSET(Sheet3!$K$8,C5,$B$16))</f>
        <v>0</v>
      </c>
      <c r="O4" s="134">
        <f ca="1">MIN(OFFSET(Sheet3!$C$8:$J$8,C5,$B$16))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12</v>
      </c>
      <c r="F5" s="134">
        <f ca="1">OFFSET(Sheet3!$C$5,C6,$B$16)</f>
        <v>0</v>
      </c>
      <c r="G5" s="134">
        <f ca="1">MAX(OFFSET(Sheet3!$C$6:$J$6,C6,$B$16))</f>
        <v>0</v>
      </c>
      <c r="H5" s="134" t="e">
        <f ca="1">AVERAGE(OFFSET(Sheet3!$C$6:$J$6,C6,$B$16))</f>
        <v>#DIV/0!</v>
      </c>
      <c r="I5" s="134">
        <f ca="1">MIN(OFFSET(Sheet3!$C$6:$J$6,C6,$B$16))</f>
        <v>0</v>
      </c>
      <c r="J5" s="167">
        <f ca="1">(MAX(OFFSET(Sheet3!$C$7:$J$7,C6,$B$16)))/86400</f>
        <v>0</v>
      </c>
      <c r="K5" s="167" t="e">
        <f ca="1">(AVERAGE(OFFSET(Sheet3!$C$7:$J$7,C6,$B$16)))/86400</f>
        <v>#DIV/0!</v>
      </c>
      <c r="L5" s="167">
        <f ca="1">(MIN(OFFSET(Sheet3!$C$7:$J$7,C6,$B$16)))/86400</f>
        <v>0</v>
      </c>
      <c r="M5" s="134">
        <f ca="1">MAX(OFFSET(Sheet3!$C$8:$J$8,C6,$B$16))</f>
        <v>0</v>
      </c>
      <c r="N5" s="134">
        <f ca="1">(OFFSET(Sheet3!$K$8,C6,$B$16))</f>
        <v>0</v>
      </c>
      <c r="O5" s="134">
        <f ca="1">MIN(OFFSET(Sheet3!$C$8:$J$8,C6,$B$16))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12</v>
      </c>
      <c r="F6" s="134">
        <f ca="1">OFFSET(Sheet3!$C$5,C7,$B$16)</f>
        <v>0</v>
      </c>
      <c r="G6" s="134">
        <f ca="1">MAX(OFFSET(Sheet3!$C$6:$J$6,C7,$B$16))</f>
        <v>0</v>
      </c>
      <c r="H6" s="134" t="e">
        <f ca="1">AVERAGE(OFFSET(Sheet3!$C$6:$J$6,C7,$B$16))</f>
        <v>#DIV/0!</v>
      </c>
      <c r="I6" s="134">
        <f ca="1">MIN(OFFSET(Sheet3!$C$6:$J$6,C7,$B$16))</f>
        <v>0</v>
      </c>
      <c r="J6" s="167">
        <f ca="1">(MAX(OFFSET(Sheet3!$C$7:$J$7,C7,$B$16)))/86400</f>
        <v>0</v>
      </c>
      <c r="K6" s="167" t="e">
        <f ca="1">(AVERAGE(OFFSET(Sheet3!$C$7:$J$7,C7,$B$16)))/86400</f>
        <v>#DIV/0!</v>
      </c>
      <c r="L6" s="167">
        <f ca="1">(MIN(OFFSET(Sheet3!$C$7:$J$7,C7,$B$16)))/86400</f>
        <v>0</v>
      </c>
      <c r="M6" s="134">
        <f ca="1">MAX(OFFSET(Sheet3!$C$8:$J$8,C7,$B$16))</f>
        <v>0</v>
      </c>
      <c r="N6" s="134">
        <f ca="1">(OFFSET(Sheet3!$K$8,C7,$B$16))</f>
        <v>0</v>
      </c>
      <c r="O6" s="134">
        <f ca="1">MIN(OFFSET(Sheet3!$C$8:$J$8,C7,$B$16))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12</v>
      </c>
      <c r="F7" s="134">
        <f ca="1">OFFSET(Sheet3!$C$5,C8,$B$16)</f>
        <v>0</v>
      </c>
      <c r="G7" s="134">
        <f ca="1">MAX(OFFSET(Sheet3!$C$6:$J$6,C8,$B$16))</f>
        <v>0</v>
      </c>
      <c r="H7" s="134" t="e">
        <f ca="1">AVERAGE(OFFSET(Sheet3!$C$6:$J$6,C8,$B$16))</f>
        <v>#DIV/0!</v>
      </c>
      <c r="I7" s="134">
        <f ca="1">MIN(OFFSET(Sheet3!$C$6:$J$6,C8,$B$16))</f>
        <v>0</v>
      </c>
      <c r="J7" s="167">
        <f ca="1">(MAX(OFFSET(Sheet3!$C$7:$J$7,C8,$B$16)))/86400</f>
        <v>0</v>
      </c>
      <c r="K7" s="167" t="e">
        <f ca="1">(AVERAGE(OFFSET(Sheet3!$C$7:$J$7,C8,$B$16)))/86400</f>
        <v>#DIV/0!</v>
      </c>
      <c r="L7" s="167">
        <f ca="1">(MIN(OFFSET(Sheet3!$C$7:$J$7,C8,$B$16)))/86400</f>
        <v>0</v>
      </c>
      <c r="M7" s="134">
        <f ca="1">MAX(OFFSET(Sheet3!$C$8:$J$8,C8,$B$16))</f>
        <v>0</v>
      </c>
      <c r="N7" s="134">
        <f ca="1">(OFFSET(Sheet3!$K$8,C8,$B$16))</f>
        <v>0</v>
      </c>
      <c r="O7" s="134">
        <f ca="1">MIN(OFFSET(Sheet3!$C$8:$J$8,C8,$B$16))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12</v>
      </c>
      <c r="F8" s="134">
        <f ca="1">OFFSET(Sheet3!$C$5,C9,$B$16)</f>
        <v>0</v>
      </c>
      <c r="G8" s="134">
        <f ca="1">MAX(OFFSET(Sheet3!$C$6:$J$6,C9,$B$16))</f>
        <v>0</v>
      </c>
      <c r="H8" s="134" t="e">
        <f ca="1">AVERAGE(OFFSET(Sheet3!$C$6:$J$6,C9,$B$16))</f>
        <v>#DIV/0!</v>
      </c>
      <c r="I8" s="134">
        <f ca="1">MIN(OFFSET(Sheet3!$C$6:$J$6,C9,$B$16))</f>
        <v>0</v>
      </c>
      <c r="J8" s="167">
        <f ca="1">(MAX(OFFSET(Sheet3!$C$7:$J$7,C9,$B$16)))/86400</f>
        <v>0</v>
      </c>
      <c r="K8" s="167" t="e">
        <f ca="1">(AVERAGE(OFFSET(Sheet3!$C$7:$J$7,C9,$B$16)))/86400</f>
        <v>#DIV/0!</v>
      </c>
      <c r="L8" s="167">
        <f ca="1">(MIN(OFFSET(Sheet3!$C$7:$J$7,C9,$B$16)))/86400</f>
        <v>0</v>
      </c>
      <c r="M8" s="134">
        <f ca="1">MAX(OFFSET(Sheet3!$C$8:$J$8,C9,$B$16))</f>
        <v>0</v>
      </c>
      <c r="N8" s="134">
        <f ca="1">(OFFSET(Sheet3!$K$8,C9,$B$16))</f>
        <v>0</v>
      </c>
      <c r="O8" s="134">
        <f ca="1">MIN(OFFSET(Sheet3!$C$8:$J$8,C9,$B$16))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12</v>
      </c>
      <c r="F9" s="134">
        <f ca="1">OFFSET(Sheet3!$C$5,C10,$B$16)</f>
        <v>0</v>
      </c>
      <c r="G9" s="134">
        <f ca="1">MAX(OFFSET(Sheet3!$C$6:$J$6,C10,$B$16))</f>
        <v>0</v>
      </c>
      <c r="H9" s="134" t="e">
        <f ca="1">AVERAGE(OFFSET(Sheet3!$C$6:$J$6,C10,$B$16))</f>
        <v>#DIV/0!</v>
      </c>
      <c r="I9" s="134">
        <f ca="1">MIN(OFFSET(Sheet3!$C$6:$J$6,C10,$B$16))</f>
        <v>0</v>
      </c>
      <c r="J9" s="167">
        <f ca="1">(MAX(OFFSET(Sheet3!$C$7:$J$7,C10,$B$16)))/86400</f>
        <v>0</v>
      </c>
      <c r="K9" s="167" t="e">
        <f ca="1">(AVERAGE(OFFSET(Sheet3!$C$7:$J$7,C10,$B$16)))/86400</f>
        <v>#DIV/0!</v>
      </c>
      <c r="L9" s="167">
        <f ca="1">(MIN(OFFSET(Sheet3!$C$7:$J$7,C10,$B$16)))/86400</f>
        <v>0</v>
      </c>
      <c r="M9" s="134">
        <f ca="1">MAX(OFFSET(Sheet3!$C$8:$J$8,C10,$B$16))</f>
        <v>0</v>
      </c>
      <c r="N9" s="134">
        <f ca="1">(OFFSET(Sheet3!$K$8,C10,$B$16))</f>
        <v>0</v>
      </c>
      <c r="O9" s="134">
        <f ca="1">MIN(OFFSET(Sheet3!$C$8:$J$8,C10,$B$16))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12</v>
      </c>
      <c r="F10" s="134">
        <f ca="1">OFFSET(Sheet3!$C$5,C11,$B$16)</f>
        <v>0</v>
      </c>
      <c r="G10" s="134">
        <f ca="1">MAX(OFFSET(Sheet3!$C$6:$J$6,C11,$B$16))</f>
        <v>0</v>
      </c>
      <c r="H10" s="134" t="e">
        <f ca="1">AVERAGE(OFFSET(Sheet3!$C$6:$J$6,C11,$B$16))</f>
        <v>#DIV/0!</v>
      </c>
      <c r="I10" s="134">
        <f ca="1">MIN(OFFSET(Sheet3!$C$6:$J$6,C11,$B$16))</f>
        <v>0</v>
      </c>
      <c r="J10" s="167">
        <f ca="1">(MAX(OFFSET(Sheet3!$C$7:$J$7,C11,$B$16)))/86400</f>
        <v>0</v>
      </c>
      <c r="K10" s="167" t="e">
        <f ca="1">(AVERAGE(OFFSET(Sheet3!$C$7:$J$7,C11,$B$16)))/86400</f>
        <v>#DIV/0!</v>
      </c>
      <c r="L10" s="167">
        <f ca="1">(MIN(OFFSET(Sheet3!$C$7:$J$7,C11,$B$16)))/86400</f>
        <v>0</v>
      </c>
      <c r="M10" s="134">
        <f ca="1">MAX(OFFSET(Sheet3!$C$8:$J$8,C11,$B$16))</f>
        <v>0</v>
      </c>
      <c r="N10" s="134">
        <f ca="1">(OFFSET(Sheet3!$K$8,C11,$B$16))</f>
        <v>0</v>
      </c>
      <c r="O10" s="134">
        <f ca="1">MIN(OFFSET(Sheet3!$C$8:$J$8,C11,$B$16))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12</v>
      </c>
      <c r="F11" s="134">
        <f ca="1">OFFSET(Sheet3!$C$5,C12,$B$16)</f>
        <v>0</v>
      </c>
      <c r="G11" s="134">
        <f ca="1">MAX(OFFSET(Sheet3!$C$6:$J$6,C12,$B$16))</f>
        <v>0</v>
      </c>
      <c r="H11" s="134" t="e">
        <f ca="1">AVERAGE(OFFSET(Sheet3!$C$6:$J$6,C12,$B$16))</f>
        <v>#DIV/0!</v>
      </c>
      <c r="I11" s="134">
        <f ca="1">MIN(OFFSET(Sheet3!$C$6:$J$6,C12,$B$16))</f>
        <v>0</v>
      </c>
      <c r="J11" s="167">
        <f ca="1">(MAX(OFFSET(Sheet3!$C$7:$J$7,C12,$B$16)))/86400</f>
        <v>0</v>
      </c>
      <c r="K11" s="167" t="e">
        <f ca="1">(AVERAGE(OFFSET(Sheet3!$C$7:$J$7,C12,$B$16)))/86400</f>
        <v>#DIV/0!</v>
      </c>
      <c r="L11" s="167">
        <f ca="1">(MIN(OFFSET(Sheet3!$C$7:$J$7,C12,$B$16)))/86400</f>
        <v>0</v>
      </c>
      <c r="M11" s="134">
        <f ca="1">MAX(OFFSET(Sheet3!$C$8:$J$8,C12,$B$16))</f>
        <v>0</v>
      </c>
      <c r="N11" s="134">
        <f ca="1">(OFFSET(Sheet3!$K$8,C12,$B$16))</f>
        <v>0</v>
      </c>
      <c r="O11" s="134">
        <f ca="1">MIN(OFFSET(Sheet3!$C$8:$J$8,C12,$B$16))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12</v>
      </c>
      <c r="F12" s="134">
        <f ca="1">OFFSET(Sheet3!$C$5,C13,$B$16)</f>
        <v>1</v>
      </c>
      <c r="G12" s="134">
        <f ca="1">MAX(OFFSET(Sheet3!$C$6:$J$6,C13,$B$16))</f>
        <v>458.38</v>
      </c>
      <c r="H12" s="134">
        <f ca="1">AVERAGE(OFFSET(Sheet3!$C$6:$J$6,C13,$B$16))</f>
        <v>458.38</v>
      </c>
      <c r="I12" s="134">
        <f ca="1">MIN(OFFSET(Sheet3!$C$6:$J$6,C13,$B$16))</f>
        <v>458.38</v>
      </c>
      <c r="J12" s="167">
        <f ca="1">(MAX(OFFSET(Sheet3!$C$7:$J$7,C13,$B$16)))/86400</f>
        <v>6.2845625527154017E-3</v>
      </c>
      <c r="K12" s="167">
        <f ca="1">(AVERAGE(OFFSET(Sheet3!$C$7:$J$7,C13,$B$16)))/86400</f>
        <v>6.2845625527154017E-3</v>
      </c>
      <c r="L12" s="167">
        <f ca="1">(MIN(OFFSET(Sheet3!$C$7:$J$7,C13,$B$16)))/86400</f>
        <v>6.2845625527154017E-3</v>
      </c>
      <c r="M12" s="134">
        <f ca="1">MAX(OFFSET(Sheet3!$C$8:$J$8,C13,$B$16))</f>
        <v>0.57557782400080715</v>
      </c>
      <c r="N12" s="134">
        <f ca="1">(OFFSET(Sheet3!$K$8,C13,$B$16))</f>
        <v>0.57557782400080715</v>
      </c>
      <c r="O12" s="134">
        <f ca="1">MIN(OFFSET(Sheet3!$C$8:$J$8,C13,$B$16))</f>
        <v>0.57557782400080715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12</v>
      </c>
      <c r="F13" s="134">
        <f ca="1">OFFSET(Sheet3!$C$5,C14,$B$16)</f>
        <v>0</v>
      </c>
      <c r="G13" s="134">
        <f ca="1">MAX(OFFSET(Sheet3!$C$6:$J$6,C14,$B$16))</f>
        <v>0</v>
      </c>
      <c r="H13" s="134" t="e">
        <f ca="1">AVERAGE(OFFSET(Sheet3!$C$6:$J$6,C14,$B$16))</f>
        <v>#DIV/0!</v>
      </c>
      <c r="I13" s="134">
        <f ca="1">MIN(OFFSET(Sheet3!$C$6:$J$6,C14,$B$16))</f>
        <v>0</v>
      </c>
      <c r="J13" s="167">
        <f ca="1">(MAX(OFFSET(Sheet3!$C$7:$J$7,C14,$B$16)))/86400</f>
        <v>0</v>
      </c>
      <c r="K13" s="167" t="e">
        <f ca="1">(AVERAGE(OFFSET(Sheet3!$C$7:$J$7,C14,$B$16)))/86400</f>
        <v>#DIV/0!</v>
      </c>
      <c r="L13" s="167">
        <f ca="1">(MIN(OFFSET(Sheet3!$C$7:$J$7,C14,$B$16)))/86400</f>
        <v>0</v>
      </c>
      <c r="M13" s="134">
        <f ca="1">MAX(OFFSET(Sheet3!$C$8:$J$8,C14,$B$16))</f>
        <v>0</v>
      </c>
      <c r="N13" s="134">
        <f ca="1">(OFFSET(Sheet3!$K$8,C14,$B$16))</f>
        <v>0</v>
      </c>
      <c r="O13" s="134">
        <f ca="1">MIN(OFFSET(Sheet3!$C$8:$J$8,C14,$B$16))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12</v>
      </c>
      <c r="F14" s="134">
        <f ca="1">OFFSET(Sheet3!$C$5,C15,$B$16)</f>
        <v>0</v>
      </c>
      <c r="G14" s="134">
        <f ca="1">MAX(OFFSET(Sheet3!$C$6:$J$6,C15,$B$16))</f>
        <v>0</v>
      </c>
      <c r="H14" s="134" t="e">
        <f ca="1">AVERAGE(OFFSET(Sheet3!$C$6:$J$6,C15,$B$16))</f>
        <v>#DIV/0!</v>
      </c>
      <c r="I14" s="134">
        <f ca="1">MIN(OFFSET(Sheet3!$C$6:$J$6,C15,$B$16))</f>
        <v>0</v>
      </c>
      <c r="J14" s="167">
        <f ca="1">(MAX(OFFSET(Sheet3!$C$7:$J$7,C15,$B$16)))/86400</f>
        <v>0</v>
      </c>
      <c r="K14" s="167" t="e">
        <f ca="1">(AVERAGE(OFFSET(Sheet3!$C$7:$J$7,C15,$B$16)))/86400</f>
        <v>#DIV/0!</v>
      </c>
      <c r="L14" s="167">
        <f ca="1">(MIN(OFFSET(Sheet3!$C$7:$J$7,C15,$B$16)))/86400</f>
        <v>0</v>
      </c>
      <c r="M14" s="134">
        <f ca="1">MAX(OFFSET(Sheet3!$C$8:$J$8,C15,$B$16))</f>
        <v>0</v>
      </c>
      <c r="N14" s="134">
        <f ca="1">(OFFSET(Sheet3!$K$8,C15,$B$16))</f>
        <v>0</v>
      </c>
      <c r="O14" s="134">
        <f ca="1">MIN(OFFSET(Sheet3!$C$8:$J$8,C15,$B$16))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12</v>
      </c>
      <c r="F15" s="134">
        <f ca="1">OFFSET(Sheet3!$C$5,C16,$B$16)</f>
        <v>0</v>
      </c>
      <c r="G15" s="134">
        <f ca="1">MAX(OFFSET(Sheet3!$C$6:$J$6,C16,$B$16))</f>
        <v>0</v>
      </c>
      <c r="H15" s="134" t="e">
        <f ca="1">AVERAGE(OFFSET(Sheet3!$C$6:$J$6,C16,$B$16))</f>
        <v>#DIV/0!</v>
      </c>
      <c r="I15" s="134">
        <f ca="1">MIN(OFFSET(Sheet3!$C$6:$J$6,C16,$B$16))</f>
        <v>0</v>
      </c>
      <c r="J15" s="167">
        <f ca="1">(MAX(OFFSET(Sheet3!$C$7:$J$7,C16,$B$16)))/86400</f>
        <v>0</v>
      </c>
      <c r="K15" s="167" t="e">
        <f ca="1">(AVERAGE(OFFSET(Sheet3!$C$7:$J$7,C16,$B$16)))/86400</f>
        <v>#DIV/0!</v>
      </c>
      <c r="L15" s="167">
        <f ca="1">(MIN(OFFSET(Sheet3!$C$7:$J$7,C16,$B$16)))/86400</f>
        <v>0</v>
      </c>
      <c r="M15" s="134">
        <f ca="1">MAX(OFFSET(Sheet3!$C$8:$J$8,C16,$B$16))</f>
        <v>0</v>
      </c>
      <c r="N15" s="134">
        <f ca="1">(OFFSET(Sheet3!$K$8,C16,$B$16))</f>
        <v>0</v>
      </c>
      <c r="O15" s="134">
        <f ca="1">MIN(OFFSET(Sheet3!$C$8:$J$8,C16,$B$16))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12</v>
      </c>
      <c r="F16" s="134">
        <f ca="1">OFFSET(Sheet3!$C$5,C17,$B$16)</f>
        <v>0</v>
      </c>
      <c r="G16" s="134">
        <f ca="1">MAX(OFFSET(Sheet3!$C$6:$J$6,C17,$B$16))</f>
        <v>0</v>
      </c>
      <c r="H16" s="134" t="e">
        <f ca="1">AVERAGE(OFFSET(Sheet3!$C$6:$J$6,C17,$B$16))</f>
        <v>#DIV/0!</v>
      </c>
      <c r="I16" s="134">
        <f ca="1">MIN(OFFSET(Sheet3!$C$6:$J$6,C17,$B$16))</f>
        <v>0</v>
      </c>
      <c r="J16" s="167">
        <f ca="1">(MAX(OFFSET(Sheet3!$C$7:$J$7,C17,$B$16)))/86400</f>
        <v>0</v>
      </c>
      <c r="K16" s="167" t="e">
        <f ca="1">(AVERAGE(OFFSET(Sheet3!$C$7:$J$7,C17,$B$16)))/86400</f>
        <v>#DIV/0!</v>
      </c>
      <c r="L16" s="167">
        <f ca="1">(MIN(OFFSET(Sheet3!$C$7:$J$7,C17,$B$16)))/86400</f>
        <v>0</v>
      </c>
      <c r="M16" s="134">
        <f ca="1">MAX(OFFSET(Sheet3!$C$8:$J$8,C17,$B$16))</f>
        <v>0</v>
      </c>
      <c r="N16" s="134">
        <f ca="1">(OFFSET(Sheet3!$K$8,C17,$B$16))</f>
        <v>0</v>
      </c>
      <c r="O16" s="134">
        <f ca="1">MIN(OFFSET(Sheet3!$C$8:$J$8,C17,$B$16))</f>
        <v>0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12</v>
      </c>
      <c r="F17" s="134">
        <f ca="1">OFFSET(Sheet3!$C$5,C18,$B$16)</f>
        <v>0</v>
      </c>
      <c r="G17" s="134">
        <f ca="1">MAX(OFFSET(Sheet3!$C$6:$J$6,C18,$B$16))</f>
        <v>0</v>
      </c>
      <c r="H17" s="134" t="e">
        <f ca="1">AVERAGE(OFFSET(Sheet3!$C$6:$J$6,C18,$B$16))</f>
        <v>#DIV/0!</v>
      </c>
      <c r="I17" s="134">
        <f ca="1">MIN(OFFSET(Sheet3!$C$6:$J$6,C18,$B$16))</f>
        <v>0</v>
      </c>
      <c r="J17" s="167">
        <f ca="1">(MAX(OFFSET(Sheet3!$C$7:$J$7,C18,$B$16)))/86400</f>
        <v>0</v>
      </c>
      <c r="K17" s="167" t="e">
        <f ca="1">(AVERAGE(OFFSET(Sheet3!$C$7:$J$7,C18,$B$16)))/86400</f>
        <v>#DIV/0!</v>
      </c>
      <c r="L17" s="167">
        <f ca="1">(MIN(OFFSET(Sheet3!$C$7:$J$7,C18,$B$16)))/86400</f>
        <v>0</v>
      </c>
      <c r="M17" s="134">
        <f ca="1">MAX(OFFSET(Sheet3!$C$8:$J$8,C18,$B$16))</f>
        <v>0</v>
      </c>
      <c r="N17" s="134">
        <f ca="1">(OFFSET(Sheet3!$K$8,C18,$B$16))</f>
        <v>0</v>
      </c>
      <c r="O17" s="134">
        <f ca="1">MIN(OFFSET(Sheet3!$C$8:$J$8,C18,$B$16))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12</v>
      </c>
      <c r="F18" s="134">
        <f ca="1">OFFSET(Sheet3!$C$5,C19,$B$16)</f>
        <v>0</v>
      </c>
      <c r="G18" s="134">
        <f ca="1">MAX(OFFSET(Sheet3!$C$6:$J$6,C19,$B$16))</f>
        <v>0</v>
      </c>
      <c r="H18" s="134" t="e">
        <f ca="1">AVERAGE(OFFSET(Sheet3!$C$6:$J$6,C19,$B$16))</f>
        <v>#DIV/0!</v>
      </c>
      <c r="I18" s="134">
        <f ca="1">MIN(OFFSET(Sheet3!$C$6:$J$6,C19,$B$16))</f>
        <v>0</v>
      </c>
      <c r="J18" s="167">
        <f ca="1">(MAX(OFFSET(Sheet3!$C$7:$J$7,C19,$B$16)))/86400</f>
        <v>0</v>
      </c>
      <c r="K18" s="167" t="e">
        <f ca="1">(AVERAGE(OFFSET(Sheet3!$C$7:$J$7,C19,$B$16)))/86400</f>
        <v>#DIV/0!</v>
      </c>
      <c r="L18" s="167">
        <f ca="1">(MIN(OFFSET(Sheet3!$C$7:$J$7,C19,$B$16)))/86400</f>
        <v>0</v>
      </c>
      <c r="M18" s="134">
        <f ca="1">MAX(OFFSET(Sheet3!$C$8:$J$8,C19,$B$16))</f>
        <v>0</v>
      </c>
      <c r="N18" s="134">
        <f ca="1">(OFFSET(Sheet3!$K$8,C19,$B$16))</f>
        <v>0</v>
      </c>
      <c r="O18" s="134">
        <f ca="1">MIN(OFFSET(Sheet3!$C$8:$J$8,C19,$B$16))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12</v>
      </c>
      <c r="F19" s="134">
        <f ca="1">OFFSET(Sheet3!$C$5,C20,$B$16)</f>
        <v>0</v>
      </c>
      <c r="G19" s="134">
        <f ca="1">MAX(OFFSET(Sheet3!$C$6:$J$6,C20,$B$16))</f>
        <v>0</v>
      </c>
      <c r="H19" s="134" t="e">
        <f ca="1">AVERAGE(OFFSET(Sheet3!$C$6:$J$6,C20,$B$16))</f>
        <v>#DIV/0!</v>
      </c>
      <c r="I19" s="134">
        <f ca="1">MIN(OFFSET(Sheet3!$C$6:$J$6,C20,$B$16))</f>
        <v>0</v>
      </c>
      <c r="J19" s="167">
        <f ca="1">(MAX(OFFSET(Sheet3!$C$7:$J$7,C20,$B$16)))/86400</f>
        <v>0</v>
      </c>
      <c r="K19" s="167" t="e">
        <f ca="1">(AVERAGE(OFFSET(Sheet3!$C$7:$J$7,C20,$B$16)))/86400</f>
        <v>#DIV/0!</v>
      </c>
      <c r="L19" s="167">
        <f ca="1">(MIN(OFFSET(Sheet3!$C$7:$J$7,C20,$B$16)))/86400</f>
        <v>0</v>
      </c>
      <c r="M19" s="134">
        <f ca="1">MAX(OFFSET(Sheet3!$C$8:$J$8,C20,$B$16))</f>
        <v>0</v>
      </c>
      <c r="N19" s="134">
        <f ca="1">(OFFSET(Sheet3!$K$8,C20,$B$16))</f>
        <v>0</v>
      </c>
      <c r="O19" s="134">
        <f ca="1">MIN(OFFSET(Sheet3!$C$8:$J$8,C20,$B$16))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12</v>
      </c>
      <c r="F20" s="134">
        <f ca="1">OFFSET(Sheet3!$C$5,C21,$B$16)</f>
        <v>0</v>
      </c>
      <c r="G20" s="134">
        <f ca="1">MAX(OFFSET(Sheet3!$C$6:$J$6,C21,$B$16))</f>
        <v>0</v>
      </c>
      <c r="H20" s="134" t="e">
        <f ca="1">AVERAGE(OFFSET(Sheet3!$C$6:$J$6,C21,$B$16))</f>
        <v>#DIV/0!</v>
      </c>
      <c r="I20" s="134">
        <f ca="1">MIN(OFFSET(Sheet3!$C$6:$J$6,C21,$B$16))</f>
        <v>0</v>
      </c>
      <c r="J20" s="167">
        <f ca="1">(MAX(OFFSET(Sheet3!$C$7:$J$7,C21,$B$16)))/86400</f>
        <v>0</v>
      </c>
      <c r="K20" s="167" t="e">
        <f ca="1">(AVERAGE(OFFSET(Sheet3!$C$7:$J$7,C21,$B$16)))/86400</f>
        <v>#DIV/0!</v>
      </c>
      <c r="L20" s="167">
        <f ca="1">(MIN(OFFSET(Sheet3!$C$7:$J$7,C21,$B$16)))/86400</f>
        <v>0</v>
      </c>
      <c r="M20" s="134">
        <f ca="1">MAX(OFFSET(Sheet3!$C$8:$J$8,C21,$B$16))</f>
        <v>0</v>
      </c>
      <c r="N20" s="134">
        <f ca="1">(OFFSET(Sheet3!$K$8,C21,$B$16))</f>
        <v>0</v>
      </c>
      <c r="O20" s="134">
        <f ca="1">MIN(OFFSET(Sheet3!$C$8:$J$8,C21,$B$16))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12</v>
      </c>
      <c r="F21" s="134">
        <f ca="1">OFFSET(Sheet3!$C$5,C22,$B$16)</f>
        <v>0</v>
      </c>
      <c r="G21" s="134">
        <f ca="1">MAX(OFFSET(Sheet3!$C$6:$J$6,C22,$B$16))</f>
        <v>0</v>
      </c>
      <c r="H21" s="134" t="e">
        <f ca="1">AVERAGE(OFFSET(Sheet3!$C$6:$J$6,C22,$B$16))</f>
        <v>#DIV/0!</v>
      </c>
      <c r="I21" s="134">
        <f ca="1">MIN(OFFSET(Sheet3!$C$6:$J$6,C22,$B$16))</f>
        <v>0</v>
      </c>
      <c r="J21" s="167">
        <f ca="1">(MAX(OFFSET(Sheet3!$C$7:$J$7,C22,$B$16)))/86400</f>
        <v>0</v>
      </c>
      <c r="K21" s="167" t="e">
        <f ca="1">(AVERAGE(OFFSET(Sheet3!$C$7:$J$7,C22,$B$16)))/86400</f>
        <v>#DIV/0!</v>
      </c>
      <c r="L21" s="167">
        <f ca="1">(MIN(OFFSET(Sheet3!$C$7:$J$7,C22,$B$16)))/86400</f>
        <v>0</v>
      </c>
      <c r="M21" s="134">
        <f ca="1">MAX(OFFSET(Sheet3!$C$8:$J$8,C22,$B$16))</f>
        <v>0</v>
      </c>
      <c r="N21" s="134">
        <f ca="1">(OFFSET(Sheet3!$K$8,C22,$B$16))</f>
        <v>0</v>
      </c>
      <c r="O21" s="134">
        <f ca="1">MIN(OFFSET(Sheet3!$C$8:$J$8,C22,$B$16))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12</v>
      </c>
      <c r="F22" s="134">
        <f ca="1">OFFSET(Sheet3!$C$5,C23,$B$16)</f>
        <v>0</v>
      </c>
      <c r="G22" s="134">
        <f ca="1">MAX(OFFSET(Sheet3!$C$6:$J$6,C23,$B$16))</f>
        <v>0</v>
      </c>
      <c r="H22" s="134" t="e">
        <f ca="1">AVERAGE(OFFSET(Sheet3!$C$6:$J$6,C23,$B$16))</f>
        <v>#DIV/0!</v>
      </c>
      <c r="I22" s="134">
        <f ca="1">MIN(OFFSET(Sheet3!$C$6:$J$6,C23,$B$16))</f>
        <v>0</v>
      </c>
      <c r="J22" s="167">
        <f ca="1">(MAX(OFFSET(Sheet3!$C$7:$J$7,C23,$B$16)))/86400</f>
        <v>0</v>
      </c>
      <c r="K22" s="167" t="e">
        <f ca="1">(AVERAGE(OFFSET(Sheet3!$C$7:$J$7,C23,$B$16)))/86400</f>
        <v>#DIV/0!</v>
      </c>
      <c r="L22" s="167">
        <f ca="1">(MIN(OFFSET(Sheet3!$C$7:$J$7,C23,$B$16)))/86400</f>
        <v>0</v>
      </c>
      <c r="M22" s="134">
        <f ca="1">MAX(OFFSET(Sheet3!$C$8:$J$8,C23,$B$16))</f>
        <v>0</v>
      </c>
      <c r="N22" s="134">
        <f ca="1">(OFFSET(Sheet3!$K$8,C23,$B$16))</f>
        <v>0</v>
      </c>
      <c r="O22" s="134">
        <f ca="1">MIN(OFFSET(Sheet3!$C$8:$J$8,C23,$B$16))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12</v>
      </c>
      <c r="F23" s="134">
        <f ca="1">OFFSET(Sheet3!$C$5,C24,$B$16)</f>
        <v>0</v>
      </c>
      <c r="G23" s="134">
        <f ca="1">MAX(OFFSET(Sheet3!$C$6:$J$6,C24,$B$16))</f>
        <v>0</v>
      </c>
      <c r="H23" s="134" t="e">
        <f ca="1">AVERAGE(OFFSET(Sheet3!$C$6:$J$6,C24,$B$16))</f>
        <v>#DIV/0!</v>
      </c>
      <c r="I23" s="134">
        <f ca="1">MIN(OFFSET(Sheet3!$C$6:$J$6,C24,$B$16))</f>
        <v>0</v>
      </c>
      <c r="J23" s="167">
        <f ca="1">(MAX(OFFSET(Sheet3!$C$7:$J$7,C24,$B$16)))/86400</f>
        <v>0</v>
      </c>
      <c r="K23" s="167" t="e">
        <f ca="1">(AVERAGE(OFFSET(Sheet3!$C$7:$J$7,C24,$B$16)))/86400</f>
        <v>#DIV/0!</v>
      </c>
      <c r="L23" s="167">
        <f ca="1">(MIN(OFFSET(Sheet3!$C$7:$J$7,C24,$B$16)))/86400</f>
        <v>0</v>
      </c>
      <c r="M23" s="134">
        <f ca="1">MAX(OFFSET(Sheet3!$C$8:$J$8,C24,$B$16))</f>
        <v>0</v>
      </c>
      <c r="N23" s="134">
        <f ca="1">(OFFSET(Sheet3!$K$8,C24,$B$16))</f>
        <v>0</v>
      </c>
      <c r="O23" s="134">
        <f ca="1">MIN(OFFSET(Sheet3!$C$8:$J$8,C24,$B$16))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12</v>
      </c>
      <c r="F24" s="134">
        <f ca="1">OFFSET(Sheet3!$C$5,C25,$B$16)</f>
        <v>0</v>
      </c>
      <c r="G24" s="134">
        <f ca="1">MAX(OFFSET(Sheet3!$C$6:$J$6,C25,$B$16))</f>
        <v>0</v>
      </c>
      <c r="H24" s="134" t="e">
        <f ca="1">AVERAGE(OFFSET(Sheet3!$C$6:$J$6,C25,$B$16))</f>
        <v>#DIV/0!</v>
      </c>
      <c r="I24" s="134">
        <f ca="1">MIN(OFFSET(Sheet3!$C$6:$J$6,C25,$B$16))</f>
        <v>0</v>
      </c>
      <c r="J24" s="167">
        <f ca="1">(MAX(OFFSET(Sheet3!$C$7:$J$7,C25,$B$16)))/86400</f>
        <v>0</v>
      </c>
      <c r="K24" s="167" t="e">
        <f ca="1">(AVERAGE(OFFSET(Sheet3!$C$7:$J$7,C25,$B$16)))/86400</f>
        <v>#DIV/0!</v>
      </c>
      <c r="L24" s="167">
        <f ca="1">(MIN(OFFSET(Sheet3!$C$7:$J$7,C25,$B$16)))/86400</f>
        <v>0</v>
      </c>
      <c r="M24" s="134">
        <f ca="1">MAX(OFFSET(Sheet3!$C$8:$J$8,C25,$B$16))</f>
        <v>0</v>
      </c>
      <c r="N24" s="134">
        <f ca="1">(OFFSET(Sheet3!$K$8,C25,$B$16))</f>
        <v>0</v>
      </c>
      <c r="O24" s="134">
        <f ca="1">MIN(OFFSET(Sheet3!$C$8:$J$8,C25,$B$16))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12</v>
      </c>
      <c r="F25" s="134">
        <f ca="1">OFFSET(Sheet3!$C$5,C26,$B$16)</f>
        <v>0</v>
      </c>
      <c r="G25" s="134">
        <f ca="1">MAX(OFFSET(Sheet3!$C$6:$J$6,C26,$B$16))</f>
        <v>0</v>
      </c>
      <c r="H25" s="134" t="e">
        <f ca="1">AVERAGE(OFFSET(Sheet3!$C$6:$J$6,C26,$B$16))</f>
        <v>#DIV/0!</v>
      </c>
      <c r="I25" s="134">
        <f ca="1">MIN(OFFSET(Sheet3!$C$6:$J$6,C26,$B$16))</f>
        <v>0</v>
      </c>
      <c r="J25" s="167">
        <f ca="1">(MAX(OFFSET(Sheet3!$C$7:$J$7,C26,$B$16)))/86400</f>
        <v>0</v>
      </c>
      <c r="K25" s="167" t="e">
        <f ca="1">(AVERAGE(OFFSET(Sheet3!$C$7:$J$7,C26,$B$16)))/86400</f>
        <v>#DIV/0!</v>
      </c>
      <c r="L25" s="167">
        <f ca="1">(MIN(OFFSET(Sheet3!$C$7:$J$7,C26,$B$16)))/86400</f>
        <v>0</v>
      </c>
      <c r="M25" s="134">
        <f ca="1">MAX(OFFSET(Sheet3!$C$8:$J$8,C26,$B$16))</f>
        <v>0</v>
      </c>
      <c r="N25" s="134">
        <f ca="1">(OFFSET(Sheet3!$K$8,C26,$B$16))</f>
        <v>0</v>
      </c>
      <c r="O25" s="134">
        <f ca="1">MIN(OFFSET(Sheet3!$C$8:$J$8,C26,$B$16))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12</v>
      </c>
      <c r="F26" s="134">
        <f ca="1">OFFSET(Sheet3!$C$5,C27,$B$16)</f>
        <v>0</v>
      </c>
      <c r="G26" s="134">
        <f ca="1">MAX(OFFSET(Sheet3!$C$6:$J$6,C27,$B$16))</f>
        <v>0</v>
      </c>
      <c r="H26" s="134" t="e">
        <f ca="1">AVERAGE(OFFSET(Sheet3!$C$6:$J$6,C27,$B$16))</f>
        <v>#DIV/0!</v>
      </c>
      <c r="I26" s="134">
        <f ca="1">MIN(OFFSET(Sheet3!$C$6:$J$6,C27,$B$16))</f>
        <v>0</v>
      </c>
      <c r="J26" s="167">
        <f ca="1">(MAX(OFFSET(Sheet3!$C$7:$J$7,C27,$B$16)))/86400</f>
        <v>0</v>
      </c>
      <c r="K26" s="167" t="e">
        <f ca="1">(AVERAGE(OFFSET(Sheet3!$C$7:$J$7,C27,$B$16)))/86400</f>
        <v>#DIV/0!</v>
      </c>
      <c r="L26" s="167">
        <f ca="1">(MIN(OFFSET(Sheet3!$C$7:$J$7,C27,$B$16)))/86400</f>
        <v>0</v>
      </c>
      <c r="M26" s="134">
        <f ca="1">MAX(OFFSET(Sheet3!$C$8:$J$8,C27,$B$16))</f>
        <v>0</v>
      </c>
      <c r="N26" s="134">
        <f ca="1">(OFFSET(Sheet3!$K$8,C27,$B$16))</f>
        <v>0</v>
      </c>
      <c r="O26" s="134">
        <f ca="1">MIN(OFFSET(Sheet3!$C$8:$J$8,C27,$B$16))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12</v>
      </c>
      <c r="F27" s="134">
        <f ca="1">OFFSET(Sheet3!$C$5,C28,$B$16)</f>
        <v>0</v>
      </c>
      <c r="G27" s="134">
        <f ca="1">MAX(OFFSET(Sheet3!$C$6:$J$6,C28,$B$16))</f>
        <v>0</v>
      </c>
      <c r="H27" s="134" t="e">
        <f ca="1">AVERAGE(OFFSET(Sheet3!$C$6:$J$6,C28,$B$16))</f>
        <v>#DIV/0!</v>
      </c>
      <c r="I27" s="134">
        <f ca="1">MIN(OFFSET(Sheet3!$C$6:$J$6,C28,$B$16))</f>
        <v>0</v>
      </c>
      <c r="J27" s="167">
        <f ca="1">(MAX(OFFSET(Sheet3!$C$7:$J$7,C28,$B$16)))/86400</f>
        <v>0</v>
      </c>
      <c r="K27" s="167" t="e">
        <f ca="1">(AVERAGE(OFFSET(Sheet3!$C$7:$J$7,C28,$B$16)))/86400</f>
        <v>#DIV/0!</v>
      </c>
      <c r="L27" s="167">
        <f ca="1">(MIN(OFFSET(Sheet3!$C$7:$J$7,C28,$B$16)))/86400</f>
        <v>0</v>
      </c>
      <c r="M27" s="134">
        <f ca="1">MAX(OFFSET(Sheet3!$C$8:$J$8,C28,$B$16))</f>
        <v>0</v>
      </c>
      <c r="N27" s="134">
        <f ca="1">(OFFSET(Sheet3!$K$8,C28,$B$16))</f>
        <v>0</v>
      </c>
      <c r="O27" s="134">
        <f ca="1">MIN(OFFSET(Sheet3!$C$8:$J$8,C28,$B$16))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12</v>
      </c>
      <c r="F28" s="134">
        <f ca="1">OFFSET(Sheet3!$C$5,C29,$B$16)</f>
        <v>0</v>
      </c>
      <c r="G28" s="134">
        <f ca="1">MAX(OFFSET(Sheet3!$C$6:$J$6,C29,$B$16))</f>
        <v>0</v>
      </c>
      <c r="H28" s="134" t="e">
        <f ca="1">AVERAGE(OFFSET(Sheet3!$C$6:$J$6,C29,$B$16))</f>
        <v>#DIV/0!</v>
      </c>
      <c r="I28" s="134">
        <f ca="1">MIN(OFFSET(Sheet3!$C$6:$J$6,C29,$B$16))</f>
        <v>0</v>
      </c>
      <c r="J28" s="167">
        <f ca="1">(MAX(OFFSET(Sheet3!$C$7:$J$7,C29,$B$16)))/86400</f>
        <v>0</v>
      </c>
      <c r="K28" s="167" t="e">
        <f ca="1">(AVERAGE(OFFSET(Sheet3!$C$7:$J$7,C29,$B$16)))/86400</f>
        <v>#DIV/0!</v>
      </c>
      <c r="L28" s="167">
        <f ca="1">(MIN(OFFSET(Sheet3!$C$7:$J$7,C29,$B$16)))/86400</f>
        <v>0</v>
      </c>
      <c r="M28" s="134">
        <f ca="1">MAX(OFFSET(Sheet3!$C$8:$J$8,C29,$B$16))</f>
        <v>0</v>
      </c>
      <c r="N28" s="134">
        <f ca="1">(OFFSET(Sheet3!$K$8,C29,$B$16))</f>
        <v>0</v>
      </c>
      <c r="O28" s="134">
        <f ca="1">MIN(OFFSET(Sheet3!$C$8:$J$8,C29,$B$16))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12</v>
      </c>
      <c r="F29" s="134">
        <f ca="1">OFFSET(Sheet3!$C$5,C30,$B$16)</f>
        <v>0</v>
      </c>
      <c r="G29" s="134">
        <f ca="1">MAX(OFFSET(Sheet3!$C$6:$J$6,C30,$B$16))</f>
        <v>0</v>
      </c>
      <c r="H29" s="134" t="e">
        <f ca="1">AVERAGE(OFFSET(Sheet3!$C$6:$J$6,C30,$B$16))</f>
        <v>#DIV/0!</v>
      </c>
      <c r="I29" s="134">
        <f ca="1">MIN(OFFSET(Sheet3!$C$6:$J$6,C30,$B$16))</f>
        <v>0</v>
      </c>
      <c r="J29" s="167">
        <f ca="1">(MAX(OFFSET(Sheet3!$C$7:$J$7,C30,$B$16)))/86400</f>
        <v>0</v>
      </c>
      <c r="K29" s="167" t="e">
        <f ca="1">(AVERAGE(OFFSET(Sheet3!$C$7:$J$7,C30,$B$16)))/86400</f>
        <v>#DIV/0!</v>
      </c>
      <c r="L29" s="167">
        <f ca="1">(MIN(OFFSET(Sheet3!$C$7:$J$7,C30,$B$16)))/86400</f>
        <v>0</v>
      </c>
      <c r="M29" s="134">
        <f ca="1">MAX(OFFSET(Sheet3!$C$8:$J$8,C30,$B$16))</f>
        <v>0</v>
      </c>
      <c r="N29" s="134">
        <f ca="1">(OFFSET(Sheet3!$K$8,C30,$B$16))</f>
        <v>0</v>
      </c>
      <c r="O29" s="134">
        <f ca="1">MIN(OFFSET(Sheet3!$C$8:$J$8,C30,$B$16))</f>
        <v>0</v>
      </c>
    </row>
    <row r="30" spans="1:15" x14ac:dyDescent="0.25">
      <c r="C30" s="134">
        <v>100</v>
      </c>
      <c r="D30" s="134">
        <f ca="1">OFFSET(Sheet3!$B$5,C31,0)</f>
        <v>111</v>
      </c>
      <c r="E30" s="134">
        <v>12</v>
      </c>
      <c r="F30" s="134">
        <f ca="1">OFFSET(Sheet3!$C$5,C31,$B$16)</f>
        <v>0</v>
      </c>
      <c r="G30" s="134">
        <f ca="1">MAX(OFFSET(Sheet3!$C$6:$J$6,C31,$B$16))</f>
        <v>0</v>
      </c>
      <c r="H30" s="134" t="e">
        <f ca="1">AVERAGE(OFFSET(Sheet3!$C$6:$J$6,C31,$B$16))</f>
        <v>#DIV/0!</v>
      </c>
      <c r="I30" s="134">
        <f ca="1">MIN(OFFSET(Sheet3!$C$6:$J$6,C31,$B$16))</f>
        <v>0</v>
      </c>
      <c r="J30" s="167">
        <f ca="1">(MAX(OFFSET(Sheet3!$C$7:$J$7,C31,$B$16)))/86400</f>
        <v>0</v>
      </c>
      <c r="K30" s="167" t="e">
        <f ca="1">(AVERAGE(OFFSET(Sheet3!$C$7:$J$7,C31,$B$16)))/86400</f>
        <v>#DIV/0!</v>
      </c>
      <c r="L30" s="167">
        <f ca="1">(MIN(OFFSET(Sheet3!$C$7:$J$7,C31,$B$16)))/86400</f>
        <v>0</v>
      </c>
      <c r="M30" s="134">
        <f ca="1">MAX(OFFSET(Sheet3!$C$8:$J$8,C31,$B$16))</f>
        <v>0</v>
      </c>
      <c r="N30" s="134">
        <f ca="1">(OFFSET(Sheet3!$K$8,C31,$B$16))</f>
        <v>0</v>
      </c>
      <c r="O30" s="134">
        <f ca="1">MIN(OFFSET(Sheet3!$C$8:$J$8,C31,$B$16))</f>
        <v>0</v>
      </c>
    </row>
    <row r="31" spans="1:15" x14ac:dyDescent="0.25">
      <c r="C31" s="134">
        <v>104</v>
      </c>
      <c r="D31" s="134">
        <f ca="1">OFFSET(Sheet3!$B$5,C32,0)</f>
        <v>112</v>
      </c>
      <c r="E31" s="134">
        <v>12</v>
      </c>
      <c r="F31" s="134">
        <f ca="1">OFFSET(Sheet3!$C$5,C32,$B$16)</f>
        <v>0</v>
      </c>
      <c r="G31" s="134">
        <f ca="1">MAX(OFFSET(Sheet3!$C$6:$J$6,C32,$B$16))</f>
        <v>0</v>
      </c>
      <c r="H31" s="134" t="e">
        <f ca="1">AVERAGE(OFFSET(Sheet3!$C$6:$J$6,C32,$B$16))</f>
        <v>#DIV/0!</v>
      </c>
      <c r="I31" s="134">
        <f ca="1">MIN(OFFSET(Sheet3!$C$6:$J$6,C32,$B$16))</f>
        <v>0</v>
      </c>
      <c r="J31" s="167">
        <f ca="1">(MAX(OFFSET(Sheet3!$C$7:$J$7,C32,$B$16)))/86400</f>
        <v>0</v>
      </c>
      <c r="K31" s="167" t="e">
        <f ca="1">(AVERAGE(OFFSET(Sheet3!$C$7:$J$7,C32,$B$16)))/86400</f>
        <v>#DIV/0!</v>
      </c>
      <c r="L31" s="167">
        <f ca="1">(MIN(OFFSET(Sheet3!$C$7:$J$7,C32,$B$16)))/86400</f>
        <v>0</v>
      </c>
      <c r="M31" s="134">
        <f ca="1">MAX(OFFSET(Sheet3!$C$8:$J$8,C32,$B$16))</f>
        <v>0</v>
      </c>
      <c r="N31" s="134">
        <f ca="1">(OFFSET(Sheet3!$K$8,C32,$B$16))</f>
        <v>0</v>
      </c>
      <c r="O31" s="134">
        <f ca="1">MIN(OFFSET(Sheet3!$C$8:$J$8,C32,$B$16))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12</v>
      </c>
      <c r="F32" s="134">
        <f ca="1">OFFSET(Sheet3!$C$5,C33,$B$16)</f>
        <v>0</v>
      </c>
      <c r="G32" s="134">
        <f ca="1">MAX(OFFSET(Sheet3!$C$6:$J$6,C33,$B$16))</f>
        <v>0</v>
      </c>
      <c r="H32" s="134" t="e">
        <f ca="1">AVERAGE(OFFSET(Sheet3!$C$6:$J$6,C33,$B$16))</f>
        <v>#DIV/0!</v>
      </c>
      <c r="I32" s="134">
        <f ca="1">MIN(OFFSET(Sheet3!$C$6:$J$6,C33,$B$16))</f>
        <v>0</v>
      </c>
      <c r="J32" s="167">
        <f ca="1">(MAX(OFFSET(Sheet3!$C$7:$J$7,C33,$B$16)))/86400</f>
        <v>0</v>
      </c>
      <c r="K32" s="167" t="e">
        <f ca="1">(AVERAGE(OFFSET(Sheet3!$C$7:$J$7,C33,$B$16)))/86400</f>
        <v>#DIV/0!</v>
      </c>
      <c r="L32" s="167">
        <f ca="1">(MIN(OFFSET(Sheet3!$C$7:$J$7,C33,$B$16)))/86400</f>
        <v>0</v>
      </c>
      <c r="M32" s="134">
        <f ca="1">MAX(OFFSET(Sheet3!$C$8:$J$8,C33,$B$16))</f>
        <v>0</v>
      </c>
      <c r="N32" s="134">
        <f ca="1">(OFFSET(Sheet3!$K$8,C33,$B$16))</f>
        <v>0</v>
      </c>
      <c r="O32" s="134">
        <f ca="1">MIN(OFFSET(Sheet3!$C$8:$J$8,C33,$B$16))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12</v>
      </c>
      <c r="F33" s="134">
        <f ca="1">OFFSET(Sheet3!$C$5,C34,$B$16)</f>
        <v>0</v>
      </c>
      <c r="G33" s="134">
        <f ca="1">MAX(OFFSET(Sheet3!$C$6:$J$6,C34,$B$16))</f>
        <v>0</v>
      </c>
      <c r="H33" s="134" t="e">
        <f ca="1">AVERAGE(OFFSET(Sheet3!$C$6:$J$6,C34,$B$16))</f>
        <v>#DIV/0!</v>
      </c>
      <c r="I33" s="134">
        <f ca="1">MIN(OFFSET(Sheet3!$C$6:$J$6,C34,$B$16))</f>
        <v>0</v>
      </c>
      <c r="J33" s="167">
        <f ca="1">(MAX(OFFSET(Sheet3!$C$7:$J$7,C34,$B$16)))/86400</f>
        <v>0</v>
      </c>
      <c r="K33" s="167" t="e">
        <f ca="1">(AVERAGE(OFFSET(Sheet3!$C$7:$J$7,C34,$B$16)))/86400</f>
        <v>#DIV/0!</v>
      </c>
      <c r="L33" s="167">
        <f ca="1">(MIN(OFFSET(Sheet3!$C$7:$J$7,C34,$B$16)))/86400</f>
        <v>0</v>
      </c>
      <c r="M33" s="134">
        <f ca="1">MAX(OFFSET(Sheet3!$C$8:$J$8,C34,$B$16))</f>
        <v>0</v>
      </c>
      <c r="N33" s="134">
        <f ca="1">(OFFSET(Sheet3!$K$8,C34,$B$16))</f>
        <v>0</v>
      </c>
      <c r="O33" s="134">
        <f ca="1">MIN(OFFSET(Sheet3!$C$8:$J$8,C34,$B$16))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12</v>
      </c>
      <c r="F34" s="134">
        <f ca="1">OFFSET(Sheet3!$C$5,C35,$B$16)</f>
        <v>0</v>
      </c>
      <c r="G34" s="134">
        <f ca="1">MAX(OFFSET(Sheet3!$C$6:$J$6,C35,$B$16))</f>
        <v>0</v>
      </c>
      <c r="H34" s="134" t="e">
        <f ca="1">AVERAGE(OFFSET(Sheet3!$C$6:$J$6,C35,$B$16))</f>
        <v>#DIV/0!</v>
      </c>
      <c r="I34" s="134">
        <f ca="1">MIN(OFFSET(Sheet3!$C$6:$J$6,C35,$B$16))</f>
        <v>0</v>
      </c>
      <c r="J34" s="167">
        <f ca="1">(MAX(OFFSET(Sheet3!$C$7:$J$7,C35,$B$16)))/86400</f>
        <v>0</v>
      </c>
      <c r="K34" s="167" t="e">
        <f ca="1">(AVERAGE(OFFSET(Sheet3!$C$7:$J$7,C35,$B$16)))/86400</f>
        <v>#DIV/0!</v>
      </c>
      <c r="L34" s="167">
        <f ca="1">(MIN(OFFSET(Sheet3!$C$7:$J$7,C35,$B$16)))/86400</f>
        <v>0</v>
      </c>
      <c r="M34" s="134">
        <f ca="1">MAX(OFFSET(Sheet3!$C$8:$J$8,C35,$B$16))</f>
        <v>0</v>
      </c>
      <c r="N34" s="134">
        <f ca="1">(OFFSET(Sheet3!$K$8,C35,$B$16))</f>
        <v>0</v>
      </c>
      <c r="O34" s="134">
        <f ca="1">MIN(OFFSET(Sheet3!$C$8:$J$8,C35,$B$16))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12</v>
      </c>
      <c r="F35" s="134">
        <f ca="1">OFFSET(Sheet3!$C$5,C36,$B$16)</f>
        <v>0</v>
      </c>
      <c r="G35" s="134">
        <f ca="1">MAX(OFFSET(Sheet3!$C$6:$J$6,C36,$B$16))</f>
        <v>0</v>
      </c>
      <c r="H35" s="134" t="e">
        <f ca="1">AVERAGE(OFFSET(Sheet3!$C$6:$J$6,C36,$B$16))</f>
        <v>#DIV/0!</v>
      </c>
      <c r="I35" s="134">
        <f ca="1">MIN(OFFSET(Sheet3!$C$6:$J$6,C36,$B$16))</f>
        <v>0</v>
      </c>
      <c r="J35" s="167">
        <f ca="1">(MAX(OFFSET(Sheet3!$C$7:$J$7,C36,$B$16)))/86400</f>
        <v>0</v>
      </c>
      <c r="K35" s="167" t="e">
        <f ca="1">(AVERAGE(OFFSET(Sheet3!$C$7:$J$7,C36,$B$16)))/86400</f>
        <v>#DIV/0!</v>
      </c>
      <c r="L35" s="167">
        <f ca="1">(MIN(OFFSET(Sheet3!$C$7:$J$7,C36,$B$16)))/86400</f>
        <v>0</v>
      </c>
      <c r="M35" s="134">
        <f ca="1">MAX(OFFSET(Sheet3!$C$8:$J$8,C36,$B$16))</f>
        <v>0</v>
      </c>
      <c r="N35" s="134">
        <f ca="1">(OFFSET(Sheet3!$K$8,C36,$B$16))</f>
        <v>0</v>
      </c>
      <c r="O35" s="134">
        <f ca="1">MIN(OFFSET(Sheet3!$C$8:$J$8,C36,$B$16))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12</v>
      </c>
      <c r="F36" s="134">
        <f ca="1">OFFSET(Sheet3!$C$5,C37,$B$16)</f>
        <v>0</v>
      </c>
      <c r="G36" s="134">
        <f ca="1">MAX(OFFSET(Sheet3!$C$6:$J$6,C37,$B$16))</f>
        <v>0</v>
      </c>
      <c r="H36" s="134" t="e">
        <f ca="1">AVERAGE(OFFSET(Sheet3!$C$6:$J$6,C37,$B$16))</f>
        <v>#DIV/0!</v>
      </c>
      <c r="I36" s="134">
        <f ca="1">MIN(OFFSET(Sheet3!$C$6:$J$6,C37,$B$16))</f>
        <v>0</v>
      </c>
      <c r="J36" s="167">
        <f ca="1">(MAX(OFFSET(Sheet3!$C$7:$J$7,C37,$B$16)))/86400</f>
        <v>0</v>
      </c>
      <c r="K36" s="167" t="e">
        <f ca="1">(AVERAGE(OFFSET(Sheet3!$C$7:$J$7,C37,$B$16)))/86400</f>
        <v>#DIV/0!</v>
      </c>
      <c r="L36" s="167">
        <f ca="1">(MIN(OFFSET(Sheet3!$C$7:$J$7,C37,$B$16)))/86400</f>
        <v>0</v>
      </c>
      <c r="M36" s="134">
        <f ca="1">MAX(OFFSET(Sheet3!$C$8:$J$8,C37,$B$16))</f>
        <v>0</v>
      </c>
      <c r="N36" s="134">
        <f ca="1">(OFFSET(Sheet3!$K$8,C37,$B$16))</f>
        <v>0</v>
      </c>
      <c r="O36" s="134">
        <f ca="1">MIN(OFFSET(Sheet3!$C$8:$J$8,C37,$B$16))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12</v>
      </c>
      <c r="F37" s="134">
        <f ca="1">OFFSET(Sheet3!$C$5,C38,$B$16)</f>
        <v>0</v>
      </c>
      <c r="G37" s="134">
        <f ca="1">MAX(OFFSET(Sheet3!$C$6:$J$6,C38,$B$16))</f>
        <v>0</v>
      </c>
      <c r="H37" s="134" t="e">
        <f ca="1">AVERAGE(OFFSET(Sheet3!$C$6:$J$6,C38,$B$16))</f>
        <v>#DIV/0!</v>
      </c>
      <c r="I37" s="134">
        <f ca="1">MIN(OFFSET(Sheet3!$C$6:$J$6,C38,$B$16))</f>
        <v>0</v>
      </c>
      <c r="J37" s="167">
        <f ca="1">(MAX(OFFSET(Sheet3!$C$7:$J$7,C38,$B$16)))/86400</f>
        <v>0</v>
      </c>
      <c r="K37" s="167" t="e">
        <f ca="1">(AVERAGE(OFFSET(Sheet3!$C$7:$J$7,C38,$B$16)))/86400</f>
        <v>#DIV/0!</v>
      </c>
      <c r="L37" s="167">
        <f ca="1">(MIN(OFFSET(Sheet3!$C$7:$J$7,C38,$B$16)))/86400</f>
        <v>0</v>
      </c>
      <c r="M37" s="134">
        <f ca="1">MAX(OFFSET(Sheet3!$C$8:$J$8,C38,$B$16))</f>
        <v>0</v>
      </c>
      <c r="N37" s="134">
        <f ca="1">(OFFSET(Sheet3!$K$8,C38,$B$16))</f>
        <v>0</v>
      </c>
      <c r="O37" s="134">
        <f ca="1">MIN(OFFSET(Sheet3!$C$8:$J$8,C38,$B$16))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12</v>
      </c>
      <c r="F38" s="134">
        <f ca="1">OFFSET(Sheet3!$C$5,C39,$B$16)</f>
        <v>0</v>
      </c>
      <c r="G38" s="134">
        <f ca="1">MAX(OFFSET(Sheet3!$C$6:$J$6,C39,$B$16))</f>
        <v>0</v>
      </c>
      <c r="H38" s="134" t="e">
        <f ca="1">AVERAGE(OFFSET(Sheet3!$C$6:$J$6,C39,$B$16))</f>
        <v>#DIV/0!</v>
      </c>
      <c r="I38" s="134">
        <f ca="1">MIN(OFFSET(Sheet3!$C$6:$J$6,C39,$B$16))</f>
        <v>0</v>
      </c>
      <c r="J38" s="167">
        <f ca="1">(MAX(OFFSET(Sheet3!$C$7:$J$7,C39,$B$16)))/86400</f>
        <v>0</v>
      </c>
      <c r="K38" s="167" t="e">
        <f ca="1">(AVERAGE(OFFSET(Sheet3!$C$7:$J$7,C39,$B$16)))/86400</f>
        <v>#DIV/0!</v>
      </c>
      <c r="L38" s="167">
        <f ca="1">(MIN(OFFSET(Sheet3!$C$7:$J$7,C39,$B$16)))/86400</f>
        <v>0</v>
      </c>
      <c r="M38" s="134">
        <f ca="1">MAX(OFFSET(Sheet3!$C$8:$J$8,C39,$B$16))</f>
        <v>0</v>
      </c>
      <c r="N38" s="134">
        <f ca="1">(OFFSET(Sheet3!$K$8,C39,$B$16))</f>
        <v>0</v>
      </c>
      <c r="O38" s="134">
        <f ca="1">MIN(OFFSET(Sheet3!$C$8:$J$8,C39,$B$16))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12</v>
      </c>
      <c r="F39" s="134">
        <f ca="1">OFFSET(Sheet3!$C$5,C40,$B$16)</f>
        <v>0</v>
      </c>
      <c r="G39" s="134">
        <f ca="1">MAX(OFFSET(Sheet3!$C$6:$J$6,C40,$B$16))</f>
        <v>0</v>
      </c>
      <c r="H39" s="134" t="e">
        <f ca="1">AVERAGE(OFFSET(Sheet3!$C$6:$J$6,C40,$B$16))</f>
        <v>#DIV/0!</v>
      </c>
      <c r="I39" s="134">
        <f ca="1">MIN(OFFSET(Sheet3!$C$6:$J$6,C40,$B$16))</f>
        <v>0</v>
      </c>
      <c r="J39" s="167">
        <f ca="1">(MAX(OFFSET(Sheet3!$C$7:$J$7,C40,$B$16)))/86400</f>
        <v>0</v>
      </c>
      <c r="K39" s="167" t="e">
        <f ca="1">(AVERAGE(OFFSET(Sheet3!$C$7:$J$7,C40,$B$16)))/86400</f>
        <v>#DIV/0!</v>
      </c>
      <c r="L39" s="167">
        <f ca="1">(MIN(OFFSET(Sheet3!$C$7:$J$7,C40,$B$16)))/86400</f>
        <v>0</v>
      </c>
      <c r="M39" s="134">
        <f ca="1">MAX(OFFSET(Sheet3!$C$8:$J$8,C40,$B$16))</f>
        <v>0</v>
      </c>
      <c r="N39" s="134">
        <f ca="1">(OFFSET(Sheet3!$K$8,C40,$B$16))</f>
        <v>0</v>
      </c>
      <c r="O39" s="134">
        <f ca="1">MIN(OFFSET(Sheet3!$C$8:$J$8,C40,$B$16))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12</v>
      </c>
      <c r="F40" s="134">
        <f ca="1">OFFSET(Sheet3!$C$5,C41,$B$16)</f>
        <v>0</v>
      </c>
      <c r="G40" s="134">
        <f ca="1">MAX(OFFSET(Sheet3!$C$6:$J$6,C41,$B$16))</f>
        <v>0</v>
      </c>
      <c r="H40" s="134" t="e">
        <f ca="1">AVERAGE(OFFSET(Sheet3!$C$6:$J$6,C41,$B$16))</f>
        <v>#DIV/0!</v>
      </c>
      <c r="I40" s="134">
        <f ca="1">MIN(OFFSET(Sheet3!$C$6:$J$6,C41,$B$16))</f>
        <v>0</v>
      </c>
      <c r="J40" s="167">
        <f ca="1">(MAX(OFFSET(Sheet3!$C$7:$J$7,C41,$B$16)))/86400</f>
        <v>0</v>
      </c>
      <c r="K40" s="167" t="e">
        <f ca="1">(AVERAGE(OFFSET(Sheet3!$C$7:$J$7,C41,$B$16)))/86400</f>
        <v>#DIV/0!</v>
      </c>
      <c r="L40" s="167">
        <f ca="1">(MIN(OFFSET(Sheet3!$C$7:$J$7,C41,$B$16)))/86400</f>
        <v>0</v>
      </c>
      <c r="M40" s="134">
        <f ca="1">MAX(OFFSET(Sheet3!$C$8:$J$8,C41,$B$16))</f>
        <v>0</v>
      </c>
      <c r="N40" s="134">
        <f ca="1">(OFFSET(Sheet3!$K$8,C41,$B$16))</f>
        <v>0</v>
      </c>
      <c r="O40" s="134">
        <f ca="1">MIN(OFFSET(Sheet3!$C$8:$J$8,C41,$B$16))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12</v>
      </c>
      <c r="F41" s="134">
        <f ca="1">OFFSET(Sheet3!$C$5,C42,$B$16)</f>
        <v>0</v>
      </c>
      <c r="G41" s="134">
        <f ca="1">MAX(OFFSET(Sheet3!$C$6:$J$6,C42,$B$16))</f>
        <v>0</v>
      </c>
      <c r="H41" s="134" t="e">
        <f ca="1">AVERAGE(OFFSET(Sheet3!$C$6:$J$6,C42,$B$16))</f>
        <v>#DIV/0!</v>
      </c>
      <c r="I41" s="134">
        <f ca="1">MIN(OFFSET(Sheet3!$C$6:$J$6,C42,$B$16))</f>
        <v>0</v>
      </c>
      <c r="J41" s="167">
        <f ca="1">(MAX(OFFSET(Sheet3!$C$7:$J$7,C42,$B$16)))/86400</f>
        <v>0</v>
      </c>
      <c r="K41" s="167" t="e">
        <f ca="1">(AVERAGE(OFFSET(Sheet3!$C$7:$J$7,C42,$B$16)))/86400</f>
        <v>#DIV/0!</v>
      </c>
      <c r="L41" s="167">
        <f ca="1">(MIN(OFFSET(Sheet3!$C$7:$J$7,C42,$B$16)))/86400</f>
        <v>0</v>
      </c>
      <c r="M41" s="134">
        <f ca="1">MAX(OFFSET(Sheet3!$C$8:$J$8,C42,$B$16))</f>
        <v>0</v>
      </c>
      <c r="N41" s="134">
        <f ca="1">(OFFSET(Sheet3!$K$8,C42,$B$16))</f>
        <v>0</v>
      </c>
      <c r="O41" s="134">
        <f ca="1">MIN(OFFSET(Sheet3!$C$8:$J$8,C42,$B$16))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12</v>
      </c>
      <c r="F42" s="134">
        <f ca="1">OFFSET(Sheet3!$C$5,C43,$B$16)</f>
        <v>0</v>
      </c>
      <c r="G42" s="134">
        <f ca="1">MAX(OFFSET(Sheet3!$C$6:$J$6,C43,$B$16))</f>
        <v>0</v>
      </c>
      <c r="H42" s="134" t="e">
        <f ca="1">AVERAGE(OFFSET(Sheet3!$C$6:$J$6,C43,$B$16))</f>
        <v>#DIV/0!</v>
      </c>
      <c r="I42" s="134">
        <f ca="1">MIN(OFFSET(Sheet3!$C$6:$J$6,C43,$B$16))</f>
        <v>0</v>
      </c>
      <c r="J42" s="167">
        <f ca="1">(MAX(OFFSET(Sheet3!$C$7:$J$7,C43,$B$16)))/86400</f>
        <v>0</v>
      </c>
      <c r="K42" s="167" t="e">
        <f ca="1">(AVERAGE(OFFSET(Sheet3!$C$7:$J$7,C43,$B$16)))/86400</f>
        <v>#DIV/0!</v>
      </c>
      <c r="L42" s="167">
        <f ca="1">(MIN(OFFSET(Sheet3!$C$7:$J$7,C43,$B$16)))/86400</f>
        <v>0</v>
      </c>
      <c r="M42" s="134">
        <f ca="1">MAX(OFFSET(Sheet3!$C$8:$J$8,C43,$B$16))</f>
        <v>0</v>
      </c>
      <c r="N42" s="134">
        <f ca="1">(OFFSET(Sheet3!$K$8,C43,$B$16))</f>
        <v>0</v>
      </c>
      <c r="O42" s="134">
        <f ca="1">MIN(OFFSET(Sheet3!$C$8:$J$8,C43,$B$16))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12</v>
      </c>
      <c r="F43" s="134">
        <f ca="1">OFFSET(Sheet3!$C$5,C44,$B$16)</f>
        <v>0</v>
      </c>
      <c r="G43" s="134">
        <f ca="1">MAX(OFFSET(Sheet3!$C$6:$J$6,C44,$B$16))</f>
        <v>0</v>
      </c>
      <c r="H43" s="134" t="e">
        <f ca="1">AVERAGE(OFFSET(Sheet3!$C$6:$J$6,C44,$B$16))</f>
        <v>#DIV/0!</v>
      </c>
      <c r="I43" s="134">
        <f ca="1">MIN(OFFSET(Sheet3!$C$6:$J$6,C44,$B$16))</f>
        <v>0</v>
      </c>
      <c r="J43" s="167">
        <f ca="1">(MAX(OFFSET(Sheet3!$C$7:$J$7,C44,$B$16)))/86400</f>
        <v>0</v>
      </c>
      <c r="K43" s="167" t="e">
        <f ca="1">(AVERAGE(OFFSET(Sheet3!$C$7:$J$7,C44,$B$16)))/86400</f>
        <v>#DIV/0!</v>
      </c>
      <c r="L43" s="167">
        <f ca="1">(MIN(OFFSET(Sheet3!$C$7:$J$7,C44,$B$16)))/86400</f>
        <v>0</v>
      </c>
      <c r="M43" s="134">
        <f ca="1">MAX(OFFSET(Sheet3!$C$8:$J$8,C44,$B$16))</f>
        <v>0</v>
      </c>
      <c r="N43" s="134">
        <f ca="1">(OFFSET(Sheet3!$K$8,C44,$B$16))</f>
        <v>0</v>
      </c>
      <c r="O43" s="134">
        <f ca="1">MIN(OFFSET(Sheet3!$C$8:$J$8,C44,$B$16))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12</v>
      </c>
      <c r="F44" s="134">
        <f ca="1">OFFSET(Sheet3!$C$5,C45,$B$16)</f>
        <v>0</v>
      </c>
      <c r="G44" s="134">
        <f ca="1">MAX(OFFSET(Sheet3!$C$6:$J$6,C45,$B$16))</f>
        <v>0</v>
      </c>
      <c r="H44" s="134" t="e">
        <f ca="1">AVERAGE(OFFSET(Sheet3!$C$6:$J$6,C45,$B$16))</f>
        <v>#DIV/0!</v>
      </c>
      <c r="I44" s="134">
        <f ca="1">MIN(OFFSET(Sheet3!$C$6:$J$6,C45,$B$16))</f>
        <v>0</v>
      </c>
      <c r="J44" s="167">
        <f ca="1">(MAX(OFFSET(Sheet3!$C$7:$J$7,C45,$B$16)))/86400</f>
        <v>0</v>
      </c>
      <c r="K44" s="167" t="e">
        <f ca="1">(AVERAGE(OFFSET(Sheet3!$C$7:$J$7,C45,$B$16)))/86400</f>
        <v>#DIV/0!</v>
      </c>
      <c r="L44" s="167">
        <f ca="1">(MIN(OFFSET(Sheet3!$C$7:$J$7,C45,$B$16)))/86400</f>
        <v>0</v>
      </c>
      <c r="M44" s="134">
        <f ca="1">MAX(OFFSET(Sheet3!$C$8:$J$8,C45,$B$16))</f>
        <v>0</v>
      </c>
      <c r="N44" s="134">
        <f ca="1">(OFFSET(Sheet3!$K$8,C45,$B$16))</f>
        <v>0</v>
      </c>
      <c r="O44" s="134">
        <f ca="1">MIN(OFFSET(Sheet3!$C$8:$J$8,C45,$B$16))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12</v>
      </c>
      <c r="F45" s="134">
        <f ca="1">OFFSET(Sheet3!$C$5,C46,$B$16)</f>
        <v>0</v>
      </c>
      <c r="G45" s="134">
        <f ca="1">MAX(OFFSET(Sheet3!$C$6:$J$6,C46,$B$16))</f>
        <v>0</v>
      </c>
      <c r="H45" s="134" t="e">
        <f ca="1">AVERAGE(OFFSET(Sheet3!$C$6:$J$6,C46,$B$16))</f>
        <v>#DIV/0!</v>
      </c>
      <c r="I45" s="134">
        <f ca="1">MIN(OFFSET(Sheet3!$C$6:$J$6,C46,$B$16))</f>
        <v>0</v>
      </c>
      <c r="J45" s="167">
        <f ca="1">(MAX(OFFSET(Sheet3!$C$7:$J$7,C46,$B$16)))/86400</f>
        <v>0</v>
      </c>
      <c r="K45" s="167" t="e">
        <f ca="1">(AVERAGE(OFFSET(Sheet3!$C$7:$J$7,C46,$B$16)))/86400</f>
        <v>#DIV/0!</v>
      </c>
      <c r="L45" s="167">
        <f ca="1">(MIN(OFFSET(Sheet3!$C$7:$J$7,C46,$B$16)))/86400</f>
        <v>0</v>
      </c>
      <c r="M45" s="134">
        <f ca="1">MAX(OFFSET(Sheet3!$C$8:$J$8,C46,$B$16))</f>
        <v>0</v>
      </c>
      <c r="N45" s="134">
        <f ca="1">(OFFSET(Sheet3!$K$8,C46,$B$16))</f>
        <v>0</v>
      </c>
      <c r="O45" s="134">
        <f ca="1">MIN(OFFSET(Sheet3!$C$8:$J$8,C46,$B$16))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12</v>
      </c>
      <c r="F46" s="134">
        <f ca="1">OFFSET(Sheet3!$C$5,C47,$B$16)</f>
        <v>0</v>
      </c>
      <c r="G46" s="134">
        <f ca="1">MAX(OFFSET(Sheet3!$C$6:$J$6,C47,$B$16))</f>
        <v>0</v>
      </c>
      <c r="H46" s="134" t="e">
        <f ca="1">AVERAGE(OFFSET(Sheet3!$C$6:$J$6,C47,$B$16))</f>
        <v>#DIV/0!</v>
      </c>
      <c r="I46" s="134">
        <f ca="1">MIN(OFFSET(Sheet3!$C$6:$J$6,C47,$B$16))</f>
        <v>0</v>
      </c>
      <c r="J46" s="167">
        <f ca="1">(MAX(OFFSET(Sheet3!$C$7:$J$7,C47,$B$16)))/86400</f>
        <v>0</v>
      </c>
      <c r="K46" s="167" t="e">
        <f ca="1">(AVERAGE(OFFSET(Sheet3!$C$7:$J$7,C47,$B$16)))/86400</f>
        <v>#DIV/0!</v>
      </c>
      <c r="L46" s="167">
        <f ca="1">(MIN(OFFSET(Sheet3!$C$7:$J$7,C47,$B$16)))/86400</f>
        <v>0</v>
      </c>
      <c r="M46" s="134">
        <f ca="1">MAX(OFFSET(Sheet3!$C$8:$J$8,C47,$B$16))</f>
        <v>0</v>
      </c>
      <c r="N46" s="134">
        <f ca="1">(OFFSET(Sheet3!$K$8,C47,$B$16))</f>
        <v>0</v>
      </c>
      <c r="O46" s="134">
        <f ca="1">MIN(OFFSET(Sheet3!$C$8:$J$8,C47,$B$16))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12</v>
      </c>
      <c r="F47" s="134">
        <f ca="1">OFFSET(Sheet3!$C$5,C48,$B$16)</f>
        <v>0</v>
      </c>
      <c r="G47" s="134">
        <f ca="1">MAX(OFFSET(Sheet3!$C$6:$J$6,C48,$B$16))</f>
        <v>0</v>
      </c>
      <c r="H47" s="134" t="e">
        <f ca="1">AVERAGE(OFFSET(Sheet3!$C$6:$J$6,C48,$B$16))</f>
        <v>#DIV/0!</v>
      </c>
      <c r="I47" s="134">
        <f ca="1">MIN(OFFSET(Sheet3!$C$6:$J$6,C48,$B$16))</f>
        <v>0</v>
      </c>
      <c r="J47" s="167">
        <f ca="1">(MAX(OFFSET(Sheet3!$C$7:$J$7,C48,$B$16)))/86400</f>
        <v>0</v>
      </c>
      <c r="K47" s="167" t="e">
        <f ca="1">(AVERAGE(OFFSET(Sheet3!$C$7:$J$7,C48,$B$16)))/86400</f>
        <v>#DIV/0!</v>
      </c>
      <c r="L47" s="167">
        <f ca="1">(MIN(OFFSET(Sheet3!$C$7:$J$7,C48,$B$16)))/86400</f>
        <v>0</v>
      </c>
      <c r="M47" s="134">
        <f ca="1">MAX(OFFSET(Sheet3!$C$8:$J$8,C48,$B$16))</f>
        <v>0</v>
      </c>
      <c r="N47" s="134">
        <f ca="1">(OFFSET(Sheet3!$K$8,C48,$B$16))</f>
        <v>0</v>
      </c>
      <c r="O47" s="134">
        <f ca="1">MIN(OFFSET(Sheet3!$C$8:$J$8,C48,$B$16))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12</v>
      </c>
      <c r="F48" s="134">
        <f ca="1">OFFSET(Sheet3!$C$5,C49,$B$16)</f>
        <v>0</v>
      </c>
      <c r="G48" s="134">
        <f ca="1">MAX(OFFSET(Sheet3!$C$6:$J$6,C49,$B$16))</f>
        <v>0</v>
      </c>
      <c r="H48" s="134" t="e">
        <f ca="1">AVERAGE(OFFSET(Sheet3!$C$6:$J$6,C49,$B$16))</f>
        <v>#DIV/0!</v>
      </c>
      <c r="I48" s="134">
        <f ca="1">MIN(OFFSET(Sheet3!$C$6:$J$6,C49,$B$16))</f>
        <v>0</v>
      </c>
      <c r="J48" s="167">
        <f ca="1">(MAX(OFFSET(Sheet3!$C$7:$J$7,C49,$B$16)))/86400</f>
        <v>0</v>
      </c>
      <c r="K48" s="167" t="e">
        <f ca="1">(AVERAGE(OFFSET(Sheet3!$C$7:$J$7,C49,$B$16)))/86400</f>
        <v>#DIV/0!</v>
      </c>
      <c r="L48" s="167">
        <f ca="1">(MIN(OFFSET(Sheet3!$C$7:$J$7,C49,$B$16)))/86400</f>
        <v>0</v>
      </c>
      <c r="M48" s="134">
        <f ca="1">MAX(OFFSET(Sheet3!$C$8:$J$8,C49,$B$16))</f>
        <v>0</v>
      </c>
      <c r="N48" s="134">
        <f ca="1">(OFFSET(Sheet3!$K$8,C49,$B$16))</f>
        <v>0</v>
      </c>
      <c r="O48" s="134">
        <f ca="1">MIN(OFFSET(Sheet3!$C$8:$J$8,C49,$B$16))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12</v>
      </c>
      <c r="F49" s="134">
        <f ca="1">OFFSET(Sheet3!$C$5,C50,$B$16)</f>
        <v>0</v>
      </c>
      <c r="G49" s="134">
        <f ca="1">MAX(OFFSET(Sheet3!$C$6:$J$6,C50,$B$16))</f>
        <v>0</v>
      </c>
      <c r="H49" s="134" t="e">
        <f ca="1">AVERAGE(OFFSET(Sheet3!$C$6:$J$6,C50,$B$16))</f>
        <v>#DIV/0!</v>
      </c>
      <c r="I49" s="134">
        <f ca="1">MIN(OFFSET(Sheet3!$C$6:$J$6,C50,$B$16))</f>
        <v>0</v>
      </c>
      <c r="J49" s="167">
        <f ca="1">(MAX(OFFSET(Sheet3!$C$7:$J$7,C50,$B$16)))/86400</f>
        <v>0</v>
      </c>
      <c r="K49" s="167" t="e">
        <f ca="1">(AVERAGE(OFFSET(Sheet3!$C$7:$J$7,C50,$B$16)))/86400</f>
        <v>#DIV/0!</v>
      </c>
      <c r="L49" s="167">
        <f ca="1">(MIN(OFFSET(Sheet3!$C$7:$J$7,C50,$B$16)))/86400</f>
        <v>0</v>
      </c>
      <c r="M49" s="134">
        <f ca="1">MAX(OFFSET(Sheet3!$C$8:$J$8,C50,$B$16))</f>
        <v>0</v>
      </c>
      <c r="N49" s="134">
        <f ca="1">(OFFSET(Sheet3!$K$8,C50,$B$16))</f>
        <v>0</v>
      </c>
      <c r="O49" s="134">
        <f ca="1">MIN(OFFSET(Sheet3!$C$8:$J$8,C50,$B$16))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12</v>
      </c>
      <c r="F50" s="134">
        <f ca="1">OFFSET(Sheet3!$C$5,C51,$B$16)</f>
        <v>0</v>
      </c>
      <c r="G50" s="134">
        <f ca="1">MAX(OFFSET(Sheet3!$C$6:$J$6,C51,$B$16))</f>
        <v>0</v>
      </c>
      <c r="H50" s="134" t="e">
        <f ca="1">AVERAGE(OFFSET(Sheet3!$C$6:$J$6,C51,$B$16))</f>
        <v>#DIV/0!</v>
      </c>
      <c r="I50" s="134">
        <f ca="1">MIN(OFFSET(Sheet3!$C$6:$J$6,C51,$B$16))</f>
        <v>0</v>
      </c>
      <c r="J50" s="167">
        <f ca="1">(MAX(OFFSET(Sheet3!$C$7:$J$7,C51,$B$16)))/86400</f>
        <v>0</v>
      </c>
      <c r="K50" s="167" t="e">
        <f ca="1">(AVERAGE(OFFSET(Sheet3!$C$7:$J$7,C51,$B$16)))/86400</f>
        <v>#DIV/0!</v>
      </c>
      <c r="L50" s="167">
        <f ca="1">(MIN(OFFSET(Sheet3!$C$7:$J$7,C51,$B$16)))/86400</f>
        <v>0</v>
      </c>
      <c r="M50" s="134">
        <f ca="1">MAX(OFFSET(Sheet3!$C$8:$J$8,C51,$B$16))</f>
        <v>0</v>
      </c>
      <c r="N50" s="134">
        <f ca="1">(OFFSET(Sheet3!$K$8,C51,$B$16))</f>
        <v>0</v>
      </c>
      <c r="O50" s="134">
        <f ca="1">MIN(OFFSET(Sheet3!$C$8:$J$8,C51,$B$16))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12</v>
      </c>
      <c r="F51" s="134">
        <f ca="1">OFFSET(Sheet3!$C$5,C52,$B$16)</f>
        <v>0</v>
      </c>
      <c r="G51" s="134">
        <f ca="1">MAX(OFFSET(Sheet3!$C$6:$J$6,C52,$B$16))</f>
        <v>0</v>
      </c>
      <c r="H51" s="134" t="e">
        <f ca="1">AVERAGE(OFFSET(Sheet3!$C$6:$J$6,C52,$B$16))</f>
        <v>#DIV/0!</v>
      </c>
      <c r="I51" s="134">
        <f ca="1">MIN(OFFSET(Sheet3!$C$6:$J$6,C52,$B$16))</f>
        <v>0</v>
      </c>
      <c r="J51" s="167">
        <f ca="1">(MAX(OFFSET(Sheet3!$C$7:$J$7,C52,$B$16)))/86400</f>
        <v>0</v>
      </c>
      <c r="K51" s="167" t="e">
        <f ca="1">(AVERAGE(OFFSET(Sheet3!$C$7:$J$7,C52,$B$16)))/86400</f>
        <v>#DIV/0!</v>
      </c>
      <c r="L51" s="167">
        <f ca="1">(MIN(OFFSET(Sheet3!$C$7:$J$7,C52,$B$16)))/86400</f>
        <v>0</v>
      </c>
      <c r="M51" s="134">
        <f ca="1">MAX(OFFSET(Sheet3!$C$8:$J$8,C52,$B$16))</f>
        <v>0</v>
      </c>
      <c r="N51" s="134">
        <f ca="1">(OFFSET(Sheet3!$K$8,C52,$B$16))</f>
        <v>0</v>
      </c>
      <c r="O51" s="134">
        <f ca="1">MIN(OFFSET(Sheet3!$C$8:$J$8,C52,$B$16))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12</v>
      </c>
      <c r="F52" s="134">
        <f ca="1">OFFSET(Sheet3!$C$5,C53,$B$16)</f>
        <v>0</v>
      </c>
      <c r="G52" s="134">
        <f ca="1">MAX(OFFSET(Sheet3!$C$6:$J$6,C53,$B$16))</f>
        <v>0</v>
      </c>
      <c r="H52" s="134" t="e">
        <f ca="1">AVERAGE(OFFSET(Sheet3!$C$6:$J$6,C53,$B$16))</f>
        <v>#DIV/0!</v>
      </c>
      <c r="I52" s="134">
        <f ca="1">MIN(OFFSET(Sheet3!$C$6:$J$6,C53,$B$16))</f>
        <v>0</v>
      </c>
      <c r="J52" s="167">
        <f ca="1">(MAX(OFFSET(Sheet3!$C$7:$J$7,C53,$B$16)))/86400</f>
        <v>0</v>
      </c>
      <c r="K52" s="167" t="e">
        <f ca="1">(AVERAGE(OFFSET(Sheet3!$C$7:$J$7,C53,$B$16)))/86400</f>
        <v>#DIV/0!</v>
      </c>
      <c r="L52" s="167">
        <f ca="1">(MIN(OFFSET(Sheet3!$C$7:$J$7,C53,$B$16)))/86400</f>
        <v>0</v>
      </c>
      <c r="M52" s="134">
        <f ca="1">MAX(OFFSET(Sheet3!$C$8:$J$8,C53,$B$16))</f>
        <v>0</v>
      </c>
      <c r="N52" s="134">
        <f ca="1">(OFFSET(Sheet3!$K$8,C53,$B$16))</f>
        <v>0</v>
      </c>
      <c r="O52" s="134">
        <f ca="1">MIN(OFFSET(Sheet3!$C$8:$J$8,C53,$B$16))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12</v>
      </c>
      <c r="F53" s="134">
        <f ca="1">OFFSET(Sheet3!$C$5,C54,$B$16)</f>
        <v>0</v>
      </c>
      <c r="G53" s="134">
        <f ca="1">MAX(OFFSET(Sheet3!$C$6:$J$6,C54,$B$16))</f>
        <v>0</v>
      </c>
      <c r="H53" s="134" t="e">
        <f ca="1">AVERAGE(OFFSET(Sheet3!$C$6:$J$6,C54,$B$16))</f>
        <v>#DIV/0!</v>
      </c>
      <c r="I53" s="134">
        <f ca="1">MIN(OFFSET(Sheet3!$C$6:$J$6,C54,$B$16))</f>
        <v>0</v>
      </c>
      <c r="J53" s="167">
        <f ca="1">(MAX(OFFSET(Sheet3!$C$7:$J$7,C54,$B$16)))/86400</f>
        <v>0</v>
      </c>
      <c r="K53" s="167" t="e">
        <f ca="1">(AVERAGE(OFFSET(Sheet3!$C$7:$J$7,C54,$B$16)))/86400</f>
        <v>#DIV/0!</v>
      </c>
      <c r="L53" s="167">
        <f ca="1">(MIN(OFFSET(Sheet3!$C$7:$J$7,C54,$B$16)))/86400</f>
        <v>0</v>
      </c>
      <c r="M53" s="134">
        <f ca="1">MAX(OFFSET(Sheet3!$C$8:$J$8,C54,$B$16))</f>
        <v>0</v>
      </c>
      <c r="N53" s="134">
        <f ca="1">(OFFSET(Sheet3!$K$8,C54,$B$16))</f>
        <v>0</v>
      </c>
      <c r="O53" s="134">
        <f ca="1">MIN(OFFSET(Sheet3!$C$8:$J$8,C54,$B$16))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12</v>
      </c>
      <c r="F54" s="134">
        <f ca="1">OFFSET(Sheet3!$C$5,C55,$B$16)</f>
        <v>0</v>
      </c>
      <c r="G54" s="134">
        <f ca="1">MAX(OFFSET(Sheet3!$C$6:$J$6,C55,$B$16))</f>
        <v>0</v>
      </c>
      <c r="H54" s="134" t="e">
        <f ca="1">AVERAGE(OFFSET(Sheet3!$C$6:$J$6,C55,$B$16))</f>
        <v>#DIV/0!</v>
      </c>
      <c r="I54" s="134">
        <f ca="1">MIN(OFFSET(Sheet3!$C$6:$J$6,C55,$B$16))</f>
        <v>0</v>
      </c>
      <c r="J54" s="167">
        <f ca="1">(MAX(OFFSET(Sheet3!$C$7:$J$7,C55,$B$16)))/86400</f>
        <v>0</v>
      </c>
      <c r="K54" s="167" t="e">
        <f ca="1">(AVERAGE(OFFSET(Sheet3!$C$7:$J$7,C55,$B$16)))/86400</f>
        <v>#DIV/0!</v>
      </c>
      <c r="L54" s="167">
        <f ca="1">(MIN(OFFSET(Sheet3!$C$7:$J$7,C55,$B$16)))/86400</f>
        <v>0</v>
      </c>
      <c r="M54" s="134">
        <f ca="1">MAX(OFFSET(Sheet3!$C$8:$J$8,C55,$B$16))</f>
        <v>0</v>
      </c>
      <c r="N54" s="134">
        <f ca="1">(OFFSET(Sheet3!$K$8,C55,$B$16))</f>
        <v>0</v>
      </c>
      <c r="O54" s="134">
        <f ca="1">MIN(OFFSET(Sheet3!$C$8:$J$8,C55,$B$16))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12</v>
      </c>
      <c r="F55" s="134">
        <f ca="1">OFFSET(Sheet3!$C$5,C56,$B$16)</f>
        <v>0</v>
      </c>
      <c r="G55" s="134">
        <f ca="1">MAX(OFFSET(Sheet3!$C$6:$J$6,C56,$B$16))</f>
        <v>0</v>
      </c>
      <c r="H55" s="134" t="e">
        <f ca="1">AVERAGE(OFFSET(Sheet3!$C$6:$J$6,C56,$B$16))</f>
        <v>#DIV/0!</v>
      </c>
      <c r="I55" s="134">
        <f ca="1">MIN(OFFSET(Sheet3!$C$6:$J$6,C56,$B$16))</f>
        <v>0</v>
      </c>
      <c r="J55" s="167">
        <f ca="1">(MAX(OFFSET(Sheet3!$C$7:$J$7,C56,$B$16)))/86400</f>
        <v>0</v>
      </c>
      <c r="K55" s="167" t="e">
        <f ca="1">(AVERAGE(OFFSET(Sheet3!$C$7:$J$7,C56,$B$16)))/86400</f>
        <v>#DIV/0!</v>
      </c>
      <c r="L55" s="167">
        <f ca="1">(MIN(OFFSET(Sheet3!$C$7:$J$7,C56,$B$16)))/86400</f>
        <v>0</v>
      </c>
      <c r="M55" s="134">
        <f ca="1">MAX(OFFSET(Sheet3!$C$8:$J$8,C56,$B$16))</f>
        <v>0</v>
      </c>
      <c r="N55" s="134">
        <f ca="1">(OFFSET(Sheet3!$K$8,C56,$B$16))</f>
        <v>0</v>
      </c>
      <c r="O55" s="134">
        <f ca="1">MIN(OFFSET(Sheet3!$C$8:$J$8,C56,$B$16))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12</v>
      </c>
      <c r="F56" s="134">
        <f ca="1">OFFSET(Sheet3!$C$5,C57,$B$16)</f>
        <v>0</v>
      </c>
      <c r="G56" s="134">
        <f ca="1">MAX(OFFSET(Sheet3!$C$6:$J$6,C57,$B$16))</f>
        <v>0</v>
      </c>
      <c r="H56" s="134" t="e">
        <f ca="1">AVERAGE(OFFSET(Sheet3!$C$6:$J$6,C57,$B$16))</f>
        <v>#DIV/0!</v>
      </c>
      <c r="I56" s="134">
        <f ca="1">MIN(OFFSET(Sheet3!$C$6:$J$6,C57,$B$16))</f>
        <v>0</v>
      </c>
      <c r="J56" s="167">
        <f ca="1">(MAX(OFFSET(Sheet3!$C$7:$J$7,C57,$B$16)))/86400</f>
        <v>0</v>
      </c>
      <c r="K56" s="167" t="e">
        <f ca="1">(AVERAGE(OFFSET(Sheet3!$C$7:$J$7,C57,$B$16)))/86400</f>
        <v>#DIV/0!</v>
      </c>
      <c r="L56" s="167">
        <f ca="1">(MIN(OFFSET(Sheet3!$C$7:$J$7,C57,$B$16)))/86400</f>
        <v>0</v>
      </c>
      <c r="M56" s="134">
        <f ca="1">MAX(OFFSET(Sheet3!$C$8:$J$8,C57,$B$16))</f>
        <v>0</v>
      </c>
      <c r="N56" s="134">
        <f ca="1">(OFFSET(Sheet3!$K$8,C57,$B$16))</f>
        <v>0</v>
      </c>
      <c r="O56" s="134">
        <f ca="1">MIN(OFFSET(Sheet3!$C$8:$J$8,C57,$B$16))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12</v>
      </c>
      <c r="F57" s="134">
        <f ca="1">OFFSET(Sheet3!$C$5,C58,$B$16)</f>
        <v>0</v>
      </c>
      <c r="G57" s="134">
        <f ca="1">MAX(OFFSET(Sheet3!$C$6:$J$6,C58,$B$16))</f>
        <v>0</v>
      </c>
      <c r="H57" s="134" t="e">
        <f ca="1">AVERAGE(OFFSET(Sheet3!$C$6:$J$6,C58,$B$16))</f>
        <v>#DIV/0!</v>
      </c>
      <c r="I57" s="134">
        <f ca="1">MIN(OFFSET(Sheet3!$C$6:$J$6,C58,$B$16))</f>
        <v>0</v>
      </c>
      <c r="J57" s="167">
        <f ca="1">(MAX(OFFSET(Sheet3!$C$7:$J$7,C58,$B$16)))/86400</f>
        <v>0</v>
      </c>
      <c r="K57" s="167" t="e">
        <f ca="1">(AVERAGE(OFFSET(Sheet3!$C$7:$J$7,C58,$B$16)))/86400</f>
        <v>#DIV/0!</v>
      </c>
      <c r="L57" s="167">
        <f ca="1">(MIN(OFFSET(Sheet3!$C$7:$J$7,C58,$B$16)))/86400</f>
        <v>0</v>
      </c>
      <c r="M57" s="134">
        <f ca="1">MAX(OFFSET(Sheet3!$C$8:$J$8,C58,$B$16))</f>
        <v>0</v>
      </c>
      <c r="N57" s="134">
        <f ca="1">(OFFSET(Sheet3!$K$8,C58,$B$16))</f>
        <v>0</v>
      </c>
      <c r="O57" s="134">
        <f ca="1">MIN(OFFSET(Sheet3!$C$8:$J$8,C58,$B$16))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12</v>
      </c>
      <c r="F58" s="134">
        <f ca="1">OFFSET(Sheet3!$C$5,C59,$B$16)</f>
        <v>0</v>
      </c>
      <c r="G58" s="134">
        <f ca="1">MAX(OFFSET(Sheet3!$C$6:$J$6,C59,$B$16))</f>
        <v>0</v>
      </c>
      <c r="H58" s="134" t="e">
        <f ca="1">AVERAGE(OFFSET(Sheet3!$C$6:$J$6,C59,$B$16))</f>
        <v>#DIV/0!</v>
      </c>
      <c r="I58" s="134">
        <f ca="1">MIN(OFFSET(Sheet3!$C$6:$J$6,C59,$B$16))</f>
        <v>0</v>
      </c>
      <c r="J58" s="167">
        <f ca="1">(MAX(OFFSET(Sheet3!$C$7:$J$7,C59,$B$16)))/86400</f>
        <v>0</v>
      </c>
      <c r="K58" s="167" t="e">
        <f ca="1">(AVERAGE(OFFSET(Sheet3!$C$7:$J$7,C59,$B$16)))/86400</f>
        <v>#DIV/0!</v>
      </c>
      <c r="L58" s="167">
        <f ca="1">(MIN(OFFSET(Sheet3!$C$7:$J$7,C59,$B$16)))/86400</f>
        <v>0</v>
      </c>
      <c r="M58" s="134">
        <f ca="1">MAX(OFFSET(Sheet3!$C$8:$J$8,C59,$B$16))</f>
        <v>0</v>
      </c>
      <c r="N58" s="134">
        <f ca="1">(OFFSET(Sheet3!$K$8,C59,$B$16))</f>
        <v>0</v>
      </c>
      <c r="O58" s="134">
        <f ca="1">MIN(OFFSET(Sheet3!$C$8:$J$8,C59,$B$16))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12</v>
      </c>
      <c r="F59" s="134">
        <f ca="1">OFFSET(Sheet3!$C$5,C60,$B$16)</f>
        <v>0</v>
      </c>
      <c r="G59" s="134">
        <f ca="1">MAX(OFFSET(Sheet3!$C$6:$J$6,C60,$B$16))</f>
        <v>0</v>
      </c>
      <c r="H59" s="134" t="e">
        <f ca="1">AVERAGE(OFFSET(Sheet3!$C$6:$J$6,C60,$B$16))</f>
        <v>#DIV/0!</v>
      </c>
      <c r="I59" s="134">
        <f ca="1">MIN(OFFSET(Sheet3!$C$6:$J$6,C60,$B$16))</f>
        <v>0</v>
      </c>
      <c r="J59" s="167">
        <f ca="1">(MAX(OFFSET(Sheet3!$C$7:$J$7,C60,$B$16)))/86400</f>
        <v>0</v>
      </c>
      <c r="K59" s="167" t="e">
        <f ca="1">(AVERAGE(OFFSET(Sheet3!$C$7:$J$7,C60,$B$16)))/86400</f>
        <v>#DIV/0!</v>
      </c>
      <c r="L59" s="167">
        <f ca="1">(MIN(OFFSET(Sheet3!$C$7:$J$7,C60,$B$16)))/86400</f>
        <v>0</v>
      </c>
      <c r="M59" s="134">
        <f ca="1">MAX(OFFSET(Sheet3!$C$8:$J$8,C60,$B$16))</f>
        <v>0</v>
      </c>
      <c r="N59" s="134">
        <f ca="1">(OFFSET(Sheet3!$K$8,C60,$B$16))</f>
        <v>0</v>
      </c>
      <c r="O59" s="134">
        <f ca="1">MIN(OFFSET(Sheet3!$C$8:$J$8,C60,$B$16))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12</v>
      </c>
      <c r="F60" s="134">
        <f ca="1">OFFSET(Sheet3!$C$5,C61,$B$16)</f>
        <v>0</v>
      </c>
      <c r="G60" s="134">
        <f ca="1">MAX(OFFSET(Sheet3!$C$6:$J$6,C61,$B$16))</f>
        <v>0</v>
      </c>
      <c r="H60" s="134" t="e">
        <f ca="1">AVERAGE(OFFSET(Sheet3!$C$6:$J$6,C61,$B$16))</f>
        <v>#DIV/0!</v>
      </c>
      <c r="I60" s="134">
        <f ca="1">MIN(OFFSET(Sheet3!$C$6:$J$6,C61,$B$16))</f>
        <v>0</v>
      </c>
      <c r="J60" s="167">
        <f ca="1">(MAX(OFFSET(Sheet3!$C$7:$J$7,C61,$B$16)))/86400</f>
        <v>0</v>
      </c>
      <c r="K60" s="167" t="e">
        <f ca="1">(AVERAGE(OFFSET(Sheet3!$C$7:$J$7,C61,$B$16)))/86400</f>
        <v>#DIV/0!</v>
      </c>
      <c r="L60" s="167">
        <f ca="1">(MIN(OFFSET(Sheet3!$C$7:$J$7,C61,$B$16)))/86400</f>
        <v>0</v>
      </c>
      <c r="M60" s="134">
        <f ca="1">MAX(OFFSET(Sheet3!$C$8:$J$8,C61,$B$16))</f>
        <v>0</v>
      </c>
      <c r="N60" s="134">
        <f ca="1">(OFFSET(Sheet3!$K$8,C61,$B$16))</f>
        <v>0</v>
      </c>
      <c r="O60" s="134">
        <f ca="1">MIN(OFFSET(Sheet3!$C$8:$J$8,C61,$B$16))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12</v>
      </c>
      <c r="F61" s="134">
        <f ca="1">OFFSET(Sheet3!$C$5,C62,$B$16)</f>
        <v>0</v>
      </c>
      <c r="G61" s="134">
        <f ca="1">MAX(OFFSET(Sheet3!$C$6:$J$6,C62,$B$16))</f>
        <v>0</v>
      </c>
      <c r="H61" s="134" t="e">
        <f ca="1">AVERAGE(OFFSET(Sheet3!$C$6:$J$6,C62,$B$16))</f>
        <v>#DIV/0!</v>
      </c>
      <c r="I61" s="134">
        <f ca="1">MIN(OFFSET(Sheet3!$C$6:$J$6,C62,$B$16))</f>
        <v>0</v>
      </c>
      <c r="J61" s="167">
        <f ca="1">(MAX(OFFSET(Sheet3!$C$7:$J$7,C62,$B$16)))/86400</f>
        <v>0</v>
      </c>
      <c r="K61" s="167" t="e">
        <f ca="1">(AVERAGE(OFFSET(Sheet3!$C$7:$J$7,C62,$B$16)))/86400</f>
        <v>#DIV/0!</v>
      </c>
      <c r="L61" s="167">
        <f ca="1">(MIN(OFFSET(Sheet3!$C$7:$J$7,C62,$B$16)))/86400</f>
        <v>0</v>
      </c>
      <c r="M61" s="134">
        <f ca="1">MAX(OFFSET(Sheet3!$C$8:$J$8,C62,$B$16))</f>
        <v>0</v>
      </c>
      <c r="N61" s="134">
        <f ca="1">(OFFSET(Sheet3!$K$8,C62,$B$16))</f>
        <v>0</v>
      </c>
      <c r="O61" s="134">
        <f ca="1">MIN(OFFSET(Sheet3!$C$8:$J$8,C62,$B$16))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12</v>
      </c>
      <c r="F62" s="134">
        <f ca="1">OFFSET(Sheet3!$C$5,C63,$B$16)</f>
        <v>0</v>
      </c>
      <c r="G62" s="134">
        <f ca="1">MAX(OFFSET(Sheet3!$C$6:$J$6,C63,$B$16))</f>
        <v>0</v>
      </c>
      <c r="H62" s="134" t="e">
        <f ca="1">AVERAGE(OFFSET(Sheet3!$C$6:$J$6,C63,$B$16))</f>
        <v>#DIV/0!</v>
      </c>
      <c r="I62" s="134">
        <f ca="1">MIN(OFFSET(Sheet3!$C$6:$J$6,C63,$B$16))</f>
        <v>0</v>
      </c>
      <c r="J62" s="167">
        <f ca="1">(MAX(OFFSET(Sheet3!$C$7:$J$7,C63,$B$16)))/86400</f>
        <v>0</v>
      </c>
      <c r="K62" s="167" t="e">
        <f ca="1">(AVERAGE(OFFSET(Sheet3!$C$7:$J$7,C63,$B$16)))/86400</f>
        <v>#DIV/0!</v>
      </c>
      <c r="L62" s="167">
        <f ca="1">(MIN(OFFSET(Sheet3!$C$7:$J$7,C63,$B$16)))/86400</f>
        <v>0</v>
      </c>
      <c r="M62" s="134">
        <f ca="1">MAX(OFFSET(Sheet3!$C$8:$J$8,C63,$B$16))</f>
        <v>0</v>
      </c>
      <c r="N62" s="134">
        <f ca="1">(OFFSET(Sheet3!$K$8,C63,$B$16))</f>
        <v>0</v>
      </c>
      <c r="O62" s="134">
        <f ca="1">MIN(OFFSET(Sheet3!$C$8:$J$8,C63,$B$16))</f>
        <v>0</v>
      </c>
    </row>
    <row r="63" spans="3:15" x14ac:dyDescent="0.25">
      <c r="C63" s="134">
        <v>232</v>
      </c>
      <c r="D63" s="134">
        <f ca="1">OFFSET(Sheet3!$B$5,C64,0)</f>
        <v>207</v>
      </c>
      <c r="E63" s="134">
        <v>12</v>
      </c>
      <c r="F63" s="134">
        <f ca="1">OFFSET(Sheet3!$C$5,C64,$B$16)</f>
        <v>0</v>
      </c>
      <c r="G63" s="134">
        <f ca="1">MAX(OFFSET(Sheet3!$C$6:$J$6,C64,$B$16))</f>
        <v>0</v>
      </c>
      <c r="H63" s="134" t="e">
        <f ca="1">AVERAGE(OFFSET(Sheet3!$C$6:$J$6,C64,$B$16))</f>
        <v>#DIV/0!</v>
      </c>
      <c r="I63" s="134">
        <f ca="1">MIN(OFFSET(Sheet3!$C$6:$J$6,C64,$B$16))</f>
        <v>0</v>
      </c>
      <c r="J63" s="167">
        <f ca="1">(MAX(OFFSET(Sheet3!$C$7:$J$7,C64,$B$16)))/86400</f>
        <v>0</v>
      </c>
      <c r="K63" s="167" t="e">
        <f ca="1">(AVERAGE(OFFSET(Sheet3!$C$7:$J$7,C64,$B$16)))/86400</f>
        <v>#DIV/0!</v>
      </c>
      <c r="L63" s="167">
        <f ca="1">(MIN(OFFSET(Sheet3!$C$7:$J$7,C64,$B$16)))/86400</f>
        <v>0</v>
      </c>
      <c r="M63" s="134">
        <f ca="1">MAX(OFFSET(Sheet3!$C$8:$J$8,C64,$B$16))</f>
        <v>0</v>
      </c>
      <c r="N63" s="134">
        <f ca="1">(OFFSET(Sheet3!$K$8,C64,$B$16))</f>
        <v>0</v>
      </c>
      <c r="O63" s="134">
        <f ca="1">MIN(OFFSET(Sheet3!$C$8:$J$8,C64,$B$16))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12</v>
      </c>
      <c r="F64" s="134">
        <f ca="1">OFFSET(Sheet3!$C$5,C65,$B$16)</f>
        <v>0</v>
      </c>
      <c r="G64" s="134">
        <f ca="1">MAX(OFFSET(Sheet3!$C$6:$J$6,C65,$B$16))</f>
        <v>0</v>
      </c>
      <c r="H64" s="134" t="e">
        <f ca="1">AVERAGE(OFFSET(Sheet3!$C$6:$J$6,C65,$B$16))</f>
        <v>#DIV/0!</v>
      </c>
      <c r="I64" s="134">
        <f ca="1">MIN(OFFSET(Sheet3!$C$6:$J$6,C65,$B$16))</f>
        <v>0</v>
      </c>
      <c r="J64" s="167">
        <f ca="1">(MAX(OFFSET(Sheet3!$C$7:$J$7,C65,$B$16)))/86400</f>
        <v>0</v>
      </c>
      <c r="K64" s="167" t="e">
        <f ca="1">(AVERAGE(OFFSET(Sheet3!$C$7:$J$7,C65,$B$16)))/86400</f>
        <v>#DIV/0!</v>
      </c>
      <c r="L64" s="167">
        <f ca="1">(MIN(OFFSET(Sheet3!$C$7:$J$7,C65,$B$16)))/86400</f>
        <v>0</v>
      </c>
      <c r="M64" s="134">
        <f ca="1">MAX(OFFSET(Sheet3!$C$8:$J$8,C65,$B$16))</f>
        <v>0</v>
      </c>
      <c r="N64" s="134">
        <f ca="1">(OFFSET(Sheet3!$K$8,C65,$B$16))</f>
        <v>0</v>
      </c>
      <c r="O64" s="134">
        <f ca="1">MIN(OFFSET(Sheet3!$C$8:$J$8,C65,$B$16))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12</v>
      </c>
      <c r="F65" s="134">
        <f ca="1">OFFSET(Sheet3!$C$5,C66,$B$16)</f>
        <v>0</v>
      </c>
      <c r="G65" s="134">
        <f ca="1">MAX(OFFSET(Sheet3!$C$6:$J$6,C66,$B$16))</f>
        <v>0</v>
      </c>
      <c r="H65" s="134" t="e">
        <f ca="1">AVERAGE(OFFSET(Sheet3!$C$6:$J$6,C66,$B$16))</f>
        <v>#DIV/0!</v>
      </c>
      <c r="I65" s="134">
        <f ca="1">MIN(OFFSET(Sheet3!$C$6:$J$6,C66,$B$16))</f>
        <v>0</v>
      </c>
      <c r="J65" s="167">
        <f ca="1">(MAX(OFFSET(Sheet3!$C$7:$J$7,C66,$B$16)))/86400</f>
        <v>0</v>
      </c>
      <c r="K65" s="167" t="e">
        <f ca="1">(AVERAGE(OFFSET(Sheet3!$C$7:$J$7,C66,$B$16)))/86400</f>
        <v>#DIV/0!</v>
      </c>
      <c r="L65" s="167">
        <f ca="1">(MIN(OFFSET(Sheet3!$C$7:$J$7,C66,$B$16)))/86400</f>
        <v>0</v>
      </c>
      <c r="M65" s="134">
        <f ca="1">MAX(OFFSET(Sheet3!$C$8:$J$8,C66,$B$16))</f>
        <v>0</v>
      </c>
      <c r="N65" s="134">
        <f ca="1">(OFFSET(Sheet3!$K$8,C66,$B$16))</f>
        <v>0</v>
      </c>
      <c r="O65" s="134">
        <f ca="1">MIN(OFFSET(Sheet3!$C$8:$J$8,C66,$B$16))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12</v>
      </c>
      <c r="F66" s="134">
        <f ca="1">OFFSET(Sheet3!$C$5,C67,$B$16)</f>
        <v>0</v>
      </c>
      <c r="G66" s="134">
        <f ca="1">MAX(OFFSET(Sheet3!$C$6:$J$6,C67,$B$16))</f>
        <v>0</v>
      </c>
      <c r="H66" s="134" t="e">
        <f ca="1">AVERAGE(OFFSET(Sheet3!$C$6:$J$6,C67,$B$16))</f>
        <v>#DIV/0!</v>
      </c>
      <c r="I66" s="134">
        <f ca="1">MIN(OFFSET(Sheet3!$C$6:$J$6,C67,$B$16))</f>
        <v>0</v>
      </c>
      <c r="J66" s="167">
        <f ca="1">(MAX(OFFSET(Sheet3!$C$7:$J$7,C67,$B$16)))/86400</f>
        <v>0</v>
      </c>
      <c r="K66" s="167" t="e">
        <f ca="1">(AVERAGE(OFFSET(Sheet3!$C$7:$J$7,C67,$B$16)))/86400</f>
        <v>#DIV/0!</v>
      </c>
      <c r="L66" s="167">
        <f ca="1">(MIN(OFFSET(Sheet3!$C$7:$J$7,C67,$B$16)))/86400</f>
        <v>0</v>
      </c>
      <c r="M66" s="134">
        <f ca="1">MAX(OFFSET(Sheet3!$C$8:$J$8,C67,$B$16))</f>
        <v>0</v>
      </c>
      <c r="N66" s="134">
        <f ca="1">(OFFSET(Sheet3!$K$8,C67,$B$16))</f>
        <v>0</v>
      </c>
      <c r="O66" s="134">
        <f ca="1">MIN(OFFSET(Sheet3!$C$8:$J$8,C67,$B$16))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12</v>
      </c>
      <c r="F67" s="134">
        <f ca="1">OFFSET(Sheet3!$C$5,C68,$B$16)</f>
        <v>0</v>
      </c>
      <c r="G67" s="134">
        <f ca="1">MAX(OFFSET(Sheet3!$C$6:$J$6,C68,$B$16))</f>
        <v>0</v>
      </c>
      <c r="H67" s="134" t="e">
        <f ca="1">AVERAGE(OFFSET(Sheet3!$C$6:$J$6,C68,$B$16))</f>
        <v>#DIV/0!</v>
      </c>
      <c r="I67" s="134">
        <f ca="1">MIN(OFFSET(Sheet3!$C$6:$J$6,C68,$B$16))</f>
        <v>0</v>
      </c>
      <c r="J67" s="167">
        <f ca="1">(MAX(OFFSET(Sheet3!$C$7:$J$7,C68,$B$16)))/86400</f>
        <v>0</v>
      </c>
      <c r="K67" s="167" t="e">
        <f ca="1">(AVERAGE(OFFSET(Sheet3!$C$7:$J$7,C68,$B$16)))/86400</f>
        <v>#DIV/0!</v>
      </c>
      <c r="L67" s="167">
        <f ca="1">(MIN(OFFSET(Sheet3!$C$7:$J$7,C68,$B$16)))/86400</f>
        <v>0</v>
      </c>
      <c r="M67" s="134">
        <f ca="1">MAX(OFFSET(Sheet3!$C$8:$J$8,C68,$B$16))</f>
        <v>0</v>
      </c>
      <c r="N67" s="134">
        <f ca="1">(OFFSET(Sheet3!$K$8,C68,$B$16))</f>
        <v>0</v>
      </c>
      <c r="O67" s="134">
        <f ca="1">MIN(OFFSET(Sheet3!$C$8:$J$8,C68,$B$16))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12</v>
      </c>
      <c r="F68" s="134">
        <f ca="1">OFFSET(Sheet3!$C$5,C69,$B$16)</f>
        <v>0</v>
      </c>
      <c r="G68" s="134">
        <f ca="1">MAX(OFFSET(Sheet3!$C$6:$J$6,C69,$B$16))</f>
        <v>0</v>
      </c>
      <c r="H68" s="134" t="e">
        <f ca="1">AVERAGE(OFFSET(Sheet3!$C$6:$J$6,C69,$B$16))</f>
        <v>#DIV/0!</v>
      </c>
      <c r="I68" s="134">
        <f ca="1">MIN(OFFSET(Sheet3!$C$6:$J$6,C69,$B$16))</f>
        <v>0</v>
      </c>
      <c r="J68" s="167">
        <f ca="1">(MAX(OFFSET(Sheet3!$C$7:$J$7,C69,$B$16)))/86400</f>
        <v>0</v>
      </c>
      <c r="K68" s="167" t="e">
        <f ca="1">(AVERAGE(OFFSET(Sheet3!$C$7:$J$7,C69,$B$16)))/86400</f>
        <v>#DIV/0!</v>
      </c>
      <c r="L68" s="167">
        <f ca="1">(MIN(OFFSET(Sheet3!$C$7:$J$7,C69,$B$16)))/86400</f>
        <v>0</v>
      </c>
      <c r="M68" s="134">
        <f ca="1">MAX(OFFSET(Sheet3!$C$8:$J$8,C69,$B$16))</f>
        <v>0</v>
      </c>
      <c r="N68" s="134">
        <f ca="1">(OFFSET(Sheet3!$K$8,C69,$B$16))</f>
        <v>0</v>
      </c>
      <c r="O68" s="134">
        <f ca="1">MIN(OFFSET(Sheet3!$C$8:$J$8,C69,$B$16))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12</v>
      </c>
      <c r="F69" s="134">
        <f ca="1">OFFSET(Sheet3!$C$5,C70,$B$16)</f>
        <v>0</v>
      </c>
      <c r="G69" s="134">
        <f ca="1">MAX(OFFSET(Sheet3!$C$6:$J$6,C70,$B$16))</f>
        <v>0</v>
      </c>
      <c r="H69" s="134" t="e">
        <f ca="1">AVERAGE(OFFSET(Sheet3!$C$6:$J$6,C70,$B$16))</f>
        <v>#DIV/0!</v>
      </c>
      <c r="I69" s="134">
        <f ca="1">MIN(OFFSET(Sheet3!$C$6:$J$6,C70,$B$16))</f>
        <v>0</v>
      </c>
      <c r="J69" s="167">
        <f ca="1">(MAX(OFFSET(Sheet3!$C$7:$J$7,C70,$B$16)))/86400</f>
        <v>0</v>
      </c>
      <c r="K69" s="167" t="e">
        <f ca="1">(AVERAGE(OFFSET(Sheet3!$C$7:$J$7,C70,$B$16)))/86400</f>
        <v>#DIV/0!</v>
      </c>
      <c r="L69" s="167">
        <f ca="1">(MIN(OFFSET(Sheet3!$C$7:$J$7,C70,$B$16)))/86400</f>
        <v>0</v>
      </c>
      <c r="M69" s="134">
        <f ca="1">MAX(OFFSET(Sheet3!$C$8:$J$8,C70,$B$16))</f>
        <v>0</v>
      </c>
      <c r="N69" s="134">
        <f ca="1">(OFFSET(Sheet3!$K$8,C70,$B$16))</f>
        <v>0</v>
      </c>
      <c r="O69" s="134">
        <f ca="1">MIN(OFFSET(Sheet3!$C$8:$J$8,C70,$B$16))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12</v>
      </c>
      <c r="F70" s="134">
        <f ca="1">OFFSET(Sheet3!$C$5,C71,$B$16)</f>
        <v>0</v>
      </c>
      <c r="G70" s="134">
        <f ca="1">MAX(OFFSET(Sheet3!$C$6:$J$6,C71,$B$16))</f>
        <v>0</v>
      </c>
      <c r="H70" s="134" t="e">
        <f ca="1">AVERAGE(OFFSET(Sheet3!$C$6:$J$6,C71,$B$16))</f>
        <v>#DIV/0!</v>
      </c>
      <c r="I70" s="134">
        <f ca="1">MIN(OFFSET(Sheet3!$C$6:$J$6,C71,$B$16))</f>
        <v>0</v>
      </c>
      <c r="J70" s="167">
        <f ca="1">(MAX(OFFSET(Sheet3!$C$7:$J$7,C71,$B$16)))/86400</f>
        <v>0</v>
      </c>
      <c r="K70" s="167" t="e">
        <f ca="1">(AVERAGE(OFFSET(Sheet3!$C$7:$J$7,C71,$B$16)))/86400</f>
        <v>#DIV/0!</v>
      </c>
      <c r="L70" s="167">
        <f ca="1">(MIN(OFFSET(Sheet3!$C$7:$J$7,C71,$B$16)))/86400</f>
        <v>0</v>
      </c>
      <c r="M70" s="134">
        <f ca="1">MAX(OFFSET(Sheet3!$C$8:$J$8,C71,$B$16))</f>
        <v>0</v>
      </c>
      <c r="N70" s="134">
        <f ca="1">(OFFSET(Sheet3!$K$8,C71,$B$16))</f>
        <v>0</v>
      </c>
      <c r="O70" s="134">
        <f ca="1">MIN(OFFSET(Sheet3!$C$8:$J$8,C71,$B$16))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12</v>
      </c>
      <c r="F71" s="134">
        <f ca="1">OFFSET(Sheet3!$C$5,C72,$B$16)</f>
        <v>0</v>
      </c>
      <c r="G71" s="134">
        <f ca="1">MAX(OFFSET(Sheet3!$C$6:$J$6,C72,$B$16))</f>
        <v>0</v>
      </c>
      <c r="H71" s="134" t="e">
        <f ca="1">AVERAGE(OFFSET(Sheet3!$C$6:$J$6,C72,$B$16))</f>
        <v>#DIV/0!</v>
      </c>
      <c r="I71" s="134">
        <f ca="1">MIN(OFFSET(Sheet3!$C$6:$J$6,C72,$B$16))</f>
        <v>0</v>
      </c>
      <c r="J71" s="167">
        <f ca="1">(MAX(OFFSET(Sheet3!$C$7:$J$7,C72,$B$16)))/86400</f>
        <v>0</v>
      </c>
      <c r="K71" s="167" t="e">
        <f ca="1">(AVERAGE(OFFSET(Sheet3!$C$7:$J$7,C72,$B$16)))/86400</f>
        <v>#DIV/0!</v>
      </c>
      <c r="L71" s="167">
        <f ca="1">(MIN(OFFSET(Sheet3!$C$7:$J$7,C72,$B$16)))/86400</f>
        <v>0</v>
      </c>
      <c r="M71" s="134">
        <f ca="1">MAX(OFFSET(Sheet3!$C$8:$J$8,C72,$B$16))</f>
        <v>0</v>
      </c>
      <c r="N71" s="134">
        <f ca="1">(OFFSET(Sheet3!$K$8,C72,$B$16))</f>
        <v>0</v>
      </c>
      <c r="O71" s="134">
        <f ca="1">MIN(OFFSET(Sheet3!$C$8:$J$8,C72,$B$16))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12</v>
      </c>
      <c r="F72" s="134">
        <f ca="1">OFFSET(Sheet3!$C$5,C73,$B$16)</f>
        <v>0</v>
      </c>
      <c r="G72" s="134">
        <f ca="1">MAX(OFFSET(Sheet3!$C$6:$J$6,C73,$B$16))</f>
        <v>0</v>
      </c>
      <c r="H72" s="134" t="e">
        <f ca="1">AVERAGE(OFFSET(Sheet3!$C$6:$J$6,C73,$B$16))</f>
        <v>#DIV/0!</v>
      </c>
      <c r="I72" s="134">
        <f ca="1">MIN(OFFSET(Sheet3!$C$6:$J$6,C73,$B$16))</f>
        <v>0</v>
      </c>
      <c r="J72" s="167">
        <f ca="1">(MAX(OFFSET(Sheet3!$C$7:$J$7,C73,$B$16)))/86400</f>
        <v>0</v>
      </c>
      <c r="K72" s="167" t="e">
        <f ca="1">(AVERAGE(OFFSET(Sheet3!$C$7:$J$7,C73,$B$16)))/86400</f>
        <v>#DIV/0!</v>
      </c>
      <c r="L72" s="167">
        <f ca="1">(MIN(OFFSET(Sheet3!$C$7:$J$7,C73,$B$16)))/86400</f>
        <v>0</v>
      </c>
      <c r="M72" s="134">
        <f ca="1">MAX(OFFSET(Sheet3!$C$8:$J$8,C73,$B$16))</f>
        <v>0</v>
      </c>
      <c r="N72" s="134">
        <f ca="1">(OFFSET(Sheet3!$K$8,C73,$B$16))</f>
        <v>0</v>
      </c>
      <c r="O72" s="134">
        <f ca="1">MIN(OFFSET(Sheet3!$C$8:$J$8,C73,$B$16))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12</v>
      </c>
      <c r="F73" s="134">
        <f ca="1">OFFSET(Sheet3!$C$5,C74,$B$16)</f>
        <v>0</v>
      </c>
      <c r="G73" s="134">
        <f ca="1">MAX(OFFSET(Sheet3!$C$6:$J$6,C74,$B$16))</f>
        <v>0</v>
      </c>
      <c r="H73" s="134" t="e">
        <f ca="1">AVERAGE(OFFSET(Sheet3!$C$6:$J$6,C74,$B$16))</f>
        <v>#DIV/0!</v>
      </c>
      <c r="I73" s="134">
        <f ca="1">MIN(OFFSET(Sheet3!$C$6:$J$6,C74,$B$16))</f>
        <v>0</v>
      </c>
      <c r="J73" s="167">
        <f ca="1">(MAX(OFFSET(Sheet3!$C$7:$J$7,C74,$B$16)))/86400</f>
        <v>0</v>
      </c>
      <c r="K73" s="167" t="e">
        <f ca="1">(AVERAGE(OFFSET(Sheet3!$C$7:$J$7,C74,$B$16)))/86400</f>
        <v>#DIV/0!</v>
      </c>
      <c r="L73" s="167">
        <f ca="1">(MIN(OFFSET(Sheet3!$C$7:$J$7,C74,$B$16)))/86400</f>
        <v>0</v>
      </c>
      <c r="M73" s="134">
        <f ca="1">MAX(OFFSET(Sheet3!$C$8:$J$8,C74,$B$16))</f>
        <v>0</v>
      </c>
      <c r="N73" s="134">
        <f ca="1">(OFFSET(Sheet3!$K$8,C74,$B$16))</f>
        <v>0</v>
      </c>
      <c r="O73" s="134">
        <f ca="1">MIN(OFFSET(Sheet3!$C$8:$J$8,C74,$B$16))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12</v>
      </c>
      <c r="F74" s="134">
        <f ca="1">OFFSET(Sheet3!$C$5,C75,$B$16)</f>
        <v>0</v>
      </c>
      <c r="G74" s="134">
        <f ca="1">MAX(OFFSET(Sheet3!$C$6:$J$6,C75,$B$16))</f>
        <v>0</v>
      </c>
      <c r="H74" s="134" t="e">
        <f ca="1">AVERAGE(OFFSET(Sheet3!$C$6:$J$6,C75,$B$16))</f>
        <v>#DIV/0!</v>
      </c>
      <c r="I74" s="134">
        <f ca="1">MIN(OFFSET(Sheet3!$C$6:$J$6,C75,$B$16))</f>
        <v>0</v>
      </c>
      <c r="J74" s="167">
        <f ca="1">(MAX(OFFSET(Sheet3!$C$7:$J$7,C75,$B$16)))/86400</f>
        <v>0</v>
      </c>
      <c r="K74" s="167" t="e">
        <f ca="1">(AVERAGE(OFFSET(Sheet3!$C$7:$J$7,C75,$B$16)))/86400</f>
        <v>#DIV/0!</v>
      </c>
      <c r="L74" s="167">
        <f ca="1">(MIN(OFFSET(Sheet3!$C$7:$J$7,C75,$B$16)))/86400</f>
        <v>0</v>
      </c>
      <c r="M74" s="134">
        <f ca="1">MAX(OFFSET(Sheet3!$C$8:$J$8,C75,$B$16))</f>
        <v>0</v>
      </c>
      <c r="N74" s="134">
        <f ca="1">(OFFSET(Sheet3!$K$8,C75,$B$16))</f>
        <v>0</v>
      </c>
      <c r="O74" s="134">
        <f ca="1">MIN(OFFSET(Sheet3!$C$8:$J$8,C75,$B$16))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12</v>
      </c>
      <c r="F75" s="134">
        <f ca="1">OFFSET(Sheet3!$C$5,C76,$B$16)</f>
        <v>0</v>
      </c>
      <c r="G75" s="134">
        <f ca="1">MAX(OFFSET(Sheet3!$C$6:$J$6,C76,$B$16))</f>
        <v>0</v>
      </c>
      <c r="H75" s="134" t="e">
        <f ca="1">AVERAGE(OFFSET(Sheet3!$C$6:$J$6,C76,$B$16))</f>
        <v>#DIV/0!</v>
      </c>
      <c r="I75" s="134">
        <f ca="1">MIN(OFFSET(Sheet3!$C$6:$J$6,C76,$B$16))</f>
        <v>0</v>
      </c>
      <c r="J75" s="167">
        <f ca="1">(MAX(OFFSET(Sheet3!$C$7:$J$7,C76,$B$16)))/86400</f>
        <v>0</v>
      </c>
      <c r="K75" s="167" t="e">
        <f ca="1">(AVERAGE(OFFSET(Sheet3!$C$7:$J$7,C76,$B$16)))/86400</f>
        <v>#DIV/0!</v>
      </c>
      <c r="L75" s="167">
        <f ca="1">(MIN(OFFSET(Sheet3!$C$7:$J$7,C76,$B$16)))/86400</f>
        <v>0</v>
      </c>
      <c r="M75" s="134">
        <f ca="1">MAX(OFFSET(Sheet3!$C$8:$J$8,C76,$B$16))</f>
        <v>0</v>
      </c>
      <c r="N75" s="134">
        <f ca="1">(OFFSET(Sheet3!$K$8,C76,$B$16))</f>
        <v>0</v>
      </c>
      <c r="O75" s="134">
        <f ca="1">MIN(OFFSET(Sheet3!$C$8:$J$8,C76,$B$16))</f>
        <v>0</v>
      </c>
    </row>
    <row r="76" spans="3:15" x14ac:dyDescent="0.25">
      <c r="C76" s="134">
        <v>284</v>
      </c>
      <c r="D76" s="134">
        <f ca="1">OFFSET(Sheet3!$B$5,C77,0)</f>
        <v>235</v>
      </c>
      <c r="E76" s="134">
        <v>12</v>
      </c>
      <c r="F76" s="134">
        <f ca="1">OFFSET(Sheet3!$C$5,C77,$B$16)</f>
        <v>0</v>
      </c>
      <c r="G76" s="134">
        <f ca="1">MAX(OFFSET(Sheet3!$C$6:$J$6,C77,$B$16))</f>
        <v>0</v>
      </c>
      <c r="H76" s="134" t="e">
        <f ca="1">AVERAGE(OFFSET(Sheet3!$C$6:$J$6,C77,$B$16))</f>
        <v>#DIV/0!</v>
      </c>
      <c r="I76" s="134">
        <f ca="1">MIN(OFFSET(Sheet3!$C$6:$J$6,C77,$B$16))</f>
        <v>0</v>
      </c>
      <c r="J76" s="167">
        <f ca="1">(MAX(OFFSET(Sheet3!$C$7:$J$7,C77,$B$16)))/86400</f>
        <v>0</v>
      </c>
      <c r="K76" s="167" t="e">
        <f ca="1">(AVERAGE(OFFSET(Sheet3!$C$7:$J$7,C77,$B$16)))/86400</f>
        <v>#DIV/0!</v>
      </c>
      <c r="L76" s="167">
        <f ca="1">(MIN(OFFSET(Sheet3!$C$7:$J$7,C77,$B$16)))/86400</f>
        <v>0</v>
      </c>
      <c r="M76" s="134">
        <f ca="1">MAX(OFFSET(Sheet3!$C$8:$J$8,C77,$B$16))</f>
        <v>0</v>
      </c>
      <c r="N76" s="134">
        <f ca="1">(OFFSET(Sheet3!$K$8,C77,$B$16))</f>
        <v>0</v>
      </c>
      <c r="O76" s="134">
        <f ca="1">MIN(OFFSET(Sheet3!$C$8:$J$8,C77,$B$16))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12</v>
      </c>
      <c r="F77" s="134">
        <f ca="1">OFFSET(Sheet3!$C$5,C78,$B$16)</f>
        <v>0</v>
      </c>
      <c r="G77" s="134">
        <f ca="1">MAX(OFFSET(Sheet3!$C$6:$J$6,C78,$B$16))</f>
        <v>0</v>
      </c>
      <c r="H77" s="134" t="e">
        <f ca="1">AVERAGE(OFFSET(Sheet3!$C$6:$J$6,C78,$B$16))</f>
        <v>#DIV/0!</v>
      </c>
      <c r="I77" s="134">
        <f ca="1">MIN(OFFSET(Sheet3!$C$6:$J$6,C78,$B$16))</f>
        <v>0</v>
      </c>
      <c r="J77" s="167">
        <f ca="1">(MAX(OFFSET(Sheet3!$C$7:$J$7,C78,$B$16)))/86400</f>
        <v>0</v>
      </c>
      <c r="K77" s="167" t="e">
        <f ca="1">(AVERAGE(OFFSET(Sheet3!$C$7:$J$7,C78,$B$16)))/86400</f>
        <v>#DIV/0!</v>
      </c>
      <c r="L77" s="167">
        <f ca="1">(MIN(OFFSET(Sheet3!$C$7:$J$7,C78,$B$16)))/86400</f>
        <v>0</v>
      </c>
      <c r="M77" s="134">
        <f ca="1">MAX(OFFSET(Sheet3!$C$8:$J$8,C78,$B$16))</f>
        <v>0</v>
      </c>
      <c r="N77" s="134">
        <f ca="1">(OFFSET(Sheet3!$K$8,C78,$B$16))</f>
        <v>0</v>
      </c>
      <c r="O77" s="134">
        <f ca="1">MIN(OFFSET(Sheet3!$C$8:$J$8,C78,$B$16))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12</v>
      </c>
      <c r="F78" s="134">
        <f ca="1">OFFSET(Sheet3!$C$5,C79,$B$16)</f>
        <v>0</v>
      </c>
      <c r="G78" s="134">
        <f ca="1">MAX(OFFSET(Sheet3!$C$6:$J$6,C79,$B$16))</f>
        <v>0</v>
      </c>
      <c r="H78" s="134" t="e">
        <f ca="1">AVERAGE(OFFSET(Sheet3!$C$6:$J$6,C79,$B$16))</f>
        <v>#DIV/0!</v>
      </c>
      <c r="I78" s="134">
        <f ca="1">MIN(OFFSET(Sheet3!$C$6:$J$6,C79,$B$16))</f>
        <v>0</v>
      </c>
      <c r="J78" s="167">
        <f ca="1">(MAX(OFFSET(Sheet3!$C$7:$J$7,C79,$B$16)))/86400</f>
        <v>0</v>
      </c>
      <c r="K78" s="167" t="e">
        <f ca="1">(AVERAGE(OFFSET(Sheet3!$C$7:$J$7,C79,$B$16)))/86400</f>
        <v>#DIV/0!</v>
      </c>
      <c r="L78" s="167">
        <f ca="1">(MIN(OFFSET(Sheet3!$C$7:$J$7,C79,$B$16)))/86400</f>
        <v>0</v>
      </c>
      <c r="M78" s="134">
        <f ca="1">MAX(OFFSET(Sheet3!$C$8:$J$8,C79,$B$16))</f>
        <v>0</v>
      </c>
      <c r="N78" s="134">
        <f ca="1">(OFFSET(Sheet3!$K$8,C79,$B$16))</f>
        <v>0</v>
      </c>
      <c r="O78" s="134">
        <f ca="1">MIN(OFFSET(Sheet3!$C$8:$J$8,C79,$B$16))</f>
        <v>0</v>
      </c>
    </row>
    <row r="79" spans="3:15" x14ac:dyDescent="0.25">
      <c r="C79" s="134">
        <v>296</v>
      </c>
      <c r="D79" s="134">
        <f ca="1">OFFSET(Sheet3!$B$5,C80,0)</f>
        <v>244</v>
      </c>
      <c r="E79" s="134">
        <v>12</v>
      </c>
      <c r="F79" s="134">
        <f ca="1">OFFSET(Sheet3!$C$5,C80,$B$16)</f>
        <v>0</v>
      </c>
      <c r="G79" s="134">
        <f ca="1">MAX(OFFSET(Sheet3!$C$6:$J$6,C80,$B$16))</f>
        <v>0</v>
      </c>
      <c r="H79" s="134" t="e">
        <f ca="1">AVERAGE(OFFSET(Sheet3!$C$6:$J$6,C80,$B$16))</f>
        <v>#DIV/0!</v>
      </c>
      <c r="I79" s="134">
        <f ca="1">MIN(OFFSET(Sheet3!$C$6:$J$6,C80,$B$16))</f>
        <v>0</v>
      </c>
      <c r="J79" s="167">
        <f ca="1">(MAX(OFFSET(Sheet3!$C$7:$J$7,C80,$B$16)))/86400</f>
        <v>0</v>
      </c>
      <c r="K79" s="167" t="e">
        <f ca="1">(AVERAGE(OFFSET(Sheet3!$C$7:$J$7,C80,$B$16)))/86400</f>
        <v>#DIV/0!</v>
      </c>
      <c r="L79" s="167">
        <f ca="1">(MIN(OFFSET(Sheet3!$C$7:$J$7,C80,$B$16)))/86400</f>
        <v>0</v>
      </c>
      <c r="M79" s="134">
        <f ca="1">MAX(OFFSET(Sheet3!$C$8:$J$8,C80,$B$16))</f>
        <v>0</v>
      </c>
      <c r="N79" s="134">
        <f ca="1">(OFFSET(Sheet3!$K$8,C80,$B$16))</f>
        <v>0</v>
      </c>
      <c r="O79" s="134">
        <f ca="1">MIN(OFFSET(Sheet3!$C$8:$J$8,C80,$B$16))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12</v>
      </c>
      <c r="F80" s="134">
        <f ca="1">OFFSET(Sheet3!$C$5,C81,$B$16)</f>
        <v>0</v>
      </c>
      <c r="G80" s="134">
        <f ca="1">MAX(OFFSET(Sheet3!$C$6:$J$6,C81,$B$16))</f>
        <v>0</v>
      </c>
      <c r="H80" s="134" t="e">
        <f ca="1">AVERAGE(OFFSET(Sheet3!$C$6:$J$6,C81,$B$16))</f>
        <v>#DIV/0!</v>
      </c>
      <c r="I80" s="134">
        <f ca="1">MIN(OFFSET(Sheet3!$C$6:$J$6,C81,$B$16))</f>
        <v>0</v>
      </c>
      <c r="J80" s="167">
        <f ca="1">(MAX(OFFSET(Sheet3!$C$7:$J$7,C81,$B$16)))/86400</f>
        <v>0</v>
      </c>
      <c r="K80" s="167" t="e">
        <f ca="1">(AVERAGE(OFFSET(Sheet3!$C$7:$J$7,C81,$B$16)))/86400</f>
        <v>#DIV/0!</v>
      </c>
      <c r="L80" s="167">
        <f ca="1">(MIN(OFFSET(Sheet3!$C$7:$J$7,C81,$B$16)))/86400</f>
        <v>0</v>
      </c>
      <c r="M80" s="134">
        <f ca="1">MAX(OFFSET(Sheet3!$C$8:$J$8,C81,$B$16))</f>
        <v>0</v>
      </c>
      <c r="N80" s="134">
        <f ca="1">(OFFSET(Sheet3!$K$8,C81,$B$16))</f>
        <v>0</v>
      </c>
      <c r="O80" s="134">
        <f ca="1">MIN(OFFSET(Sheet3!$C$8:$J$8,C81,$B$16))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12</v>
      </c>
      <c r="F81" s="134">
        <f ca="1">OFFSET(Sheet3!$C$5,C82,$B$16)</f>
        <v>0</v>
      </c>
      <c r="G81" s="134">
        <f ca="1">MAX(OFFSET(Sheet3!$C$6:$J$6,C82,$B$16))</f>
        <v>0</v>
      </c>
      <c r="H81" s="134" t="e">
        <f ca="1">AVERAGE(OFFSET(Sheet3!$C$6:$J$6,C82,$B$16))</f>
        <v>#DIV/0!</v>
      </c>
      <c r="I81" s="134">
        <f ca="1">MIN(OFFSET(Sheet3!$C$6:$J$6,C82,$B$16))</f>
        <v>0</v>
      </c>
      <c r="J81" s="167">
        <f ca="1">(MAX(OFFSET(Sheet3!$C$7:$J$7,C82,$B$16)))/86400</f>
        <v>0</v>
      </c>
      <c r="K81" s="167" t="e">
        <f ca="1">(AVERAGE(OFFSET(Sheet3!$C$7:$J$7,C82,$B$16)))/86400</f>
        <v>#DIV/0!</v>
      </c>
      <c r="L81" s="167">
        <f ca="1">(MIN(OFFSET(Sheet3!$C$7:$J$7,C82,$B$16)))/86400</f>
        <v>0</v>
      </c>
      <c r="M81" s="134">
        <f ca="1">MAX(OFFSET(Sheet3!$C$8:$J$8,C82,$B$16))</f>
        <v>0</v>
      </c>
      <c r="N81" s="134">
        <f ca="1">(OFFSET(Sheet3!$K$8,C82,$B$16))</f>
        <v>0</v>
      </c>
      <c r="O81" s="134">
        <f ca="1">MIN(OFFSET(Sheet3!$C$8:$J$8,C82,$B$16))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12</v>
      </c>
      <c r="F82" s="134">
        <f ca="1">OFFSET(Sheet3!$C$5,C83,$B$16)</f>
        <v>0</v>
      </c>
      <c r="G82" s="134">
        <f ca="1">MAX(OFFSET(Sheet3!$C$6:$J$6,C83,$B$16))</f>
        <v>0</v>
      </c>
      <c r="H82" s="134" t="e">
        <f ca="1">AVERAGE(OFFSET(Sheet3!$C$6:$J$6,C83,$B$16))</f>
        <v>#DIV/0!</v>
      </c>
      <c r="I82" s="134">
        <f ca="1">MIN(OFFSET(Sheet3!$C$6:$J$6,C83,$B$16))</f>
        <v>0</v>
      </c>
      <c r="J82" s="167">
        <f ca="1">(MAX(OFFSET(Sheet3!$C$7:$J$7,C83,$B$16)))/86400</f>
        <v>0</v>
      </c>
      <c r="K82" s="167" t="e">
        <f ca="1">(AVERAGE(OFFSET(Sheet3!$C$7:$J$7,C83,$B$16)))/86400</f>
        <v>#DIV/0!</v>
      </c>
      <c r="L82" s="167">
        <f ca="1">(MIN(OFFSET(Sheet3!$C$7:$J$7,C83,$B$16)))/86400</f>
        <v>0</v>
      </c>
      <c r="M82" s="134">
        <f ca="1">MAX(OFFSET(Sheet3!$C$8:$J$8,C83,$B$16))</f>
        <v>0</v>
      </c>
      <c r="N82" s="134">
        <f ca="1">(OFFSET(Sheet3!$K$8,C83,$B$16))</f>
        <v>0</v>
      </c>
      <c r="O82" s="134">
        <f ca="1">MIN(OFFSET(Sheet3!$C$8:$J$8,C83,$B$16))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12</v>
      </c>
      <c r="F83" s="134">
        <f ca="1">OFFSET(Sheet3!$C$5,C84,$B$16)</f>
        <v>0</v>
      </c>
      <c r="G83" s="134">
        <f ca="1">MAX(OFFSET(Sheet3!$C$6:$J$6,C84,$B$16))</f>
        <v>0</v>
      </c>
      <c r="H83" s="134" t="e">
        <f ca="1">AVERAGE(OFFSET(Sheet3!$C$6:$J$6,C84,$B$16))</f>
        <v>#DIV/0!</v>
      </c>
      <c r="I83" s="134">
        <f ca="1">MIN(OFFSET(Sheet3!$C$6:$J$6,C84,$B$16))</f>
        <v>0</v>
      </c>
      <c r="J83" s="167">
        <f ca="1">(MAX(OFFSET(Sheet3!$C$7:$J$7,C84,$B$16)))/86400</f>
        <v>0</v>
      </c>
      <c r="K83" s="167" t="e">
        <f ca="1">(AVERAGE(OFFSET(Sheet3!$C$7:$J$7,C84,$B$16)))/86400</f>
        <v>#DIV/0!</v>
      </c>
      <c r="L83" s="167">
        <f ca="1">(MIN(OFFSET(Sheet3!$C$7:$J$7,C84,$B$16)))/86400</f>
        <v>0</v>
      </c>
      <c r="M83" s="134">
        <f ca="1">MAX(OFFSET(Sheet3!$C$8:$J$8,C84,$B$16))</f>
        <v>0</v>
      </c>
      <c r="N83" s="134">
        <f ca="1">(OFFSET(Sheet3!$K$8,C84,$B$16))</f>
        <v>0</v>
      </c>
      <c r="O83" s="134">
        <f ca="1">MIN(OFFSET(Sheet3!$C$8:$J$8,C84,$B$16))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12</v>
      </c>
      <c r="F84" s="134">
        <f ca="1">OFFSET(Sheet3!$C$5,C85,$B$16)</f>
        <v>0</v>
      </c>
      <c r="G84" s="134">
        <f ca="1">MAX(OFFSET(Sheet3!$C$6:$J$6,C85,$B$16))</f>
        <v>0</v>
      </c>
      <c r="H84" s="134" t="e">
        <f ca="1">AVERAGE(OFFSET(Sheet3!$C$6:$J$6,C85,$B$16))</f>
        <v>#DIV/0!</v>
      </c>
      <c r="I84" s="134">
        <f ca="1">MIN(OFFSET(Sheet3!$C$6:$J$6,C85,$B$16))</f>
        <v>0</v>
      </c>
      <c r="J84" s="167">
        <f ca="1">(MAX(OFFSET(Sheet3!$C$7:$J$7,C85,$B$16)))/86400</f>
        <v>0</v>
      </c>
      <c r="K84" s="167" t="e">
        <f ca="1">(AVERAGE(OFFSET(Sheet3!$C$7:$J$7,C85,$B$16)))/86400</f>
        <v>#DIV/0!</v>
      </c>
      <c r="L84" s="167">
        <f ca="1">(MIN(OFFSET(Sheet3!$C$7:$J$7,C85,$B$16)))/86400</f>
        <v>0</v>
      </c>
      <c r="M84" s="134">
        <f ca="1">MAX(OFFSET(Sheet3!$C$8:$J$8,C85,$B$16))</f>
        <v>0</v>
      </c>
      <c r="N84" s="134">
        <f ca="1">(OFFSET(Sheet3!$K$8,C85,$B$16))</f>
        <v>0</v>
      </c>
      <c r="O84" s="134">
        <f ca="1">MIN(OFFSET(Sheet3!$C$8:$J$8,C85,$B$16))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12</v>
      </c>
      <c r="F85" s="134">
        <f ca="1">OFFSET(Sheet3!$C$5,C86,$B$16)</f>
        <v>0</v>
      </c>
      <c r="G85" s="134">
        <f ca="1">MAX(OFFSET(Sheet3!$C$6:$J$6,C86,$B$16))</f>
        <v>0</v>
      </c>
      <c r="H85" s="134" t="e">
        <f ca="1">AVERAGE(OFFSET(Sheet3!$C$6:$J$6,C86,$B$16))</f>
        <v>#DIV/0!</v>
      </c>
      <c r="I85" s="134">
        <f ca="1">MIN(OFFSET(Sheet3!$C$6:$J$6,C86,$B$16))</f>
        <v>0</v>
      </c>
      <c r="J85" s="167">
        <f ca="1">(MAX(OFFSET(Sheet3!$C$7:$J$7,C86,$B$16)))/86400</f>
        <v>0</v>
      </c>
      <c r="K85" s="167" t="e">
        <f ca="1">(AVERAGE(OFFSET(Sheet3!$C$7:$J$7,C86,$B$16)))/86400</f>
        <v>#DIV/0!</v>
      </c>
      <c r="L85" s="167">
        <f ca="1">(MIN(OFFSET(Sheet3!$C$7:$J$7,C86,$B$16)))/86400</f>
        <v>0</v>
      </c>
      <c r="M85" s="134">
        <f ca="1">MAX(OFFSET(Sheet3!$C$8:$J$8,C86,$B$16))</f>
        <v>0</v>
      </c>
      <c r="N85" s="134">
        <f ca="1">(OFFSET(Sheet3!$K$8,C86,$B$16))</f>
        <v>0</v>
      </c>
      <c r="O85" s="134">
        <f ca="1">MIN(OFFSET(Sheet3!$C$8:$J$8,C86,$B$16))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12</v>
      </c>
      <c r="F86" s="134">
        <f ca="1">OFFSET(Sheet3!$C$5,C87,$B$16)</f>
        <v>0</v>
      </c>
      <c r="G86" s="134">
        <f ca="1">MAX(OFFSET(Sheet3!$C$6:$J$6,C87,$B$16))</f>
        <v>0</v>
      </c>
      <c r="H86" s="134" t="e">
        <f ca="1">AVERAGE(OFFSET(Sheet3!$C$6:$J$6,C87,$B$16))</f>
        <v>#DIV/0!</v>
      </c>
      <c r="I86" s="134">
        <f ca="1">MIN(OFFSET(Sheet3!$C$6:$J$6,C87,$B$16))</f>
        <v>0</v>
      </c>
      <c r="J86" s="167">
        <f ca="1">(MAX(OFFSET(Sheet3!$C$7:$J$7,C87,$B$16)))/86400</f>
        <v>0</v>
      </c>
      <c r="K86" s="167" t="e">
        <f ca="1">(AVERAGE(OFFSET(Sheet3!$C$7:$J$7,C87,$B$16)))/86400</f>
        <v>#DIV/0!</v>
      </c>
      <c r="L86" s="167">
        <f ca="1">(MIN(OFFSET(Sheet3!$C$7:$J$7,C87,$B$16)))/86400</f>
        <v>0</v>
      </c>
      <c r="M86" s="134">
        <f ca="1">MAX(OFFSET(Sheet3!$C$8:$J$8,C87,$B$16))</f>
        <v>0</v>
      </c>
      <c r="N86" s="134">
        <f ca="1">(OFFSET(Sheet3!$K$8,C87,$B$16))</f>
        <v>0</v>
      </c>
      <c r="O86" s="134">
        <f ca="1">MIN(OFFSET(Sheet3!$C$8:$J$8,C87,$B$16))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12</v>
      </c>
      <c r="F87" s="134">
        <f ca="1">OFFSET(Sheet3!$C$5,C88,$B$16)</f>
        <v>0</v>
      </c>
      <c r="G87" s="134">
        <f ca="1">MAX(OFFSET(Sheet3!$C$6:$J$6,C88,$B$16))</f>
        <v>0</v>
      </c>
      <c r="H87" s="134" t="e">
        <f ca="1">AVERAGE(OFFSET(Sheet3!$C$6:$J$6,C88,$B$16))</f>
        <v>#DIV/0!</v>
      </c>
      <c r="I87" s="134">
        <f ca="1">MIN(OFFSET(Sheet3!$C$6:$J$6,C88,$B$16))</f>
        <v>0</v>
      </c>
      <c r="J87" s="167">
        <f ca="1">(MAX(OFFSET(Sheet3!$C$7:$J$7,C88,$B$16)))/86400</f>
        <v>0</v>
      </c>
      <c r="K87" s="167" t="e">
        <f ca="1">(AVERAGE(OFFSET(Sheet3!$C$7:$J$7,C88,$B$16)))/86400</f>
        <v>#DIV/0!</v>
      </c>
      <c r="L87" s="167">
        <f ca="1">(MIN(OFFSET(Sheet3!$C$7:$J$7,C88,$B$16)))/86400</f>
        <v>0</v>
      </c>
      <c r="M87" s="134">
        <f ca="1">MAX(OFFSET(Sheet3!$C$8:$J$8,C88,$B$16))</f>
        <v>0</v>
      </c>
      <c r="N87" s="134">
        <f ca="1">(OFFSET(Sheet3!$K$8,C88,$B$16))</f>
        <v>0</v>
      </c>
      <c r="O87" s="134">
        <f ca="1">MIN(OFFSET(Sheet3!$C$8:$J$8,C88,$B$16))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12</v>
      </c>
      <c r="F88" s="134">
        <f ca="1">OFFSET(Sheet3!$C$5,C89,$B$16)</f>
        <v>0</v>
      </c>
      <c r="G88" s="134">
        <f ca="1">MAX(OFFSET(Sheet3!$C$6:$J$6,C89,$B$16))</f>
        <v>0</v>
      </c>
      <c r="H88" s="134" t="e">
        <f ca="1">AVERAGE(OFFSET(Sheet3!$C$6:$J$6,C89,$B$16))</f>
        <v>#DIV/0!</v>
      </c>
      <c r="I88" s="134">
        <f ca="1">MIN(OFFSET(Sheet3!$C$6:$J$6,C89,$B$16))</f>
        <v>0</v>
      </c>
      <c r="J88" s="167">
        <f ca="1">(MAX(OFFSET(Sheet3!$C$7:$J$7,C89,$B$16)))/86400</f>
        <v>0</v>
      </c>
      <c r="K88" s="167" t="e">
        <f ca="1">(AVERAGE(OFFSET(Sheet3!$C$7:$J$7,C89,$B$16)))/86400</f>
        <v>#DIV/0!</v>
      </c>
      <c r="L88" s="167">
        <f ca="1">(MIN(OFFSET(Sheet3!$C$7:$J$7,C89,$B$16)))/86400</f>
        <v>0</v>
      </c>
      <c r="M88" s="134">
        <f ca="1">MAX(OFFSET(Sheet3!$C$8:$J$8,C89,$B$16))</f>
        <v>0</v>
      </c>
      <c r="N88" s="134">
        <f ca="1">(OFFSET(Sheet3!$K$8,C89,$B$16))</f>
        <v>0</v>
      </c>
      <c r="O88" s="134">
        <f ca="1">MIN(OFFSET(Sheet3!$C$8:$J$8,C89,$B$16))</f>
        <v>0</v>
      </c>
    </row>
    <row r="89" spans="3:15" x14ac:dyDescent="0.25">
      <c r="C89" s="134">
        <v>336</v>
      </c>
      <c r="D89" s="134">
        <f ca="1">OFFSET(Sheet3!$B$5,C90,0)</f>
        <v>257</v>
      </c>
      <c r="E89" s="134">
        <v>12</v>
      </c>
      <c r="F89" s="134">
        <f ca="1">OFFSET(Sheet3!$C$5,C90,$B$16)</f>
        <v>0</v>
      </c>
      <c r="G89" s="134">
        <f ca="1">MAX(OFFSET(Sheet3!$C$6:$J$6,C90,$B$16))</f>
        <v>0</v>
      </c>
      <c r="H89" s="134" t="e">
        <f ca="1">AVERAGE(OFFSET(Sheet3!$C$6:$J$6,C90,$B$16))</f>
        <v>#DIV/0!</v>
      </c>
      <c r="I89" s="134">
        <f ca="1">MIN(OFFSET(Sheet3!$C$6:$J$6,C90,$B$16))</f>
        <v>0</v>
      </c>
      <c r="J89" s="167">
        <f ca="1">(MAX(OFFSET(Sheet3!$C$7:$J$7,C90,$B$16)))/86400</f>
        <v>0</v>
      </c>
      <c r="K89" s="167" t="e">
        <f ca="1">(AVERAGE(OFFSET(Sheet3!$C$7:$J$7,C90,$B$16)))/86400</f>
        <v>#DIV/0!</v>
      </c>
      <c r="L89" s="167">
        <f ca="1">(MIN(OFFSET(Sheet3!$C$7:$J$7,C90,$B$16)))/86400</f>
        <v>0</v>
      </c>
      <c r="M89" s="134">
        <f ca="1">MAX(OFFSET(Sheet3!$C$8:$J$8,C90,$B$16))</f>
        <v>0</v>
      </c>
      <c r="N89" s="134">
        <f ca="1">(OFFSET(Sheet3!$K$8,C90,$B$16))</f>
        <v>0</v>
      </c>
      <c r="O89" s="134">
        <f ca="1">MIN(OFFSET(Sheet3!$C$8:$J$8,C90,$B$16))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12</v>
      </c>
      <c r="F90" s="134">
        <f ca="1">OFFSET(Sheet3!$C$5,C91,$B$16)</f>
        <v>0</v>
      </c>
      <c r="G90" s="134">
        <f ca="1">MAX(OFFSET(Sheet3!$C$6:$J$6,C91,$B$16))</f>
        <v>0</v>
      </c>
      <c r="H90" s="134" t="e">
        <f ca="1">AVERAGE(OFFSET(Sheet3!$C$6:$J$6,C91,$B$16))</f>
        <v>#DIV/0!</v>
      </c>
      <c r="I90" s="134">
        <f ca="1">MIN(OFFSET(Sheet3!$C$6:$J$6,C91,$B$16))</f>
        <v>0</v>
      </c>
      <c r="J90" s="167">
        <f ca="1">(MAX(OFFSET(Sheet3!$C$7:$J$7,C91,$B$16)))/86400</f>
        <v>0</v>
      </c>
      <c r="K90" s="167" t="e">
        <f ca="1">(AVERAGE(OFFSET(Sheet3!$C$7:$J$7,C91,$B$16)))/86400</f>
        <v>#DIV/0!</v>
      </c>
      <c r="L90" s="167">
        <f ca="1">(MIN(OFFSET(Sheet3!$C$7:$J$7,C91,$B$16)))/86400</f>
        <v>0</v>
      </c>
      <c r="M90" s="134">
        <f ca="1">MAX(OFFSET(Sheet3!$C$8:$J$8,C91,$B$16))</f>
        <v>0</v>
      </c>
      <c r="N90" s="134">
        <f ca="1">(OFFSET(Sheet3!$K$8,C91,$B$16))</f>
        <v>0</v>
      </c>
      <c r="O90" s="134">
        <f ca="1">MIN(OFFSET(Sheet3!$C$8:$J$8,C91,$B$16))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12</v>
      </c>
      <c r="F91" s="134">
        <f ca="1">OFFSET(Sheet3!$C$5,C92,$B$16)</f>
        <v>0</v>
      </c>
      <c r="G91" s="134">
        <f ca="1">MAX(OFFSET(Sheet3!$C$6:$J$6,C92,$B$16))</f>
        <v>0</v>
      </c>
      <c r="H91" s="134" t="e">
        <f ca="1">AVERAGE(OFFSET(Sheet3!$C$6:$J$6,C92,$B$16))</f>
        <v>#DIV/0!</v>
      </c>
      <c r="I91" s="134">
        <f ca="1">MIN(OFFSET(Sheet3!$C$6:$J$6,C92,$B$16))</f>
        <v>0</v>
      </c>
      <c r="J91" s="167">
        <f ca="1">(MAX(OFFSET(Sheet3!$C$7:$J$7,C92,$B$16)))/86400</f>
        <v>0</v>
      </c>
      <c r="K91" s="167" t="e">
        <f ca="1">(AVERAGE(OFFSET(Sheet3!$C$7:$J$7,C92,$B$16)))/86400</f>
        <v>#DIV/0!</v>
      </c>
      <c r="L91" s="167">
        <f ca="1">(MIN(OFFSET(Sheet3!$C$7:$J$7,C92,$B$16)))/86400</f>
        <v>0</v>
      </c>
      <c r="M91" s="134">
        <f ca="1">MAX(OFFSET(Sheet3!$C$8:$J$8,C92,$B$16))</f>
        <v>0</v>
      </c>
      <c r="N91" s="134">
        <f ca="1">(OFFSET(Sheet3!$K$8,C92,$B$16))</f>
        <v>0</v>
      </c>
      <c r="O91" s="134">
        <f ca="1">MIN(OFFSET(Sheet3!$C$8:$J$8,C92,$B$16))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12</v>
      </c>
      <c r="F92" s="134">
        <f ca="1">OFFSET(Sheet3!$C$5,C93,$B$16)</f>
        <v>0</v>
      </c>
      <c r="G92" s="134">
        <f ca="1">MAX(OFFSET(Sheet3!$C$6:$J$6,C93,$B$16))</f>
        <v>0</v>
      </c>
      <c r="H92" s="134" t="e">
        <f ca="1">AVERAGE(OFFSET(Sheet3!$C$6:$J$6,C93,$B$16))</f>
        <v>#DIV/0!</v>
      </c>
      <c r="I92" s="134">
        <f ca="1">MIN(OFFSET(Sheet3!$C$6:$J$6,C93,$B$16))</f>
        <v>0</v>
      </c>
      <c r="J92" s="167">
        <f ca="1">(MAX(OFFSET(Sheet3!$C$7:$J$7,C93,$B$16)))/86400</f>
        <v>0</v>
      </c>
      <c r="K92" s="167" t="e">
        <f ca="1">(AVERAGE(OFFSET(Sheet3!$C$7:$J$7,C93,$B$16)))/86400</f>
        <v>#DIV/0!</v>
      </c>
      <c r="L92" s="167">
        <f ca="1">(MIN(OFFSET(Sheet3!$C$7:$J$7,C93,$B$16)))/86400</f>
        <v>0</v>
      </c>
      <c r="M92" s="134">
        <f ca="1">MAX(OFFSET(Sheet3!$C$8:$J$8,C93,$B$16))</f>
        <v>0</v>
      </c>
      <c r="N92" s="134">
        <f ca="1">(OFFSET(Sheet3!$K$8,C93,$B$16))</f>
        <v>0</v>
      </c>
      <c r="O92" s="134">
        <f ca="1">MIN(OFFSET(Sheet3!$C$8:$J$8,C93,$B$16))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12</v>
      </c>
      <c r="F93" s="134">
        <f ca="1">OFFSET(Sheet3!$C$5,C94,$B$16)</f>
        <v>0</v>
      </c>
      <c r="G93" s="134">
        <f ca="1">MAX(OFFSET(Sheet3!$C$6:$J$6,C94,$B$16))</f>
        <v>0</v>
      </c>
      <c r="H93" s="134" t="e">
        <f ca="1">AVERAGE(OFFSET(Sheet3!$C$6:$J$6,C94,$B$16))</f>
        <v>#DIV/0!</v>
      </c>
      <c r="I93" s="134">
        <f ca="1">MIN(OFFSET(Sheet3!$C$6:$J$6,C94,$B$16))</f>
        <v>0</v>
      </c>
      <c r="J93" s="167">
        <f ca="1">(MAX(OFFSET(Sheet3!$C$7:$J$7,C94,$B$16)))/86400</f>
        <v>0</v>
      </c>
      <c r="K93" s="167" t="e">
        <f ca="1">(AVERAGE(OFFSET(Sheet3!$C$7:$J$7,C94,$B$16)))/86400</f>
        <v>#DIV/0!</v>
      </c>
      <c r="L93" s="167">
        <f ca="1">(MIN(OFFSET(Sheet3!$C$7:$J$7,C94,$B$16)))/86400</f>
        <v>0</v>
      </c>
      <c r="M93" s="134">
        <f ca="1">MAX(OFFSET(Sheet3!$C$8:$J$8,C94,$B$16))</f>
        <v>0</v>
      </c>
      <c r="N93" s="134">
        <f ca="1">(OFFSET(Sheet3!$K$8,C94,$B$16))</f>
        <v>0</v>
      </c>
      <c r="O93" s="134">
        <f ca="1">MIN(OFFSET(Sheet3!$C$8:$J$8,C94,$B$16))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12</v>
      </c>
      <c r="F94" s="134">
        <f ca="1">OFFSET(Sheet3!$C$5,C95,$B$16)</f>
        <v>0</v>
      </c>
      <c r="G94" s="134">
        <f ca="1">MAX(OFFSET(Sheet3!$C$6:$J$6,C95,$B$16))</f>
        <v>0</v>
      </c>
      <c r="H94" s="134" t="e">
        <f ca="1">AVERAGE(OFFSET(Sheet3!$C$6:$J$6,C95,$B$16))</f>
        <v>#DIV/0!</v>
      </c>
      <c r="I94" s="134">
        <f ca="1">MIN(OFFSET(Sheet3!$C$6:$J$6,C95,$B$16))</f>
        <v>0</v>
      </c>
      <c r="J94" s="167">
        <f ca="1">(MAX(OFFSET(Sheet3!$C$7:$J$7,C95,$B$16)))/86400</f>
        <v>0</v>
      </c>
      <c r="K94" s="167" t="e">
        <f ca="1">(AVERAGE(OFFSET(Sheet3!$C$7:$J$7,C95,$B$16)))/86400</f>
        <v>#DIV/0!</v>
      </c>
      <c r="L94" s="167">
        <f ca="1">(MIN(OFFSET(Sheet3!$C$7:$J$7,C95,$B$16)))/86400</f>
        <v>0</v>
      </c>
      <c r="M94" s="134">
        <f ca="1">MAX(OFFSET(Sheet3!$C$8:$J$8,C95,$B$16))</f>
        <v>0</v>
      </c>
      <c r="N94" s="134">
        <f ca="1">(OFFSET(Sheet3!$K$8,C95,$B$16))</f>
        <v>0</v>
      </c>
      <c r="O94" s="134">
        <f ca="1">MIN(OFFSET(Sheet3!$C$8:$J$8,C95,$B$16))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12</v>
      </c>
      <c r="F95" s="134">
        <f ca="1">OFFSET(Sheet3!$C$5,C96,$B$16)</f>
        <v>0</v>
      </c>
      <c r="G95" s="134">
        <f ca="1">MAX(OFFSET(Sheet3!$C$6:$J$6,C96,$B$16))</f>
        <v>0</v>
      </c>
      <c r="H95" s="134" t="e">
        <f ca="1">AVERAGE(OFFSET(Sheet3!$C$6:$J$6,C96,$B$16))</f>
        <v>#DIV/0!</v>
      </c>
      <c r="I95" s="134">
        <f ca="1">MIN(OFFSET(Sheet3!$C$6:$J$6,C96,$B$16))</f>
        <v>0</v>
      </c>
      <c r="J95" s="167">
        <f ca="1">(MAX(OFFSET(Sheet3!$C$7:$J$7,C96,$B$16)))/86400</f>
        <v>0</v>
      </c>
      <c r="K95" s="167" t="e">
        <f ca="1">(AVERAGE(OFFSET(Sheet3!$C$7:$J$7,C96,$B$16)))/86400</f>
        <v>#DIV/0!</v>
      </c>
      <c r="L95" s="167">
        <f ca="1">(MIN(OFFSET(Sheet3!$C$7:$J$7,C96,$B$16)))/86400</f>
        <v>0</v>
      </c>
      <c r="M95" s="134">
        <f ca="1">MAX(OFFSET(Sheet3!$C$8:$J$8,C96,$B$16))</f>
        <v>0</v>
      </c>
      <c r="N95" s="134">
        <f ca="1">(OFFSET(Sheet3!$K$8,C96,$B$16))</f>
        <v>0</v>
      </c>
      <c r="O95" s="134">
        <f ca="1">MIN(OFFSET(Sheet3!$C$8:$J$8,C96,$B$16))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12</v>
      </c>
      <c r="F96" s="134">
        <f ca="1">OFFSET(Sheet3!$C$5,C97,$B$16)</f>
        <v>0</v>
      </c>
      <c r="G96" s="134">
        <f ca="1">MAX(OFFSET(Sheet3!$C$6:$J$6,C97,$B$16))</f>
        <v>0</v>
      </c>
      <c r="H96" s="134" t="e">
        <f ca="1">AVERAGE(OFFSET(Sheet3!$C$6:$J$6,C97,$B$16))</f>
        <v>#DIV/0!</v>
      </c>
      <c r="I96" s="134">
        <f ca="1">MIN(OFFSET(Sheet3!$C$6:$J$6,C97,$B$16))</f>
        <v>0</v>
      </c>
      <c r="J96" s="167">
        <f ca="1">(MAX(OFFSET(Sheet3!$C$7:$J$7,C97,$B$16)))/86400</f>
        <v>0</v>
      </c>
      <c r="K96" s="167" t="e">
        <f ca="1">(AVERAGE(OFFSET(Sheet3!$C$7:$J$7,C97,$B$16)))/86400</f>
        <v>#DIV/0!</v>
      </c>
      <c r="L96" s="167">
        <f ca="1">(MIN(OFFSET(Sheet3!$C$7:$J$7,C97,$B$16)))/86400</f>
        <v>0</v>
      </c>
      <c r="M96" s="134">
        <f ca="1">MAX(OFFSET(Sheet3!$C$8:$J$8,C97,$B$16))</f>
        <v>0</v>
      </c>
      <c r="N96" s="134">
        <f ca="1">(OFFSET(Sheet3!$K$8,C97,$B$16))</f>
        <v>0</v>
      </c>
      <c r="O96" s="134">
        <f ca="1">MIN(OFFSET(Sheet3!$C$8:$J$8,C97,$B$16))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12</v>
      </c>
      <c r="F97" s="134">
        <f ca="1">OFFSET(Sheet3!$C$5,C98,$B$16)</f>
        <v>0</v>
      </c>
      <c r="G97" s="134">
        <f ca="1">MAX(OFFSET(Sheet3!$C$6:$J$6,C98,$B$16))</f>
        <v>0</v>
      </c>
      <c r="H97" s="134" t="e">
        <f ca="1">AVERAGE(OFFSET(Sheet3!$C$6:$J$6,C98,$B$16))</f>
        <v>#DIV/0!</v>
      </c>
      <c r="I97" s="134">
        <f ca="1">MIN(OFFSET(Sheet3!$C$6:$J$6,C98,$B$16))</f>
        <v>0</v>
      </c>
      <c r="J97" s="167">
        <f ca="1">(MAX(OFFSET(Sheet3!$C$7:$J$7,C98,$B$16)))/86400</f>
        <v>0</v>
      </c>
      <c r="K97" s="167" t="e">
        <f ca="1">(AVERAGE(OFFSET(Sheet3!$C$7:$J$7,C98,$B$16)))/86400</f>
        <v>#DIV/0!</v>
      </c>
      <c r="L97" s="167">
        <f ca="1">(MIN(OFFSET(Sheet3!$C$7:$J$7,C98,$B$16)))/86400</f>
        <v>0</v>
      </c>
      <c r="M97" s="134">
        <f ca="1">MAX(OFFSET(Sheet3!$C$8:$J$8,C98,$B$16))</f>
        <v>0</v>
      </c>
      <c r="N97" s="134">
        <f ca="1">(OFFSET(Sheet3!$K$8,C98,$B$16))</f>
        <v>0</v>
      </c>
      <c r="O97" s="134">
        <f ca="1">MIN(OFFSET(Sheet3!$C$8:$J$8,C98,$B$16))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12</v>
      </c>
      <c r="F98" s="134">
        <f ca="1">OFFSET(Sheet3!$C$5,C99,$B$16)</f>
        <v>0</v>
      </c>
      <c r="G98" s="134">
        <f ca="1">MAX(OFFSET(Sheet3!$C$6:$J$6,C99,$B$16))</f>
        <v>0</v>
      </c>
      <c r="H98" s="134" t="e">
        <f ca="1">AVERAGE(OFFSET(Sheet3!$C$6:$J$6,C99,$B$16))</f>
        <v>#DIV/0!</v>
      </c>
      <c r="I98" s="134">
        <f ca="1">MIN(OFFSET(Sheet3!$C$6:$J$6,C99,$B$16))</f>
        <v>0</v>
      </c>
      <c r="J98" s="167">
        <f ca="1">(MAX(OFFSET(Sheet3!$C$7:$J$7,C99,$B$16)))/86400</f>
        <v>0</v>
      </c>
      <c r="K98" s="167" t="e">
        <f ca="1">(AVERAGE(OFFSET(Sheet3!$C$7:$J$7,C99,$B$16)))/86400</f>
        <v>#DIV/0!</v>
      </c>
      <c r="L98" s="167">
        <f ca="1">(MIN(OFFSET(Sheet3!$C$7:$J$7,C99,$B$16)))/86400</f>
        <v>0</v>
      </c>
      <c r="M98" s="134">
        <f ca="1">MAX(OFFSET(Sheet3!$C$8:$J$8,C99,$B$16))</f>
        <v>0</v>
      </c>
      <c r="N98" s="134">
        <f ca="1">(OFFSET(Sheet3!$K$8,C99,$B$16))</f>
        <v>0</v>
      </c>
      <c r="O98" s="134">
        <f ca="1">MIN(OFFSET(Sheet3!$C$8:$J$8,C99,$B$16))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12</v>
      </c>
      <c r="F99" s="134">
        <f ca="1">OFFSET(Sheet3!$C$5,C100,$B$16)</f>
        <v>0</v>
      </c>
      <c r="G99" s="134">
        <f ca="1">MAX(OFFSET(Sheet3!$C$6:$J$6,C100,$B$16))</f>
        <v>0</v>
      </c>
      <c r="H99" s="134" t="e">
        <f ca="1">AVERAGE(OFFSET(Sheet3!$C$6:$J$6,C100,$B$16))</f>
        <v>#DIV/0!</v>
      </c>
      <c r="I99" s="134">
        <f ca="1">MIN(OFFSET(Sheet3!$C$6:$J$6,C100,$B$16))</f>
        <v>0</v>
      </c>
      <c r="J99" s="167">
        <f ca="1">(MAX(OFFSET(Sheet3!$C$7:$J$7,C100,$B$16)))/86400</f>
        <v>0</v>
      </c>
      <c r="K99" s="167" t="e">
        <f ca="1">(AVERAGE(OFFSET(Sheet3!$C$7:$J$7,C100,$B$16)))/86400</f>
        <v>#DIV/0!</v>
      </c>
      <c r="L99" s="167">
        <f ca="1">(MIN(OFFSET(Sheet3!$C$7:$J$7,C100,$B$16)))/86400</f>
        <v>0</v>
      </c>
      <c r="M99" s="134">
        <f ca="1">MAX(OFFSET(Sheet3!$C$8:$J$8,C100,$B$16))</f>
        <v>0</v>
      </c>
      <c r="N99" s="134">
        <f ca="1">(OFFSET(Sheet3!$K$8,C100,$B$16))</f>
        <v>0</v>
      </c>
      <c r="O99" s="134">
        <f ca="1">MIN(OFFSET(Sheet3!$C$8:$J$8,C100,$B$16))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12</v>
      </c>
      <c r="F100" s="134">
        <f ca="1">OFFSET(Sheet3!$C$5,C101,$B$16)</f>
        <v>0</v>
      </c>
      <c r="G100" s="134">
        <f ca="1">MAX(OFFSET(Sheet3!$C$6:$J$6,C101,$B$16))</f>
        <v>0</v>
      </c>
      <c r="H100" s="134" t="e">
        <f ca="1">AVERAGE(OFFSET(Sheet3!$C$6:$J$6,C101,$B$16))</f>
        <v>#DIV/0!</v>
      </c>
      <c r="I100" s="134">
        <f ca="1">MIN(OFFSET(Sheet3!$C$6:$J$6,C101,$B$16))</f>
        <v>0</v>
      </c>
      <c r="J100" s="167">
        <f ca="1">(MAX(OFFSET(Sheet3!$C$7:$J$7,C101,$B$16)))/86400</f>
        <v>0</v>
      </c>
      <c r="K100" s="167" t="e">
        <f ca="1">(AVERAGE(OFFSET(Sheet3!$C$7:$J$7,C101,$B$16)))/86400</f>
        <v>#DIV/0!</v>
      </c>
      <c r="L100" s="167">
        <f ca="1">(MIN(OFFSET(Sheet3!$C$7:$J$7,C101,$B$16)))/86400</f>
        <v>0</v>
      </c>
      <c r="M100" s="134">
        <f ca="1">MAX(OFFSET(Sheet3!$C$8:$J$8,C101,$B$16))</f>
        <v>0</v>
      </c>
      <c r="N100" s="134">
        <f ca="1">(OFFSET(Sheet3!$K$8,C101,$B$16))</f>
        <v>0</v>
      </c>
      <c r="O100" s="134">
        <f ca="1">MIN(OFFSET(Sheet3!$C$8:$J$8,C101,$B$16))</f>
        <v>0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12</v>
      </c>
      <c r="F101" s="134">
        <f ca="1">OFFSET(Sheet3!$C$5,C102,$B$16)</f>
        <v>0</v>
      </c>
      <c r="G101" s="134">
        <f ca="1">MAX(OFFSET(Sheet3!$C$6:$J$6,C102,$B$16))</f>
        <v>0</v>
      </c>
      <c r="H101" s="134" t="e">
        <f ca="1">AVERAGE(OFFSET(Sheet3!$C$6:$J$6,C102,$B$16))</f>
        <v>#DIV/0!</v>
      </c>
      <c r="I101" s="134">
        <f ca="1">MIN(OFFSET(Sheet3!$C$6:$J$6,C102,$B$16))</f>
        <v>0</v>
      </c>
      <c r="J101" s="167">
        <f ca="1">(MAX(OFFSET(Sheet3!$C$7:$J$7,C102,$B$16)))/86400</f>
        <v>0</v>
      </c>
      <c r="K101" s="167" t="e">
        <f ca="1">(AVERAGE(OFFSET(Sheet3!$C$7:$J$7,C102,$B$16)))/86400</f>
        <v>#DIV/0!</v>
      </c>
      <c r="L101" s="167">
        <f ca="1">(MIN(OFFSET(Sheet3!$C$7:$J$7,C102,$B$16)))/86400</f>
        <v>0</v>
      </c>
      <c r="M101" s="134">
        <f ca="1">MAX(OFFSET(Sheet3!$C$8:$J$8,C102,$B$16))</f>
        <v>0</v>
      </c>
      <c r="N101" s="134">
        <f ca="1">(OFFSET(Sheet3!$K$8,C102,$B$16))</f>
        <v>0</v>
      </c>
      <c r="O101" s="134">
        <f ca="1">MIN(OFFSET(Sheet3!$C$8:$J$8,C102,$B$16))</f>
        <v>0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12</v>
      </c>
      <c r="F102" s="134">
        <f ca="1">OFFSET(Sheet3!$C$5,C103,$B$16)</f>
        <v>0</v>
      </c>
      <c r="G102" s="134">
        <f ca="1">MAX(OFFSET(Sheet3!$C$6:$J$6,C103,$B$16))</f>
        <v>0</v>
      </c>
      <c r="H102" s="134" t="e">
        <f ca="1">AVERAGE(OFFSET(Sheet3!$C$6:$J$6,C103,$B$16))</f>
        <v>#DIV/0!</v>
      </c>
      <c r="I102" s="134">
        <f ca="1">MIN(OFFSET(Sheet3!$C$6:$J$6,C103,$B$16))</f>
        <v>0</v>
      </c>
      <c r="J102" s="167">
        <f ca="1">(MAX(OFFSET(Sheet3!$C$7:$J$7,C103,$B$16)))/86400</f>
        <v>0</v>
      </c>
      <c r="K102" s="167" t="e">
        <f ca="1">(AVERAGE(OFFSET(Sheet3!$C$7:$J$7,C103,$B$16)))/86400</f>
        <v>#DIV/0!</v>
      </c>
      <c r="L102" s="167">
        <f ca="1">(MIN(OFFSET(Sheet3!$C$7:$J$7,C103,$B$16)))/86400</f>
        <v>0</v>
      </c>
      <c r="M102" s="134">
        <f ca="1">MAX(OFFSET(Sheet3!$C$8:$J$8,C103,$B$16))</f>
        <v>0</v>
      </c>
      <c r="N102" s="134">
        <f ca="1">(OFFSET(Sheet3!$K$8,C103,$B$16))</f>
        <v>0</v>
      </c>
      <c r="O102" s="134">
        <f ca="1">MIN(OFFSET(Sheet3!$C$8:$J$8,C103,$B$16))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12</v>
      </c>
      <c r="F103" s="134">
        <f ca="1">OFFSET(Sheet3!$C$5,C104,$B$16)</f>
        <v>0</v>
      </c>
      <c r="G103" s="134">
        <f ca="1">MAX(OFFSET(Sheet3!$C$6:$J$6,C104,$B$16))</f>
        <v>0</v>
      </c>
      <c r="H103" s="134" t="e">
        <f ca="1">AVERAGE(OFFSET(Sheet3!$C$6:$J$6,C104,$B$16))</f>
        <v>#DIV/0!</v>
      </c>
      <c r="I103" s="134">
        <f ca="1">MIN(OFFSET(Sheet3!$C$6:$J$6,C104,$B$16))</f>
        <v>0</v>
      </c>
      <c r="J103" s="167">
        <f ca="1">(MAX(OFFSET(Sheet3!$C$7:$J$7,C104,$B$16)))/86400</f>
        <v>0</v>
      </c>
      <c r="K103" s="167" t="e">
        <f ca="1">(AVERAGE(OFFSET(Sheet3!$C$7:$J$7,C104,$B$16)))/86400</f>
        <v>#DIV/0!</v>
      </c>
      <c r="L103" s="167">
        <f ca="1">(MIN(OFFSET(Sheet3!$C$7:$J$7,C104,$B$16)))/86400</f>
        <v>0</v>
      </c>
      <c r="M103" s="134">
        <f ca="1">MAX(OFFSET(Sheet3!$C$8:$J$8,C104,$B$16))</f>
        <v>0</v>
      </c>
      <c r="N103" s="134">
        <f ca="1">(OFFSET(Sheet3!$K$8,C104,$B$16))</f>
        <v>0</v>
      </c>
      <c r="O103" s="134">
        <f ca="1">MIN(OFFSET(Sheet3!$C$8:$J$8,C104,$B$16))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12</v>
      </c>
      <c r="F104" s="134">
        <f ca="1">OFFSET(Sheet3!$C$5,C105,$B$16)</f>
        <v>0</v>
      </c>
      <c r="G104" s="134">
        <f ca="1">MAX(OFFSET(Sheet3!$C$6:$J$6,C105,$B$16))</f>
        <v>0</v>
      </c>
      <c r="H104" s="134" t="e">
        <f ca="1">AVERAGE(OFFSET(Sheet3!$C$6:$J$6,C105,$B$16))</f>
        <v>#DIV/0!</v>
      </c>
      <c r="I104" s="134">
        <f ca="1">MIN(OFFSET(Sheet3!$C$6:$J$6,C105,$B$16))</f>
        <v>0</v>
      </c>
      <c r="J104" s="167">
        <f ca="1">(MAX(OFFSET(Sheet3!$C$7:$J$7,C105,$B$16)))/86400</f>
        <v>0</v>
      </c>
      <c r="K104" s="167" t="e">
        <f ca="1">(AVERAGE(OFFSET(Sheet3!$C$7:$J$7,C105,$B$16)))/86400</f>
        <v>#DIV/0!</v>
      </c>
      <c r="L104" s="167">
        <f ca="1">(MIN(OFFSET(Sheet3!$C$7:$J$7,C105,$B$16)))/86400</f>
        <v>0</v>
      </c>
      <c r="M104" s="134">
        <f ca="1">MAX(OFFSET(Sheet3!$C$8:$J$8,C105,$B$16))</f>
        <v>0</v>
      </c>
      <c r="N104" s="134">
        <f ca="1">(OFFSET(Sheet3!$K$8,C105,$B$16))</f>
        <v>0</v>
      </c>
      <c r="O104" s="134">
        <f ca="1">MIN(OFFSET(Sheet3!$C$8:$J$8,C105,$B$16))</f>
        <v>0</v>
      </c>
    </row>
    <row r="105" spans="3:15" x14ac:dyDescent="0.25">
      <c r="C105" s="134">
        <v>400</v>
      </c>
    </row>
  </sheetData>
  <mergeCells count="6">
    <mergeCell ref="D2:D3"/>
    <mergeCell ref="E2:E3"/>
    <mergeCell ref="F2:F3"/>
    <mergeCell ref="G2:I2"/>
    <mergeCell ref="J2:L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"/>
  <sheetViews>
    <sheetView topLeftCell="K1" zoomScaleNormal="100" workbookViewId="0">
      <selection activeCell="V20" sqref="V20"/>
    </sheetView>
  </sheetViews>
  <sheetFormatPr defaultRowHeight="15" x14ac:dyDescent="0.25"/>
  <cols>
    <col min="1" max="1" width="9.140625" style="128"/>
    <col min="2" max="2" width="43.85546875" style="128" bestFit="1" customWidth="1"/>
    <col min="19" max="19" width="43.85546875" bestFit="1" customWidth="1"/>
  </cols>
  <sheetData>
    <row r="1" spans="1:35" ht="15" customHeight="1" x14ac:dyDescent="0.25">
      <c r="C1" s="124">
        <v>84</v>
      </c>
      <c r="D1" s="119">
        <v>254</v>
      </c>
      <c r="E1" s="43">
        <v>2</v>
      </c>
      <c r="F1" s="73"/>
      <c r="G1" s="86"/>
      <c r="H1" s="43">
        <v>3</v>
      </c>
      <c r="I1" s="73"/>
      <c r="J1" s="73"/>
      <c r="K1" s="86"/>
      <c r="L1" s="43">
        <v>3</v>
      </c>
      <c r="M1" s="73"/>
      <c r="N1" s="73"/>
      <c r="O1" s="86"/>
      <c r="P1" s="43">
        <v>1</v>
      </c>
      <c r="Q1" s="86"/>
      <c r="T1" s="43">
        <v>94</v>
      </c>
      <c r="U1" s="132">
        <v>276</v>
      </c>
      <c r="V1" s="43">
        <v>0</v>
      </c>
      <c r="W1" s="86"/>
      <c r="X1" s="43">
        <v>0</v>
      </c>
      <c r="Y1" s="86"/>
      <c r="Z1" s="43">
        <v>2</v>
      </c>
      <c r="AA1" s="73"/>
      <c r="AB1" s="86"/>
      <c r="AC1" s="43">
        <v>2</v>
      </c>
      <c r="AD1" s="73"/>
      <c r="AE1" s="86"/>
      <c r="AF1" s="43">
        <v>0</v>
      </c>
      <c r="AG1" s="86"/>
      <c r="AH1" s="43">
        <v>0</v>
      </c>
      <c r="AI1" s="86"/>
    </row>
    <row r="2" spans="1:35" ht="15" customHeight="1" x14ac:dyDescent="0.25">
      <c r="C2" s="125"/>
      <c r="D2" s="120"/>
      <c r="E2" s="128">
        <v>364.32</v>
      </c>
      <c r="F2" s="12">
        <v>486.96000000000009</v>
      </c>
      <c r="G2" s="32">
        <f>SUM(E2:F2)</f>
        <v>851.28000000000009</v>
      </c>
      <c r="H2" s="12">
        <v>486.96000000000009</v>
      </c>
      <c r="I2" s="12">
        <v>486.96000000000009</v>
      </c>
      <c r="J2" s="12">
        <v>602.2800000000002</v>
      </c>
      <c r="K2" s="32">
        <f>SUM(H2:J2)</f>
        <v>1576.2000000000003</v>
      </c>
      <c r="L2" s="128">
        <v>602.2800000000002</v>
      </c>
      <c r="M2" s="12">
        <v>733</v>
      </c>
      <c r="N2" s="12">
        <v>732.99999999999989</v>
      </c>
      <c r="O2" s="32">
        <f>SUM(L2:N2)</f>
        <v>2068.2800000000002</v>
      </c>
      <c r="P2" s="12">
        <v>733</v>
      </c>
      <c r="Q2" s="32">
        <f>SUM(P2:P2)</f>
        <v>733</v>
      </c>
      <c r="T2" s="134"/>
      <c r="U2" s="133"/>
      <c r="V2" s="134"/>
      <c r="W2" s="34"/>
      <c r="X2" s="134"/>
      <c r="Y2" s="34"/>
      <c r="Z2" s="134">
        <v>276.47000000000003</v>
      </c>
      <c r="AA2" s="12">
        <v>460.63000000000005</v>
      </c>
      <c r="AB2" s="32">
        <f>SUM(Z2:AA2)</f>
        <v>737.10000000000014</v>
      </c>
      <c r="AC2" s="134">
        <v>460.63000000000005</v>
      </c>
      <c r="AD2" s="12">
        <v>460.63000000000005</v>
      </c>
      <c r="AE2" s="32">
        <f>SUM(AC2:AD2)</f>
        <v>921.2600000000001</v>
      </c>
      <c r="AF2" s="134"/>
      <c r="AG2" s="34"/>
      <c r="AH2" s="134"/>
      <c r="AI2" s="34"/>
    </row>
    <row r="3" spans="1:35" ht="15" customHeight="1" x14ac:dyDescent="0.25">
      <c r="C3" s="126"/>
      <c r="D3" s="120"/>
      <c r="E3" s="123">
        <v>278.17704270036842</v>
      </c>
      <c r="F3" s="123">
        <v>298.31658605086278</v>
      </c>
      <c r="G3" s="32">
        <f>SUM(E3:F3)</f>
        <v>576.4936287512312</v>
      </c>
      <c r="H3" s="123">
        <v>248.48947248289406</v>
      </c>
      <c r="I3" s="123">
        <v>246.16125760648643</v>
      </c>
      <c r="J3" s="123">
        <v>371.17704270036273</v>
      </c>
      <c r="K3" s="32">
        <f>SUM(H3:J3)</f>
        <v>865.82777278974322</v>
      </c>
      <c r="L3" s="123">
        <v>283.02159867779153</v>
      </c>
      <c r="M3" s="123">
        <v>347.62094083183257</v>
      </c>
      <c r="N3" s="123">
        <v>336.30750253975441</v>
      </c>
      <c r="O3" s="32">
        <f>SUM(L3:N3)</f>
        <v>966.95004204937857</v>
      </c>
      <c r="P3" s="123">
        <v>322.73669839289022</v>
      </c>
      <c r="Q3" s="32">
        <f>SUM(P3:P3)</f>
        <v>322.73669839289022</v>
      </c>
      <c r="T3" s="134"/>
      <c r="U3" s="133"/>
      <c r="V3" s="134"/>
      <c r="W3" s="34"/>
      <c r="X3" s="134"/>
      <c r="Y3" s="34"/>
      <c r="Z3" s="118">
        <v>292.15404452663995</v>
      </c>
      <c r="AA3" s="118">
        <v>390.92908113662088</v>
      </c>
      <c r="AB3" s="32">
        <f>SUM(Z3:AA3)</f>
        <v>683.08312566326083</v>
      </c>
      <c r="AC3" s="118">
        <v>511.37582778419278</v>
      </c>
      <c r="AD3" s="118">
        <v>543.5572615706219</v>
      </c>
      <c r="AE3" s="32">
        <f>SUM(AC3:AD3)</f>
        <v>1054.9330893548147</v>
      </c>
      <c r="AF3" s="134"/>
      <c r="AG3" s="34"/>
      <c r="AH3" s="134"/>
      <c r="AI3" s="34"/>
    </row>
    <row r="4" spans="1:35" ht="15" customHeight="1" x14ac:dyDescent="0.25">
      <c r="C4" s="125"/>
      <c r="D4" s="120"/>
      <c r="E4" s="128">
        <v>0.89295364818281242</v>
      </c>
      <c r="F4" s="12">
        <v>1.1129690231283063</v>
      </c>
      <c r="G4" s="35">
        <f t="shared" ref="G4" si="0">G2/G3*0.0113636*60</f>
        <v>1.0068044043041136</v>
      </c>
      <c r="H4" s="12">
        <v>1.3361415920058988</v>
      </c>
      <c r="I4" s="12">
        <v>1.3487789369794447</v>
      </c>
      <c r="J4" s="12">
        <v>1.106329576561387</v>
      </c>
      <c r="K4" s="35">
        <f t="shared" ref="K4" si="1">K2/K3*0.0113636*60</f>
        <v>1.2412149540287083</v>
      </c>
      <c r="L4" s="128">
        <v>1.4509286301767437</v>
      </c>
      <c r="M4" s="12">
        <v>1.4376899354914656</v>
      </c>
      <c r="N4" s="12">
        <v>1.4860540553683386</v>
      </c>
      <c r="O4" s="35">
        <f t="shared" ref="O4" si="2">O2/O3*0.0113636*60</f>
        <v>1.4583859921979165</v>
      </c>
      <c r="P4" s="12">
        <v>1.5485413666579473</v>
      </c>
      <c r="Q4" s="35">
        <f t="shared" ref="Q4" si="3">Q2/Q3*0.0113636*60</f>
        <v>1.5485413666579473</v>
      </c>
      <c r="T4" s="134"/>
      <c r="U4" s="133"/>
      <c r="V4" s="134"/>
      <c r="W4" s="34"/>
      <c r="X4" s="134"/>
      <c r="Y4" s="34"/>
      <c r="Z4" s="134">
        <v>0.64521328063562566</v>
      </c>
      <c r="AA4" s="12">
        <v>0.80338076452859597</v>
      </c>
      <c r="AB4" s="35">
        <f>AB2/AB3*0.0113636*60</f>
        <v>0.73573267252359276</v>
      </c>
      <c r="AC4" s="134">
        <v>0.61415672586804304</v>
      </c>
      <c r="AD4" s="12">
        <v>0.57779543441752923</v>
      </c>
      <c r="AE4" s="35">
        <f>AE2/AE3*0.0113636*60</f>
        <v>0.59542146748298252</v>
      </c>
      <c r="AF4" s="134"/>
      <c r="AG4" s="34"/>
      <c r="AH4" s="134"/>
      <c r="AI4" s="34"/>
    </row>
    <row r="5" spans="1:35" s="128" customFormat="1" ht="15" customHeight="1" x14ac:dyDescent="0.25">
      <c r="C5" s="125"/>
      <c r="D5" s="126" t="s">
        <v>42</v>
      </c>
      <c r="E5" s="128">
        <v>1</v>
      </c>
      <c r="F5" s="12"/>
      <c r="G5" s="115"/>
      <c r="H5" s="12">
        <v>1</v>
      </c>
      <c r="I5" s="12"/>
      <c r="J5" s="12"/>
      <c r="K5" s="115"/>
      <c r="L5" s="128">
        <v>1</v>
      </c>
      <c r="M5" s="12"/>
      <c r="N5" s="12"/>
      <c r="O5" s="115"/>
      <c r="P5" s="12">
        <v>1</v>
      </c>
      <c r="Q5" s="115"/>
      <c r="U5" s="126" t="s">
        <v>42</v>
      </c>
      <c r="V5" s="128">
        <v>0</v>
      </c>
      <c r="X5" s="128">
        <v>0</v>
      </c>
      <c r="Z5" s="128">
        <v>1</v>
      </c>
      <c r="AC5" s="128">
        <v>1</v>
      </c>
      <c r="AF5" s="128">
        <v>0</v>
      </c>
      <c r="AH5" s="128">
        <v>0</v>
      </c>
    </row>
    <row r="6" spans="1:35" s="128" customFormat="1" ht="15" customHeight="1" x14ac:dyDescent="0.25">
      <c r="C6" s="125"/>
      <c r="D6" s="126" t="s">
        <v>43</v>
      </c>
      <c r="E6" s="6">
        <v>1</v>
      </c>
      <c r="F6" s="12"/>
      <c r="G6" s="115"/>
      <c r="H6" s="6">
        <v>1</v>
      </c>
      <c r="I6" s="12"/>
      <c r="J6" s="12"/>
      <c r="K6" s="115"/>
      <c r="L6" s="6">
        <v>1</v>
      </c>
      <c r="M6" s="12"/>
      <c r="N6" s="12"/>
      <c r="O6" s="115"/>
      <c r="P6" s="6">
        <v>0</v>
      </c>
      <c r="Q6" s="115"/>
      <c r="U6" s="126" t="s">
        <v>43</v>
      </c>
      <c r="V6" s="128">
        <v>0</v>
      </c>
      <c r="X6" s="128">
        <v>0</v>
      </c>
      <c r="Z6" s="6">
        <v>1</v>
      </c>
      <c r="AC6" s="6">
        <v>1</v>
      </c>
      <c r="AF6" s="128">
        <v>0</v>
      </c>
      <c r="AH6" s="128">
        <v>0</v>
      </c>
    </row>
    <row r="7" spans="1:35" s="128" customFormat="1" ht="15" customHeight="1" x14ac:dyDescent="0.25">
      <c r="C7" s="125"/>
      <c r="D7" s="126" t="s">
        <v>44</v>
      </c>
      <c r="E7" s="6">
        <v>0</v>
      </c>
      <c r="F7" s="12"/>
      <c r="G7" s="115"/>
      <c r="H7" s="6">
        <v>1</v>
      </c>
      <c r="I7" s="12"/>
      <c r="J7" s="12"/>
      <c r="K7" s="115"/>
      <c r="L7" s="6">
        <v>1</v>
      </c>
      <c r="M7" s="12"/>
      <c r="N7" s="12"/>
      <c r="O7" s="115"/>
      <c r="P7" s="6">
        <v>0</v>
      </c>
      <c r="Q7" s="115"/>
      <c r="U7" s="126" t="s">
        <v>44</v>
      </c>
      <c r="V7" s="128">
        <v>0</v>
      </c>
      <c r="X7" s="128">
        <v>0</v>
      </c>
      <c r="Z7" s="6">
        <v>0</v>
      </c>
      <c r="AC7" s="6">
        <v>0</v>
      </c>
      <c r="AF7" s="128">
        <v>0</v>
      </c>
      <c r="AH7" s="128">
        <v>0</v>
      </c>
    </row>
    <row r="8" spans="1:35" ht="15" customHeight="1" x14ac:dyDescent="0.25">
      <c r="A8" s="168" t="s">
        <v>17</v>
      </c>
      <c r="B8" s="168"/>
      <c r="R8" s="168" t="s">
        <v>17</v>
      </c>
      <c r="S8" s="168"/>
      <c r="T8" s="134"/>
      <c r="U8" s="134"/>
      <c r="V8" s="134"/>
      <c r="W8" s="134"/>
    </row>
    <row r="9" spans="1:35" ht="15" customHeight="1" x14ac:dyDescent="0.25">
      <c r="A9" s="168" t="s">
        <v>18</v>
      </c>
      <c r="B9" s="168"/>
      <c r="C9">
        <f>E1+H1+L1+P1</f>
        <v>9</v>
      </c>
      <c r="D9">
        <f>H1+L1</f>
        <v>6</v>
      </c>
      <c r="R9" s="168" t="s">
        <v>18</v>
      </c>
      <c r="S9" s="168"/>
      <c r="T9" s="134">
        <f>V1+X1+Z1+AC1+AF1+AH1</f>
        <v>4</v>
      </c>
      <c r="U9" s="134">
        <f>X1+Z1+AC1+AF1</f>
        <v>4</v>
      </c>
      <c r="V9" s="134"/>
      <c r="W9" s="134"/>
    </row>
    <row r="10" spans="1:35" ht="15" customHeight="1" x14ac:dyDescent="0.25">
      <c r="A10" s="168" t="s">
        <v>19</v>
      </c>
      <c r="B10" s="168"/>
      <c r="R10" s="168" t="s">
        <v>19</v>
      </c>
      <c r="S10" s="168"/>
      <c r="T10" s="134"/>
      <c r="U10" s="134"/>
      <c r="V10" s="134"/>
      <c r="W10" s="134"/>
    </row>
    <row r="11" spans="1:35" ht="15" customHeight="1" x14ac:dyDescent="0.25">
      <c r="A11" s="168" t="s">
        <v>20</v>
      </c>
      <c r="B11" s="168"/>
      <c r="C11">
        <f>C9/4</f>
        <v>2.25</v>
      </c>
      <c r="D11">
        <f>D9/2</f>
        <v>3</v>
      </c>
      <c r="R11" s="168" t="s">
        <v>20</v>
      </c>
      <c r="S11" s="168"/>
      <c r="T11" s="135">
        <f>T9/6</f>
        <v>0.66666666666666663</v>
      </c>
      <c r="U11" s="134">
        <f>U9/4</f>
        <v>1</v>
      </c>
      <c r="V11" s="134"/>
      <c r="W11" s="134"/>
    </row>
    <row r="12" spans="1:35" ht="15" customHeight="1" x14ac:dyDescent="0.25">
      <c r="A12" s="168" t="s">
        <v>21</v>
      </c>
      <c r="B12" s="168"/>
      <c r="R12" s="168" t="s">
        <v>21</v>
      </c>
      <c r="S12" s="168"/>
      <c r="T12" s="134"/>
      <c r="U12" s="134"/>
      <c r="V12" s="134"/>
      <c r="W12" s="134"/>
    </row>
    <row r="13" spans="1:35" ht="15" customHeight="1" x14ac:dyDescent="0.25">
      <c r="A13" s="168" t="s">
        <v>22</v>
      </c>
      <c r="B13" s="168"/>
      <c r="C13">
        <v>4</v>
      </c>
      <c r="D13">
        <v>2</v>
      </c>
      <c r="R13" s="168" t="s">
        <v>22</v>
      </c>
      <c r="S13" s="168"/>
      <c r="T13" s="134">
        <v>2</v>
      </c>
      <c r="U13" s="134">
        <v>2</v>
      </c>
      <c r="V13" s="134"/>
      <c r="W13" s="134"/>
    </row>
    <row r="14" spans="1:35" ht="15" customHeight="1" x14ac:dyDescent="0.25">
      <c r="A14" s="168" t="s">
        <v>23</v>
      </c>
      <c r="B14" s="168"/>
      <c r="R14" s="168" t="s">
        <v>23</v>
      </c>
      <c r="S14" s="168"/>
      <c r="T14" s="134"/>
      <c r="U14" s="134"/>
      <c r="V14" s="134"/>
      <c r="W14" s="134"/>
    </row>
    <row r="15" spans="1:35" ht="15" customHeight="1" x14ac:dyDescent="0.25">
      <c r="A15" s="129"/>
      <c r="B15" s="129" t="s">
        <v>24</v>
      </c>
      <c r="C15" s="130">
        <f>(E5+H5+L5+P5)/$C$13</f>
        <v>1</v>
      </c>
      <c r="D15" s="130">
        <f>(H5+L5)/$D$13</f>
        <v>1</v>
      </c>
      <c r="R15" s="129"/>
      <c r="S15" s="129" t="s">
        <v>24</v>
      </c>
      <c r="T15" s="130">
        <f>(V5+X5+Z5+AC5+AF5+AH5)/6</f>
        <v>0.33333333333333331</v>
      </c>
      <c r="U15" s="130">
        <f>(X5+Z5+AC5+AF5)/4</f>
        <v>0.5</v>
      </c>
      <c r="V15" s="134"/>
      <c r="W15" s="134"/>
    </row>
    <row r="16" spans="1:35" ht="15" customHeight="1" x14ac:dyDescent="0.25">
      <c r="A16" s="129"/>
      <c r="B16" s="129" t="s">
        <v>25</v>
      </c>
      <c r="C16" s="130">
        <f t="shared" ref="C16:C17" si="4">(E6+H6+L6+P6)/$C$13</f>
        <v>0.75</v>
      </c>
      <c r="D16" s="130">
        <f t="shared" ref="D16:D17" si="5">(H6+L6)/$D$13</f>
        <v>1</v>
      </c>
      <c r="R16" s="129"/>
      <c r="S16" s="129" t="s">
        <v>25</v>
      </c>
      <c r="T16" s="130">
        <f t="shared" ref="T16:T17" si="6">(V6+X6+Z6+AC6+AF6+AH6)/6</f>
        <v>0.33333333333333331</v>
      </c>
      <c r="U16" s="130">
        <f t="shared" ref="U16:U17" si="7">(X6+Z6+AC6+AF6)/4</f>
        <v>0.5</v>
      </c>
      <c r="V16" s="134"/>
      <c r="W16" s="134"/>
    </row>
    <row r="17" spans="1:23" ht="15" customHeight="1" x14ac:dyDescent="0.25">
      <c r="A17" s="129"/>
      <c r="B17" s="129" t="s">
        <v>26</v>
      </c>
      <c r="C17" s="130">
        <f t="shared" si="4"/>
        <v>0.5</v>
      </c>
      <c r="D17" s="130">
        <f t="shared" si="5"/>
        <v>1</v>
      </c>
      <c r="R17" s="129"/>
      <c r="S17" s="129" t="s">
        <v>26</v>
      </c>
      <c r="T17" s="130">
        <f t="shared" si="6"/>
        <v>0</v>
      </c>
      <c r="U17" s="130">
        <f t="shared" si="7"/>
        <v>0</v>
      </c>
      <c r="V17" s="134"/>
      <c r="W17" s="134"/>
    </row>
    <row r="18" spans="1:23" ht="15" customHeight="1" x14ac:dyDescent="0.25">
      <c r="A18" s="168" t="s">
        <v>38</v>
      </c>
      <c r="B18" s="168"/>
      <c r="R18" s="168" t="s">
        <v>38</v>
      </c>
      <c r="S18" s="168"/>
      <c r="T18" s="134"/>
      <c r="U18" s="134"/>
      <c r="V18" s="134"/>
      <c r="W18" s="134"/>
    </row>
    <row r="19" spans="1:23" ht="15" customHeight="1" x14ac:dyDescent="0.25">
      <c r="A19" s="129"/>
      <c r="B19" s="129" t="s">
        <v>27</v>
      </c>
      <c r="C19" s="27">
        <f>MAX(E4,F4,H4,I4,J4,L4,M4,N4,P4)</f>
        <v>1.5485413666579473</v>
      </c>
      <c r="D19" s="27">
        <f>MAX(H4,I4,J4,L4,M4,N4)</f>
        <v>1.4860540553683386</v>
      </c>
      <c r="E19" s="27">
        <f>C19*1.60934</f>
        <v>2.492129563017301</v>
      </c>
      <c r="F19" s="27">
        <f>D19*1.60934</f>
        <v>2.3915662334664818</v>
      </c>
      <c r="R19" s="129"/>
      <c r="S19" s="129" t="s">
        <v>27</v>
      </c>
      <c r="T19" s="135">
        <f>MAX(Z4,AA4,AC4,AD4)</f>
        <v>0.80338076452859597</v>
      </c>
      <c r="U19" s="135">
        <v>0.80338076452859597</v>
      </c>
      <c r="V19" s="135">
        <f>T19*1.60934</f>
        <v>1.2929127995864507</v>
      </c>
      <c r="W19" s="135">
        <f>U19*1.60934</f>
        <v>1.2929127995864507</v>
      </c>
    </row>
    <row r="20" spans="1:23" ht="15" customHeight="1" x14ac:dyDescent="0.25">
      <c r="A20" s="129"/>
      <c r="B20" s="129" t="s">
        <v>28</v>
      </c>
      <c r="C20" s="27">
        <f>AVERAGE(E4,F4,H4,I4,J4,L4,M4,N4,P4)</f>
        <v>1.3022651960613716</v>
      </c>
      <c r="D20" s="27">
        <f>AVERAGE(H4,I4,J4,L4,M4,N4)</f>
        <v>1.3609871210972131</v>
      </c>
      <c r="E20" s="27">
        <f t="shared" ref="E20:E21" si="8">C20*1.60934</f>
        <v>2.095787470629408</v>
      </c>
      <c r="F20" s="27">
        <f t="shared" ref="F20:F21" si="9">D20*1.60934</f>
        <v>2.1902910134665889</v>
      </c>
      <c r="R20" s="129"/>
      <c r="S20" s="129" t="s">
        <v>28</v>
      </c>
      <c r="T20" s="135">
        <f>AVERAGE(Z4,AA4,AC4,AD4)</f>
        <v>0.66013655136244842</v>
      </c>
      <c r="U20" s="135">
        <v>0.66013655136244842</v>
      </c>
      <c r="V20" s="135">
        <f t="shared" ref="V20:V21" si="10">T20*1.60934</f>
        <v>1.0623841575696427</v>
      </c>
      <c r="W20" s="135">
        <f t="shared" ref="W20:W21" si="11">U20*1.60934</f>
        <v>1.0623841575696427</v>
      </c>
    </row>
    <row r="21" spans="1:23" ht="15" customHeight="1" x14ac:dyDescent="0.25">
      <c r="A21" s="129"/>
      <c r="B21" s="129" t="s">
        <v>29</v>
      </c>
      <c r="C21" s="27">
        <f>MIN(E4,F4,H4,I4,J4,L4,M4,N4,P4)</f>
        <v>0.89295364818281242</v>
      </c>
      <c r="D21" s="27">
        <f>MIN(H4,I4,J4,L4,M4,N4)</f>
        <v>1.106329576561387</v>
      </c>
      <c r="E21" s="27">
        <f t="shared" si="8"/>
        <v>1.4370660241665274</v>
      </c>
      <c r="F21" s="27">
        <f t="shared" si="9"/>
        <v>1.7804604407433025</v>
      </c>
      <c r="R21" s="129"/>
      <c r="S21" s="129" t="s">
        <v>29</v>
      </c>
      <c r="T21" s="135">
        <f>MIN(Z4,AA4,AC4,AD4)</f>
        <v>0.57779543441752923</v>
      </c>
      <c r="U21" s="135">
        <v>0.57779543441752923</v>
      </c>
      <c r="V21" s="135">
        <f t="shared" si="10"/>
        <v>0.92986930442550653</v>
      </c>
      <c r="W21" s="135">
        <f t="shared" si="11"/>
        <v>0.92986930442550653</v>
      </c>
    </row>
    <row r="22" spans="1:23" ht="15" customHeight="1" x14ac:dyDescent="0.25">
      <c r="A22" s="168" t="s">
        <v>39</v>
      </c>
      <c r="B22" s="168"/>
      <c r="R22" s="168" t="s">
        <v>39</v>
      </c>
      <c r="S22" s="168"/>
      <c r="T22" s="134"/>
      <c r="U22" s="134"/>
      <c r="V22" s="134"/>
      <c r="W22" s="134"/>
    </row>
    <row r="23" spans="1:23" ht="15" customHeight="1" x14ac:dyDescent="0.25">
      <c r="A23" s="129"/>
      <c r="B23" s="129" t="s">
        <v>30</v>
      </c>
      <c r="C23">
        <f>SUM(E2,F2,H2,I2,J2,L2,M2,N2,P2)</f>
        <v>5228.76</v>
      </c>
      <c r="D23">
        <f>SUM(H2,I2,J2,L2,M2,N2)</f>
        <v>3644.4800000000005</v>
      </c>
      <c r="E23" s="131">
        <f>C23*0.3048</f>
        <v>1593.7260480000002</v>
      </c>
      <c r="F23" s="131">
        <f>D23*0.3048</f>
        <v>1110.8375040000003</v>
      </c>
      <c r="R23" s="129"/>
      <c r="S23" s="129" t="s">
        <v>30</v>
      </c>
      <c r="T23" s="134">
        <f>SUM(Z2,AA2,AC2,AD2)</f>
        <v>1658.3600000000004</v>
      </c>
      <c r="U23" s="134">
        <v>1658.3600000000004</v>
      </c>
      <c r="V23" s="131">
        <f>T23*0.3048</f>
        <v>505.46812800000015</v>
      </c>
      <c r="W23" s="131">
        <f>U23*0.3048</f>
        <v>505.46812800000015</v>
      </c>
    </row>
    <row r="24" spans="1:23" ht="15" customHeight="1" x14ac:dyDescent="0.25">
      <c r="A24" s="129"/>
      <c r="B24" s="129" t="s">
        <v>31</v>
      </c>
      <c r="C24" s="131">
        <f>MAX(E2,F2,H2,I2,J2,L2,M2,N2,P2)</f>
        <v>733</v>
      </c>
      <c r="D24" s="131">
        <f>MAX(H2,I2,J2,L2,M2,N2)</f>
        <v>733</v>
      </c>
      <c r="E24" s="131">
        <f>C24*0.3048</f>
        <v>223.41840000000002</v>
      </c>
      <c r="F24" s="131">
        <f>D24*0.3048</f>
        <v>223.41840000000002</v>
      </c>
      <c r="R24" s="129"/>
      <c r="S24" s="129" t="s">
        <v>31</v>
      </c>
      <c r="T24" s="131">
        <f>MAX(Z2,AA2,AC2,AD2)</f>
        <v>460.63000000000005</v>
      </c>
      <c r="U24" s="131">
        <v>460.63000000000005</v>
      </c>
      <c r="V24" s="131">
        <f>T24*0.3048</f>
        <v>140.40002400000003</v>
      </c>
      <c r="W24" s="131">
        <f>U24*0.3048</f>
        <v>140.40002400000003</v>
      </c>
    </row>
    <row r="25" spans="1:23" ht="15" customHeight="1" x14ac:dyDescent="0.25">
      <c r="A25" s="129"/>
      <c r="B25" s="129" t="s">
        <v>32</v>
      </c>
      <c r="C25" s="131">
        <f>AVERAGE(E2,F2,H2,I2,J2,L2,M2,N2,P2)</f>
        <v>580.97333333333336</v>
      </c>
      <c r="D25" s="131">
        <f>AVERAGE(H2,I2,J2,L2,M2,N2)</f>
        <v>607.41333333333341</v>
      </c>
      <c r="E25" s="131">
        <f t="shared" ref="E25:E26" si="12">C25*0.3048</f>
        <v>177.08067200000002</v>
      </c>
      <c r="F25" s="131">
        <f t="shared" ref="F25:F26" si="13">D25*0.3048</f>
        <v>185.13958400000004</v>
      </c>
      <c r="R25" s="129"/>
      <c r="S25" s="129" t="s">
        <v>32</v>
      </c>
      <c r="T25" s="131">
        <f>AVERAGE(Z2,AA2,AC2,AD2)</f>
        <v>414.59000000000009</v>
      </c>
      <c r="U25" s="131">
        <v>414.59000000000009</v>
      </c>
      <c r="V25" s="131">
        <f t="shared" ref="V25:V26" si="14">T25*0.3048</f>
        <v>126.36703200000004</v>
      </c>
      <c r="W25" s="131">
        <f t="shared" ref="W25:W26" si="15">U25*0.3048</f>
        <v>126.36703200000004</v>
      </c>
    </row>
    <row r="26" spans="1:23" ht="15" customHeight="1" x14ac:dyDescent="0.25">
      <c r="A26" s="129"/>
      <c r="B26" s="129" t="s">
        <v>33</v>
      </c>
      <c r="C26" s="131">
        <f>MIN(E2,F2,H2,I2,J2,L2,M2,N2,P2)</f>
        <v>364.32</v>
      </c>
      <c r="D26" s="131">
        <f>MIN(H2,I2,J2,L2,M2,N2)</f>
        <v>486.96000000000009</v>
      </c>
      <c r="E26" s="131">
        <f t="shared" si="12"/>
        <v>111.044736</v>
      </c>
      <c r="F26" s="131">
        <f t="shared" si="13"/>
        <v>148.42540800000003</v>
      </c>
      <c r="R26" s="129"/>
      <c r="S26" s="129" t="s">
        <v>33</v>
      </c>
      <c r="T26" s="131">
        <f>MIN(Z2,AA2,AC2,AD2)</f>
        <v>276.47000000000003</v>
      </c>
      <c r="U26" s="131">
        <v>276.47000000000003</v>
      </c>
      <c r="V26" s="131">
        <f t="shared" si="14"/>
        <v>84.268056000000016</v>
      </c>
      <c r="W26" s="131">
        <f t="shared" si="15"/>
        <v>84.268056000000016</v>
      </c>
    </row>
    <row r="27" spans="1:23" ht="15" customHeight="1" x14ac:dyDescent="0.25">
      <c r="A27" s="168" t="s">
        <v>34</v>
      </c>
      <c r="B27" s="168"/>
      <c r="R27" s="168" t="s">
        <v>34</v>
      </c>
      <c r="S27" s="168"/>
      <c r="T27" s="134"/>
      <c r="U27" s="134"/>
      <c r="V27" s="134"/>
      <c r="W27" s="134"/>
    </row>
    <row r="28" spans="1:23" ht="15" customHeight="1" x14ac:dyDescent="0.25">
      <c r="A28" s="129"/>
      <c r="B28" s="129" t="s">
        <v>35</v>
      </c>
      <c r="C28" s="27">
        <f>MAX(E3,F3,H3,I3,J3,L3,M3,N3,P3)/60</f>
        <v>6.1862840450060457</v>
      </c>
      <c r="D28" s="27">
        <f>MAX(H3,I3,J3,L3,M3,N3)/60</f>
        <v>6.1862840450060457</v>
      </c>
      <c r="R28" s="129"/>
      <c r="S28" s="129" t="s">
        <v>35</v>
      </c>
      <c r="T28" s="135">
        <f>MAX(Z3,AA3,AC3,AD3)/60</f>
        <v>9.0592876928436983</v>
      </c>
      <c r="U28" s="135">
        <v>9.0592876928436983</v>
      </c>
      <c r="V28" s="134"/>
      <c r="W28" s="134"/>
    </row>
    <row r="29" spans="1:23" ht="15" customHeight="1" x14ac:dyDescent="0.25">
      <c r="A29" s="129"/>
      <c r="B29" s="129" t="s">
        <v>36</v>
      </c>
      <c r="C29" s="27">
        <f>AVERAGE(E3,F3,H3,I3,J3,L3,M3,N3,P3)/60</f>
        <v>5.0592743370060056</v>
      </c>
      <c r="D29" s="27">
        <f>AVERAGE(H3,I3,J3,L3,M3,N3)/60</f>
        <v>5.091049485664227</v>
      </c>
      <c r="R29" s="129"/>
      <c r="S29" s="129" t="s">
        <v>36</v>
      </c>
      <c r="T29" s="135">
        <f>AVERAGE(Z3,AA3,AC3,AD3)/60</f>
        <v>7.2417342292419811</v>
      </c>
      <c r="U29" s="135">
        <v>7.2417342292419811</v>
      </c>
      <c r="V29" s="134"/>
      <c r="W29" s="134"/>
    </row>
    <row r="30" spans="1:23" ht="15" customHeight="1" x14ac:dyDescent="0.25">
      <c r="A30" s="129"/>
      <c r="B30" s="129" t="s">
        <v>37</v>
      </c>
      <c r="C30" s="27">
        <f>MIN(E3,F3,H3,I3,J3,L3,M3,N3,P3)/60</f>
        <v>4.1026876267747738</v>
      </c>
      <c r="D30" s="27">
        <f>MIN(H3,I3,J3,L3,M3,N3)/60</f>
        <v>4.1026876267747738</v>
      </c>
      <c r="R30" s="129"/>
      <c r="S30" s="129" t="s">
        <v>37</v>
      </c>
      <c r="T30" s="135">
        <f>MIN(Z3,AA3,AC3,AD3)/60</f>
        <v>4.8692340754439991</v>
      </c>
      <c r="U30" s="135">
        <v>4.8692340754439991</v>
      </c>
      <c r="V30" s="134"/>
      <c r="W30" s="134"/>
    </row>
    <row r="31" spans="1:23" x14ac:dyDescent="0.25">
      <c r="C31" t="s">
        <v>40</v>
      </c>
      <c r="D31" t="s">
        <v>41</v>
      </c>
      <c r="R31" s="134"/>
      <c r="S31" s="134"/>
      <c r="T31" s="134" t="s">
        <v>40</v>
      </c>
      <c r="U31" s="134" t="s">
        <v>41</v>
      </c>
      <c r="V31" s="134"/>
      <c r="W31" s="134"/>
    </row>
  </sheetData>
  <mergeCells count="20">
    <mergeCell ref="R22:S22"/>
    <mergeCell ref="R27:S27"/>
    <mergeCell ref="R11:S11"/>
    <mergeCell ref="R12:S12"/>
    <mergeCell ref="R13:S13"/>
    <mergeCell ref="R14:S14"/>
    <mergeCell ref="R18:S18"/>
    <mergeCell ref="A8:B8"/>
    <mergeCell ref="A9:B9"/>
    <mergeCell ref="R8:S8"/>
    <mergeCell ref="R9:S9"/>
    <mergeCell ref="R10:S10"/>
    <mergeCell ref="A27:B27"/>
    <mergeCell ref="A10:B10"/>
    <mergeCell ref="A14:B14"/>
    <mergeCell ref="A18:B18"/>
    <mergeCell ref="A11:B11"/>
    <mergeCell ref="A12:B12"/>
    <mergeCell ref="A13:B13"/>
    <mergeCell ref="A22:B2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0A33-C7E8-4AA7-B8EB-9F66FA6F85BF}">
  <dimension ref="A1:O118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bestFit="1" customWidth="1"/>
    <col min="5" max="5" width="11.140625" bestFit="1" customWidth="1"/>
    <col min="6" max="6" width="16.140625" bestFit="1" customWidth="1"/>
    <col min="7" max="7" width="9.85546875" bestFit="1" customWidth="1"/>
    <col min="8" max="8" width="12" bestFit="1" customWidth="1"/>
    <col min="9" max="9" width="9.5703125" bestFit="1" customWidth="1"/>
  </cols>
  <sheetData>
    <row r="1" spans="1:15" s="134" customFormat="1" x14ac:dyDescent="0.25"/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OFFSET(Sheet3!$B$5,C5,$B$5)</f>
        <v>58</v>
      </c>
      <c r="E4">
        <v>1</v>
      </c>
      <c r="F4" s="134">
        <f ca="1">OFFSET(Sheet3!$C$5,C5,$B$5)</f>
        <v>0</v>
      </c>
      <c r="G4" s="134">
        <f ca="1">MAX(OFFSET(Sheet3!$C$6:$J$6,C5,$B$5))</f>
        <v>0</v>
      </c>
      <c r="H4" s="134" t="e">
        <f ca="1">AVERAGE(OFFSET(Sheet3!$C$6:$J$6,C5,$B$5))</f>
        <v>#DIV/0!</v>
      </c>
      <c r="I4" s="134">
        <f ca="1">MIN(OFFSET(Sheet3!$C$6:$J$6,C5,$B$5))</f>
        <v>0</v>
      </c>
      <c r="J4" s="167">
        <f ca="1">(MAX(OFFSET(Sheet3!$C$7:$J$7,C5,$B$5)))/86400</f>
        <v>0</v>
      </c>
      <c r="K4" s="167" t="e">
        <f ca="1">(AVERAGE(OFFSET(Sheet3!$C$7:$J$7,C5,$B$5)))/86400</f>
        <v>#DIV/0!</v>
      </c>
      <c r="L4" s="167">
        <f ca="1">(MIN(OFFSET(Sheet3!$C$7:$J$7,C5,$B$5)))/86400</f>
        <v>0</v>
      </c>
      <c r="M4" s="134">
        <f ca="1">MAX(OFFSET(Sheet3!$C$8:$J$8,C5,$B$5))</f>
        <v>0</v>
      </c>
      <c r="N4" s="134">
        <f ca="1">(OFFSET(Sheet3!$K$8,C5,$B$5))</f>
        <v>0</v>
      </c>
      <c r="O4" s="134">
        <f ca="1">MIN(OFFSET(Sheet3!$C$8:$J$8,C5,$B$5))</f>
        <v>0</v>
      </c>
    </row>
    <row r="5" spans="1:15" x14ac:dyDescent="0.25">
      <c r="A5" s="134">
        <v>1</v>
      </c>
      <c r="B5" s="134">
        <v>0</v>
      </c>
      <c r="C5" s="134">
        <v>0</v>
      </c>
      <c r="D5">
        <f ca="1">OFFSET(Sheet3!$B$5,C6,0)</f>
        <v>59</v>
      </c>
      <c r="E5" s="134">
        <v>1</v>
      </c>
      <c r="F5" s="134">
        <f ca="1">OFFSET(Sheet3!$C$5,C6,$B$5)</f>
        <v>1</v>
      </c>
      <c r="G5" s="134">
        <f ca="1">MAX(OFFSET(Sheet3!$C$6:$J$6,C6,$B$5))</f>
        <v>486.96</v>
      </c>
      <c r="H5" s="134">
        <f ca="1">AVERAGE(OFFSET(Sheet3!$C$6:$J$6,C6,$B$5))</f>
        <v>486.96</v>
      </c>
      <c r="I5" s="134">
        <f ca="1">MIN(OFFSET(Sheet3!$C$6:$J$6,C6,$B$5))</f>
        <v>486.96</v>
      </c>
      <c r="J5" s="167">
        <f ca="1">(MAX(OFFSET(Sheet3!$C$7:$J$7,C6,$B$5)))/86400</f>
        <v>5.153691566909843E-3</v>
      </c>
      <c r="K5" s="167">
        <f ca="1">(AVERAGE(OFFSET(Sheet3!$C$7:$J$7,C6,$B$5)))/86400</f>
        <v>5.153691566909843E-3</v>
      </c>
      <c r="L5" s="167">
        <f ca="1">(MIN(OFFSET(Sheet3!$C$7:$J$7,C6,$B$5)))/86400</f>
        <v>5.153691566909843E-3</v>
      </c>
      <c r="M5" s="134">
        <f ca="1">MAX(OFFSET(Sheet3!$C$8:$J$8,C6,$B$5))</f>
        <v>0.7456384774763446</v>
      </c>
      <c r="N5" s="134">
        <f ca="1">(OFFSET(Sheet3!$K$8,C6,$B$5))</f>
        <v>0.7456384774763446</v>
      </c>
      <c r="O5" s="134">
        <f ca="1">MIN(OFFSET(Sheet3!$C$8:$J$8,C6,$B$5))</f>
        <v>0.7456384774763446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1</v>
      </c>
      <c r="F6" s="134">
        <f ca="1">OFFSET(Sheet3!$C$5,C7,$B$5)</f>
        <v>0</v>
      </c>
      <c r="G6" s="134">
        <f ca="1">MAX(OFFSET(Sheet3!$C$6:$J$6,C7,$B$5))</f>
        <v>0</v>
      </c>
      <c r="H6" s="134" t="e">
        <f ca="1">AVERAGE(OFFSET(Sheet3!$C$6:$J$6,C7,$B$5))</f>
        <v>#DIV/0!</v>
      </c>
      <c r="I6" s="134">
        <f ca="1">MIN(OFFSET(Sheet3!$C$6:$J$6,C7,$B$5))</f>
        <v>0</v>
      </c>
      <c r="J6" s="167">
        <f ca="1">(MAX(OFFSET(Sheet3!$C$7:$J$7,C7,$B$5)))/86400</f>
        <v>0</v>
      </c>
      <c r="K6" s="167" t="e">
        <f ca="1">(AVERAGE(OFFSET(Sheet3!$C$7:$J$7,C7,$B$5)))/86400</f>
        <v>#DIV/0!</v>
      </c>
      <c r="L6" s="167">
        <f ca="1">(MIN(OFFSET(Sheet3!$C$7:$J$7,C7,$B$5)))/86400</f>
        <v>0</v>
      </c>
      <c r="M6" s="134">
        <f ca="1">MAX(OFFSET(Sheet3!$C$8:$J$8,C7,$B$5))</f>
        <v>0</v>
      </c>
      <c r="N6" s="134">
        <f ca="1">(OFFSET(Sheet3!$K$8,C7,$B$5))</f>
        <v>0</v>
      </c>
      <c r="O6" s="134">
        <f ca="1">MIN(OFFSET(Sheet3!$C$8:$J$8,C7,$B$5))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1</v>
      </c>
      <c r="F7" s="134">
        <f ca="1">OFFSET(Sheet3!$C$5,C8,$B$5)</f>
        <v>0</v>
      </c>
      <c r="G7" s="134">
        <f ca="1">MAX(OFFSET(Sheet3!$C$6:$J$6,C8,$B$5))</f>
        <v>0</v>
      </c>
      <c r="H7" s="134" t="e">
        <f ca="1">AVERAGE(OFFSET(Sheet3!$C$6:$J$6,C8,$B$5))</f>
        <v>#DIV/0!</v>
      </c>
      <c r="I7" s="134">
        <f ca="1">MIN(OFFSET(Sheet3!$C$6:$J$6,C8,$B$5))</f>
        <v>0</v>
      </c>
      <c r="J7" s="167">
        <f ca="1">(MAX(OFFSET(Sheet3!$C$7:$J$7,C8,$B$5)))/86400</f>
        <v>0</v>
      </c>
      <c r="K7" s="167" t="e">
        <f ca="1">(AVERAGE(OFFSET(Sheet3!$C$7:$J$7,C8,$B$5)))/86400</f>
        <v>#DIV/0!</v>
      </c>
      <c r="L7" s="167">
        <f ca="1">(MIN(OFFSET(Sheet3!$C$7:$J$7,C8,$B$5)))/86400</f>
        <v>0</v>
      </c>
      <c r="M7" s="134">
        <f ca="1">MAX(OFFSET(Sheet3!$C$8:$J$8,C8,$B$5))</f>
        <v>0</v>
      </c>
      <c r="N7" s="134">
        <f ca="1">(OFFSET(Sheet3!$K$8,C8,$B$5))</f>
        <v>0</v>
      </c>
      <c r="O7" s="134">
        <f ca="1">MIN(OFFSET(Sheet3!$C$8:$J$8,C8,$B$5))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1</v>
      </c>
      <c r="F8" s="134">
        <f ca="1">OFFSET(Sheet3!$C$5,C9,$B$5)</f>
        <v>1</v>
      </c>
      <c r="G8" s="134">
        <f ca="1">MAX(OFFSET(Sheet3!$C$6:$J$6,C9,$B$5))</f>
        <v>248.32</v>
      </c>
      <c r="H8" s="134">
        <f ca="1">AVERAGE(OFFSET(Sheet3!$C$6:$J$6,C9,$B$5))</f>
        <v>248.32</v>
      </c>
      <c r="I8" s="134">
        <f ca="1">MIN(OFFSET(Sheet3!$C$6:$J$6,C9,$B$5))</f>
        <v>248.32</v>
      </c>
      <c r="J8" s="167">
        <f ca="1">(MAX(OFFSET(Sheet3!$C$7:$J$7,C9,$B$5)))/86400</f>
        <v>3.7352101807565765E-3</v>
      </c>
      <c r="K8" s="167">
        <f ca="1">(AVERAGE(OFFSET(Sheet3!$C$7:$J$7,C9,$B$5)))/86400</f>
        <v>3.7352101807565765E-3</v>
      </c>
      <c r="L8" s="167">
        <f ca="1">(MIN(OFFSET(Sheet3!$C$7:$J$7,C9,$B$5)))/86400</f>
        <v>3.7352101807565765E-3</v>
      </c>
      <c r="M8" s="134">
        <f ca="1">MAX(OFFSET(Sheet3!$C$8:$J$8,C9,$B$5))</f>
        <v>0.52462635141243075</v>
      </c>
      <c r="N8" s="134">
        <f ca="1">(OFFSET(Sheet3!$K$8,C9,$B$5))</f>
        <v>0.52462635141243075</v>
      </c>
      <c r="O8" s="134">
        <f ca="1">MIN(OFFSET(Sheet3!$C$8:$J$8,C9,$B$5))</f>
        <v>0.52462635141243075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1</v>
      </c>
      <c r="F9" s="134">
        <f ca="1">OFFSET(Sheet3!$C$5,C10,$B$5)</f>
        <v>0</v>
      </c>
      <c r="G9" s="134">
        <f ca="1">MAX(OFFSET(Sheet3!$C$6:$J$6,C10,$B$5))</f>
        <v>0</v>
      </c>
      <c r="H9" s="134" t="e">
        <f ca="1">AVERAGE(OFFSET(Sheet3!$C$6:$J$6,C10,$B$5))</f>
        <v>#DIV/0!</v>
      </c>
      <c r="I9" s="134">
        <f ca="1">MIN(OFFSET(Sheet3!$C$6:$J$6,C10,$B$5))</f>
        <v>0</v>
      </c>
      <c r="J9" s="167">
        <f ca="1">(MAX(OFFSET(Sheet3!$C$7:$J$7,C10,$B$5)))/86400</f>
        <v>0</v>
      </c>
      <c r="K9" s="167" t="e">
        <f ca="1">(AVERAGE(OFFSET(Sheet3!$C$7:$J$7,C10,$B$5)))/86400</f>
        <v>#DIV/0!</v>
      </c>
      <c r="L9" s="167">
        <f ca="1">(MIN(OFFSET(Sheet3!$C$7:$J$7,C10,$B$5)))/86400</f>
        <v>0</v>
      </c>
      <c r="M9" s="134">
        <f ca="1">MAX(OFFSET(Sheet3!$C$8:$J$8,C10,$B$5))</f>
        <v>0</v>
      </c>
      <c r="N9" s="134">
        <f ca="1">(OFFSET(Sheet3!$K$8,C10,$B$5))</f>
        <v>0</v>
      </c>
      <c r="O9" s="134">
        <f ca="1">MIN(OFFSET(Sheet3!$C$8:$J$8,C10,$B$5))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1</v>
      </c>
      <c r="F10" s="134">
        <f ca="1">OFFSET(Sheet3!$C$5,C11,$B$5)</f>
        <v>0</v>
      </c>
      <c r="G10" s="134">
        <f ca="1">MAX(OFFSET(Sheet3!$C$6:$J$6,C11,$B$5))</f>
        <v>0</v>
      </c>
      <c r="H10" s="134" t="e">
        <f ca="1">AVERAGE(OFFSET(Sheet3!$C$6:$J$6,C11,$B$5))</f>
        <v>#DIV/0!</v>
      </c>
      <c r="I10" s="134">
        <f ca="1">MIN(OFFSET(Sheet3!$C$6:$J$6,C11,$B$5))</f>
        <v>0</v>
      </c>
      <c r="J10" s="167">
        <f ca="1">(MAX(OFFSET(Sheet3!$C$7:$J$7,C11,$B$5)))/86400</f>
        <v>0</v>
      </c>
      <c r="K10" s="167" t="e">
        <f ca="1">(AVERAGE(OFFSET(Sheet3!$C$7:$J$7,C11,$B$5)))/86400</f>
        <v>#DIV/0!</v>
      </c>
      <c r="L10" s="167">
        <f ca="1">(MIN(OFFSET(Sheet3!$C$7:$J$7,C11,$B$5)))/86400</f>
        <v>0</v>
      </c>
      <c r="M10" s="134">
        <f ca="1">MAX(OFFSET(Sheet3!$C$8:$J$8,C11,$B$5))</f>
        <v>0</v>
      </c>
      <c r="N10" s="134">
        <f ca="1">(OFFSET(Sheet3!$K$8,C11,$B$5))</f>
        <v>0</v>
      </c>
      <c r="O10" s="134">
        <f ca="1">MIN(OFFSET(Sheet3!$C$8:$J$8,C11,$B$5))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1</v>
      </c>
      <c r="F11" s="134">
        <f ca="1">OFFSET(Sheet3!$C$5,C12,$B$5)</f>
        <v>0</v>
      </c>
      <c r="G11" s="134">
        <f ca="1">MAX(OFFSET(Sheet3!$C$6:$J$6,C12,$B$5))</f>
        <v>0</v>
      </c>
      <c r="H11" s="134" t="e">
        <f ca="1">AVERAGE(OFFSET(Sheet3!$C$6:$J$6,C12,$B$5))</f>
        <v>#DIV/0!</v>
      </c>
      <c r="I11" s="134">
        <f ca="1">MIN(OFFSET(Sheet3!$C$6:$J$6,C12,$B$5))</f>
        <v>0</v>
      </c>
      <c r="J11" s="167">
        <f ca="1">(MAX(OFFSET(Sheet3!$C$7:$J$7,C12,$B$5)))/86400</f>
        <v>0</v>
      </c>
      <c r="K11" s="167" t="e">
        <f ca="1">(AVERAGE(OFFSET(Sheet3!$C$7:$J$7,C12,$B$5)))/86400</f>
        <v>#DIV/0!</v>
      </c>
      <c r="L11" s="167">
        <f ca="1">(MIN(OFFSET(Sheet3!$C$7:$J$7,C12,$B$5)))/86400</f>
        <v>0</v>
      </c>
      <c r="M11" s="134">
        <f ca="1">MAX(OFFSET(Sheet3!$C$8:$J$8,C12,$B$5))</f>
        <v>0</v>
      </c>
      <c r="N11" s="134">
        <f ca="1">(OFFSET(Sheet3!$K$8,C12,$B$5))</f>
        <v>0</v>
      </c>
      <c r="O11" s="134">
        <f ca="1">MIN(OFFSET(Sheet3!$C$8:$J$8,C12,$B$5))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1</v>
      </c>
      <c r="F12" s="134">
        <f ca="1">OFFSET(Sheet3!$C$5,C13,$B$5)</f>
        <v>0</v>
      </c>
      <c r="G12" s="134">
        <f ca="1">MAX(OFFSET(Sheet3!$C$6:$J$6,C13,$B$5))</f>
        <v>0</v>
      </c>
      <c r="H12" s="134" t="e">
        <f ca="1">AVERAGE(OFFSET(Sheet3!$C$6:$J$6,C13,$B$5))</f>
        <v>#DIV/0!</v>
      </c>
      <c r="I12" s="134">
        <f ca="1">MIN(OFFSET(Sheet3!$C$6:$J$6,C13,$B$5))</f>
        <v>0</v>
      </c>
      <c r="J12" s="167">
        <f ca="1">(MAX(OFFSET(Sheet3!$C$7:$J$7,C13,$B$5)))/86400</f>
        <v>0</v>
      </c>
      <c r="K12" s="167" t="e">
        <f ca="1">(AVERAGE(OFFSET(Sheet3!$C$7:$J$7,C13,$B$5)))/86400</f>
        <v>#DIV/0!</v>
      </c>
      <c r="L12" s="167">
        <f ca="1">(MIN(OFFSET(Sheet3!$C$7:$J$7,C13,$B$5)))/86400</f>
        <v>0</v>
      </c>
      <c r="M12" s="134">
        <f ca="1">MAX(OFFSET(Sheet3!$C$8:$J$8,C13,$B$5))</f>
        <v>0</v>
      </c>
      <c r="N12" s="134">
        <f ca="1">(OFFSET(Sheet3!$K$8,C13,$B$5))</f>
        <v>0</v>
      </c>
      <c r="O12" s="134">
        <f ca="1">MIN(OFFSET(Sheet3!$C$8:$J$8,C13,$B$5))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1</v>
      </c>
      <c r="F13" s="134">
        <f ca="1">OFFSET(Sheet3!$C$5,C14,$B$5)</f>
        <v>0</v>
      </c>
      <c r="G13" s="134">
        <f ca="1">MAX(OFFSET(Sheet3!$C$6:$J$6,C14,$B$5))</f>
        <v>0</v>
      </c>
      <c r="H13" s="134" t="e">
        <f ca="1">AVERAGE(OFFSET(Sheet3!$C$6:$J$6,C14,$B$5))</f>
        <v>#DIV/0!</v>
      </c>
      <c r="I13" s="134">
        <f ca="1">MIN(OFFSET(Sheet3!$C$6:$J$6,C14,$B$5))</f>
        <v>0</v>
      </c>
      <c r="J13" s="167">
        <f ca="1">(MAX(OFFSET(Sheet3!$C$7:$J$7,C14,$B$5)))/86400</f>
        <v>0</v>
      </c>
      <c r="K13" s="167" t="e">
        <f ca="1">(AVERAGE(OFFSET(Sheet3!$C$7:$J$7,C14,$B$5)))/86400</f>
        <v>#DIV/0!</v>
      </c>
      <c r="L13" s="167">
        <f ca="1">(MIN(OFFSET(Sheet3!$C$7:$J$7,C14,$B$5)))/86400</f>
        <v>0</v>
      </c>
      <c r="M13" s="134">
        <f ca="1">MAX(OFFSET(Sheet3!$C$8:$J$8,C14,$B$5))</f>
        <v>0</v>
      </c>
      <c r="N13" s="134">
        <f ca="1">(OFFSET(Sheet3!$K$8,C14,$B$5))</f>
        <v>0</v>
      </c>
      <c r="O13" s="134">
        <f ca="1">MIN(OFFSET(Sheet3!$C$8:$J$8,C14,$B$5))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1</v>
      </c>
      <c r="F14" s="134">
        <f ca="1">OFFSET(Sheet3!$C$5,C15,$B$5)</f>
        <v>1</v>
      </c>
      <c r="G14" s="134">
        <f ca="1">MAX(OFFSET(Sheet3!$C$6:$J$6,C15,$B$5))</f>
        <v>199.18</v>
      </c>
      <c r="H14" s="134">
        <f ca="1">AVERAGE(OFFSET(Sheet3!$C$6:$J$6,C15,$B$5))</f>
        <v>199.18</v>
      </c>
      <c r="I14" s="134">
        <f ca="1">MIN(OFFSET(Sheet3!$C$6:$J$6,C15,$B$5))</f>
        <v>199.18</v>
      </c>
      <c r="J14" s="167">
        <f ca="1">(MAX(OFFSET(Sheet3!$C$7:$J$7,C15,$B$5)))/86400</f>
        <v>2.4491476839009485E-3</v>
      </c>
      <c r="K14" s="167">
        <f ca="1">(AVERAGE(OFFSET(Sheet3!$C$7:$J$7,C15,$B$5)))/86400</f>
        <v>2.4491476839009485E-3</v>
      </c>
      <c r="L14" s="167">
        <f ca="1">(MIN(OFFSET(Sheet3!$C$7:$J$7,C15,$B$5)))/86400</f>
        <v>2.4491476839009485E-3</v>
      </c>
      <c r="M14" s="134">
        <f ca="1">MAX(OFFSET(Sheet3!$C$8:$J$8,C15,$B$5))</f>
        <v>0.64177707584597332</v>
      </c>
      <c r="N14" s="134">
        <f ca="1">(OFFSET(Sheet3!$K$8,C15,$B$5))</f>
        <v>0.64177707584597332</v>
      </c>
      <c r="O14" s="134">
        <f ca="1">MIN(OFFSET(Sheet3!$C$8:$J$8,C15,$B$5))</f>
        <v>0.64177707584597332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1</v>
      </c>
      <c r="F15" s="134">
        <f ca="1">OFFSET(Sheet3!$C$5,C16,$B$5)</f>
        <v>2</v>
      </c>
      <c r="G15" s="134">
        <f ca="1">MAX(OFFSET(Sheet3!$C$6:$J$6,C16,$B$5))</f>
        <v>516.96</v>
      </c>
      <c r="H15" s="134">
        <f ca="1">AVERAGE(OFFSET(Sheet3!$C$6:$J$6,C16,$B$5))</f>
        <v>501.96000000000004</v>
      </c>
      <c r="I15" s="134">
        <f ca="1">MIN(OFFSET(Sheet3!$C$6:$J$6,C16,$B$5))</f>
        <v>486.96</v>
      </c>
      <c r="J15" s="167">
        <f ca="1">(MAX(OFFSET(Sheet3!$C$7:$J$7,C16,$B$5)))/86400</f>
        <v>4.409722222222222E-3</v>
      </c>
      <c r="K15" s="167">
        <f ca="1">(AVERAGE(OFFSET(Sheet3!$C$7:$J$7,C16,$B$5)))/86400</f>
        <v>3.871527777777778E-3</v>
      </c>
      <c r="L15" s="167">
        <f ca="1">(MIN(OFFSET(Sheet3!$C$7:$J$7,C16,$B$5)))/86400</f>
        <v>3.3333333333333335E-3</v>
      </c>
      <c r="M15" s="134">
        <f ca="1">MAX(OFFSET(Sheet3!$C$8:$J$8,C16,$B$5))</f>
        <v>1.151187</v>
      </c>
      <c r="N15" s="134">
        <f ca="1">(OFFSET(Sheet3!$K$8,C16,$B$5))</f>
        <v>1.0231520459192827</v>
      </c>
      <c r="O15" s="134">
        <f ca="1">MIN(OFFSET(Sheet3!$C$8:$J$8,C16,$B$5))</f>
        <v>0.923871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1</v>
      </c>
      <c r="F16" s="134">
        <f ca="1">OFFSET(Sheet3!$C$5,C17,$B$5)</f>
        <v>0</v>
      </c>
      <c r="G16" s="134">
        <f ca="1">MAX(OFFSET(Sheet3!$C$6:$J$6,C17,$B$5))</f>
        <v>0</v>
      </c>
      <c r="H16" s="134" t="e">
        <f ca="1">AVERAGE(OFFSET(Sheet3!$C$6:$J$6,C17,$B$5))</f>
        <v>#DIV/0!</v>
      </c>
      <c r="I16" s="134">
        <f ca="1">MIN(OFFSET(Sheet3!$C$6:$J$6,C17,$B$5))</f>
        <v>0</v>
      </c>
      <c r="J16" s="167">
        <f ca="1">(MAX(OFFSET(Sheet3!$C$7:$J$7,C17,$B$5)))/86400</f>
        <v>0</v>
      </c>
      <c r="K16" s="167" t="e">
        <f ca="1">(AVERAGE(OFFSET(Sheet3!$C$7:$J$7,C17,$B$5)))/86400</f>
        <v>#DIV/0!</v>
      </c>
      <c r="L16" s="167">
        <f ca="1">(MIN(OFFSET(Sheet3!$C$7:$J$7,C17,$B$5)))/86400</f>
        <v>0</v>
      </c>
      <c r="M16" s="134">
        <f ca="1">MAX(OFFSET(Sheet3!$C$8:$J$8,C17,$B$5))</f>
        <v>0</v>
      </c>
      <c r="N16" s="134">
        <f ca="1">(OFFSET(Sheet3!$K$8,C17,$B$5))</f>
        <v>0</v>
      </c>
      <c r="O16" s="134">
        <f ca="1">MIN(OFFSET(Sheet3!$C$8:$J$8,C17,$B$5))</f>
        <v>0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1</v>
      </c>
      <c r="F17" s="134">
        <f ca="1">OFFSET(Sheet3!$C$5,C18,$B$5)</f>
        <v>0</v>
      </c>
      <c r="G17" s="134">
        <f ca="1">MAX(OFFSET(Sheet3!$C$6:$J$6,C18,$B$5))</f>
        <v>0</v>
      </c>
      <c r="H17" s="134" t="e">
        <f ca="1">AVERAGE(OFFSET(Sheet3!$C$6:$J$6,C18,$B$5))</f>
        <v>#DIV/0!</v>
      </c>
      <c r="I17" s="134">
        <f ca="1">MIN(OFFSET(Sheet3!$C$6:$J$6,C18,$B$5))</f>
        <v>0</v>
      </c>
      <c r="J17" s="167">
        <f ca="1">(MAX(OFFSET(Sheet3!$C$7:$J$7,C18,$B$5)))/86400</f>
        <v>0</v>
      </c>
      <c r="K17" s="167" t="e">
        <f ca="1">(AVERAGE(OFFSET(Sheet3!$C$7:$J$7,C18,$B$5)))/86400</f>
        <v>#DIV/0!</v>
      </c>
      <c r="L17" s="167">
        <f ca="1">(MIN(OFFSET(Sheet3!$C$7:$J$7,C18,$B$5)))/86400</f>
        <v>0</v>
      </c>
      <c r="M17" s="134">
        <f ca="1">MAX(OFFSET(Sheet3!$C$8:$J$8,C18,$B$5))</f>
        <v>0</v>
      </c>
      <c r="N17" s="134">
        <f ca="1">(OFFSET(Sheet3!$K$8,C18,$B$5))</f>
        <v>0</v>
      </c>
      <c r="O17" s="134">
        <f ca="1">MIN(OFFSET(Sheet3!$C$8:$J$8,C18,$B$5))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1</v>
      </c>
      <c r="F18" s="134">
        <f ca="1">OFFSET(Sheet3!$C$5,C19,$B$5)</f>
        <v>1</v>
      </c>
      <c r="G18" s="134">
        <f ca="1">MAX(OFFSET(Sheet3!$C$6:$J$6,C19,$B$5))</f>
        <v>167.32</v>
      </c>
      <c r="H18" s="134">
        <f ca="1">AVERAGE(OFFSET(Sheet3!$C$6:$J$6,C19,$B$5))</f>
        <v>167.32</v>
      </c>
      <c r="I18" s="134">
        <f ca="1">MIN(OFFSET(Sheet3!$C$6:$J$6,C19,$B$5))</f>
        <v>167.32</v>
      </c>
      <c r="J18" s="167">
        <f ca="1">(MAX(OFFSET(Sheet3!$C$7:$J$7,C19,$B$5)))/86400</f>
        <v>3.2638888888888891E-3</v>
      </c>
      <c r="K18" s="167">
        <f ca="1">(AVERAGE(OFFSET(Sheet3!$C$7:$J$7,C19,$B$5)))/86400</f>
        <v>3.2638888888888891E-3</v>
      </c>
      <c r="L18" s="167">
        <f ca="1">(MIN(OFFSET(Sheet3!$C$7:$J$7,C19,$B$5)))/86400</f>
        <v>3.2638888888888891E-3</v>
      </c>
      <c r="M18" s="134">
        <f ca="1">MAX(OFFSET(Sheet3!$C$8:$J$8,C19,$B$5))</f>
        <v>0.40454415999999999</v>
      </c>
      <c r="N18" s="134">
        <f ca="1">(OFFSET(Sheet3!$K$8,C19,$B$5))</f>
        <v>0.40454415999999999</v>
      </c>
      <c r="O18" s="134">
        <f ca="1">MIN(OFFSET(Sheet3!$C$8:$J$8,C19,$B$5))</f>
        <v>0.40454415999999999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1</v>
      </c>
      <c r="F19" s="134">
        <f ca="1">OFFSET(Sheet3!$C$5,C20,$B$5)</f>
        <v>0</v>
      </c>
      <c r="G19" s="134">
        <f ca="1">MAX(OFFSET(Sheet3!$C$6:$J$6,C20,$B$5))</f>
        <v>0</v>
      </c>
      <c r="H19" s="134" t="e">
        <f ca="1">AVERAGE(OFFSET(Sheet3!$C$6:$J$6,C20,$B$5))</f>
        <v>#DIV/0!</v>
      </c>
      <c r="I19" s="134">
        <f ca="1">MIN(OFFSET(Sheet3!$C$6:$J$6,C20,$B$5))</f>
        <v>0</v>
      </c>
      <c r="J19" s="167">
        <f ca="1">(MAX(OFFSET(Sheet3!$C$7:$J$7,C20,$B$5)))/86400</f>
        <v>0</v>
      </c>
      <c r="K19" s="167" t="e">
        <f ca="1">(AVERAGE(OFFSET(Sheet3!$C$7:$J$7,C20,$B$5)))/86400</f>
        <v>#DIV/0!</v>
      </c>
      <c r="L19" s="167">
        <f ca="1">(MIN(OFFSET(Sheet3!$C$7:$J$7,C20,$B$5)))/86400</f>
        <v>0</v>
      </c>
      <c r="M19" s="134">
        <f ca="1">MAX(OFFSET(Sheet3!$C$8:$J$8,C20,$B$5))</f>
        <v>0</v>
      </c>
      <c r="N19" s="134">
        <f ca="1">(OFFSET(Sheet3!$K$8,C20,$B$5))</f>
        <v>0</v>
      </c>
      <c r="O19" s="134">
        <f ca="1">MIN(OFFSET(Sheet3!$C$8:$J$8,C20,$B$5))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1</v>
      </c>
      <c r="F20" s="134">
        <f ca="1">OFFSET(Sheet3!$C$5,C21,$B$5)</f>
        <v>0</v>
      </c>
      <c r="G20" s="134">
        <f ca="1">MAX(OFFSET(Sheet3!$C$6:$J$6,C21,$B$5))</f>
        <v>0</v>
      </c>
      <c r="H20" s="134" t="e">
        <f ca="1">AVERAGE(OFFSET(Sheet3!$C$6:$J$6,C21,$B$5))</f>
        <v>#DIV/0!</v>
      </c>
      <c r="I20" s="134">
        <f ca="1">MIN(OFFSET(Sheet3!$C$6:$J$6,C21,$B$5))</f>
        <v>0</v>
      </c>
      <c r="J20" s="167">
        <f ca="1">(MAX(OFFSET(Sheet3!$C$7:$J$7,C21,$B$5)))/86400</f>
        <v>0</v>
      </c>
      <c r="K20" s="167" t="e">
        <f ca="1">(AVERAGE(OFFSET(Sheet3!$C$7:$J$7,C21,$B$5)))/86400</f>
        <v>#DIV/0!</v>
      </c>
      <c r="L20" s="167">
        <f ca="1">(MIN(OFFSET(Sheet3!$C$7:$J$7,C21,$B$5)))/86400</f>
        <v>0</v>
      </c>
      <c r="M20" s="134">
        <f ca="1">MAX(OFFSET(Sheet3!$C$8:$J$8,C21,$B$5))</f>
        <v>0</v>
      </c>
      <c r="N20" s="134">
        <f ca="1">(OFFSET(Sheet3!$K$8,C21,$B$5))</f>
        <v>0</v>
      </c>
      <c r="O20" s="134">
        <f ca="1">MIN(OFFSET(Sheet3!$C$8:$J$8,C21,$B$5))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1</v>
      </c>
      <c r="F21" s="134">
        <f ca="1">OFFSET(Sheet3!$C$5,C22,$B$5)</f>
        <v>0</v>
      </c>
      <c r="G21" s="134">
        <f ca="1">MAX(OFFSET(Sheet3!$C$6:$J$6,C22,$B$5))</f>
        <v>0</v>
      </c>
      <c r="H21" s="134" t="e">
        <f ca="1">AVERAGE(OFFSET(Sheet3!$C$6:$J$6,C22,$B$5))</f>
        <v>#DIV/0!</v>
      </c>
      <c r="I21" s="134">
        <f ca="1">MIN(OFFSET(Sheet3!$C$6:$J$6,C22,$B$5))</f>
        <v>0</v>
      </c>
      <c r="J21" s="167">
        <f ca="1">(MAX(OFFSET(Sheet3!$C$7:$J$7,C22,$B$5)))/86400</f>
        <v>0</v>
      </c>
      <c r="K21" s="167" t="e">
        <f ca="1">(AVERAGE(OFFSET(Sheet3!$C$7:$J$7,C22,$B$5)))/86400</f>
        <v>#DIV/0!</v>
      </c>
      <c r="L21" s="167">
        <f ca="1">(MIN(OFFSET(Sheet3!$C$7:$J$7,C22,$B$5)))/86400</f>
        <v>0</v>
      </c>
      <c r="M21" s="134">
        <f ca="1">MAX(OFFSET(Sheet3!$C$8:$J$8,C22,$B$5))</f>
        <v>0</v>
      </c>
      <c r="N21" s="134">
        <f ca="1">(OFFSET(Sheet3!$K$8,C22,$B$5))</f>
        <v>0</v>
      </c>
      <c r="O21" s="134">
        <f ca="1">MIN(OFFSET(Sheet3!$C$8:$J$8,C22,$B$5))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1</v>
      </c>
      <c r="F22" s="134">
        <f ca="1">OFFSET(Sheet3!$C$5,C23,$B$5)</f>
        <v>1</v>
      </c>
      <c r="G22" s="134">
        <f ca="1">MAX(OFFSET(Sheet3!$C$6:$J$6,C23,$B$5))</f>
        <v>426.46</v>
      </c>
      <c r="H22" s="134">
        <f ca="1">AVERAGE(OFFSET(Sheet3!$C$6:$J$6,C23,$B$5))</f>
        <v>426.46</v>
      </c>
      <c r="I22" s="134">
        <f ca="1">MIN(OFFSET(Sheet3!$C$6:$J$6,C23,$B$5))</f>
        <v>426.46</v>
      </c>
      <c r="J22" s="167">
        <f ca="1">(MAX(OFFSET(Sheet3!$C$7:$J$7,C23,$B$5)))/86400</f>
        <v>2.6041666666666665E-3</v>
      </c>
      <c r="K22" s="167">
        <f ca="1">(AVERAGE(OFFSET(Sheet3!$C$7:$J$7,C23,$B$5)))/86400</f>
        <v>2.6041666666666665E-3</v>
      </c>
      <c r="L22" s="167">
        <f ca="1">(MIN(OFFSET(Sheet3!$C$7:$J$7,C23,$B$5)))/86400</f>
        <v>2.6041666666666665E-3</v>
      </c>
      <c r="M22" s="134">
        <f ca="1">MAX(OFFSET(Sheet3!$C$8:$J$8,C23,$B$5))</f>
        <v>1.2874410000000001</v>
      </c>
      <c r="N22" s="134">
        <f ca="1">(OFFSET(Sheet3!$K$8,C23,$B$5))</f>
        <v>1.2922988949333332</v>
      </c>
      <c r="O22" s="134">
        <f ca="1">MIN(OFFSET(Sheet3!$C$8:$J$8,C23,$B$5))</f>
        <v>1.2874410000000001</v>
      </c>
    </row>
    <row r="23" spans="1:15" x14ac:dyDescent="0.25">
      <c r="C23" s="134">
        <v>72</v>
      </c>
      <c r="D23" s="134">
        <f ca="1">OFFSET(Sheet3!$B$5,C24,0)</f>
        <v>93</v>
      </c>
      <c r="E23" s="134">
        <v>1</v>
      </c>
      <c r="F23" s="134">
        <f ca="1">OFFSET(Sheet3!$C$5,C24,$B$5)</f>
        <v>2</v>
      </c>
      <c r="G23" s="134">
        <f ca="1">MAX(OFFSET(Sheet3!$C$6:$J$6,C24,$B$5))</f>
        <v>391.96</v>
      </c>
      <c r="H23" s="134">
        <f ca="1">AVERAGE(OFFSET(Sheet3!$C$6:$J$6,C24,$B$5))</f>
        <v>347.38</v>
      </c>
      <c r="I23" s="134">
        <f ca="1">MIN(OFFSET(Sheet3!$C$6:$J$6,C24,$B$5))</f>
        <v>302.8</v>
      </c>
      <c r="J23" s="167">
        <f ca="1">(MAX(OFFSET(Sheet3!$C$7:$J$7,C24,$B$5)))/86400</f>
        <v>3.1481481481481482E-3</v>
      </c>
      <c r="K23" s="167">
        <f ca="1">(AVERAGE(OFFSET(Sheet3!$C$7:$J$7,C24,$B$5)))/86400</f>
        <v>2.9340277777777776E-3</v>
      </c>
      <c r="L23" s="167">
        <f ca="1">(MIN(OFFSET(Sheet3!$C$7:$J$7,C24,$B$5)))/86400</f>
        <v>2.7199074074074074E-3</v>
      </c>
      <c r="M23" s="134">
        <f ca="1">MAX(OFFSET(Sheet3!$C$8:$J$8,C24,$B$5))</f>
        <v>0.97958999999999996</v>
      </c>
      <c r="N23" s="134">
        <f ca="1">(OFFSET(Sheet3!$K$8,C24,$B$5))</f>
        <v>0.9343165368047337</v>
      </c>
      <c r="O23" s="134">
        <f ca="1">MIN(OFFSET(Sheet3!$C$8:$J$8,C24,$B$5))</f>
        <v>0.87773000000000001</v>
      </c>
    </row>
    <row r="24" spans="1:15" x14ac:dyDescent="0.25">
      <c r="C24" s="134">
        <v>76</v>
      </c>
      <c r="D24" s="134">
        <f ca="1">OFFSET(Sheet3!$B$5,C25,0)</f>
        <v>95</v>
      </c>
      <c r="E24" s="134">
        <v>1</v>
      </c>
      <c r="F24" s="134">
        <f ca="1">OFFSET(Sheet3!$C$5,C25,$B$5)</f>
        <v>0</v>
      </c>
      <c r="G24" s="134">
        <f ca="1">MAX(OFFSET(Sheet3!$C$6:$J$6,C25,$B$5))</f>
        <v>0</v>
      </c>
      <c r="H24" s="134" t="e">
        <f ca="1">AVERAGE(OFFSET(Sheet3!$C$6:$J$6,C25,$B$5))</f>
        <v>#DIV/0!</v>
      </c>
      <c r="I24" s="134">
        <f ca="1">MIN(OFFSET(Sheet3!$C$6:$J$6,C25,$B$5))</f>
        <v>0</v>
      </c>
      <c r="J24" s="167">
        <f ca="1">(MAX(OFFSET(Sheet3!$C$7:$J$7,C25,$B$5)))/86400</f>
        <v>0</v>
      </c>
      <c r="K24" s="167" t="e">
        <f ca="1">(AVERAGE(OFFSET(Sheet3!$C$7:$J$7,C25,$B$5)))/86400</f>
        <v>#DIV/0!</v>
      </c>
      <c r="L24" s="167">
        <f ca="1">(MIN(OFFSET(Sheet3!$C$7:$J$7,C25,$B$5)))/86400</f>
        <v>0</v>
      </c>
      <c r="M24" s="134">
        <f ca="1">MAX(OFFSET(Sheet3!$C$8:$J$8,C25,$B$5))</f>
        <v>0</v>
      </c>
      <c r="N24" s="134">
        <f ca="1">(OFFSET(Sheet3!$K$8,C25,$B$5))</f>
        <v>0</v>
      </c>
      <c r="O24" s="134">
        <f ca="1">MIN(OFFSET(Sheet3!$C$8:$J$8,C25,$B$5))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1</v>
      </c>
      <c r="F25" s="134">
        <f ca="1">OFFSET(Sheet3!$C$5,C26,$B$5)</f>
        <v>0</v>
      </c>
      <c r="G25" s="134">
        <f ca="1">MAX(OFFSET(Sheet3!$C$6:$J$6,C26,$B$5))</f>
        <v>0</v>
      </c>
      <c r="H25" s="134" t="e">
        <f ca="1">AVERAGE(OFFSET(Sheet3!$C$6:$J$6,C26,$B$5))</f>
        <v>#DIV/0!</v>
      </c>
      <c r="I25" s="134">
        <f ca="1">MIN(OFFSET(Sheet3!$C$6:$J$6,C26,$B$5))</f>
        <v>0</v>
      </c>
      <c r="J25" s="167">
        <f ca="1">(MAX(OFFSET(Sheet3!$C$7:$J$7,C26,$B$5)))/86400</f>
        <v>0</v>
      </c>
      <c r="K25" s="167" t="e">
        <f ca="1">(AVERAGE(OFFSET(Sheet3!$C$7:$J$7,C26,$B$5)))/86400</f>
        <v>#DIV/0!</v>
      </c>
      <c r="L25" s="167">
        <f ca="1">(MIN(OFFSET(Sheet3!$C$7:$J$7,C26,$B$5)))/86400</f>
        <v>0</v>
      </c>
      <c r="M25" s="134">
        <f ca="1">MAX(OFFSET(Sheet3!$C$8:$J$8,C26,$B$5))</f>
        <v>0</v>
      </c>
      <c r="N25" s="134">
        <f ca="1">(OFFSET(Sheet3!$K$8,C26,$B$5))</f>
        <v>0</v>
      </c>
      <c r="O25" s="134">
        <f ca="1">MIN(OFFSET(Sheet3!$C$8:$J$8,C26,$B$5))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1</v>
      </c>
      <c r="F26" s="134">
        <f ca="1">OFFSET(Sheet3!$C$5,C27,$B$5)</f>
        <v>0</v>
      </c>
      <c r="G26" s="134">
        <f ca="1">MAX(OFFSET(Sheet3!$C$6:$J$6,C27,$B$5))</f>
        <v>0</v>
      </c>
      <c r="H26" s="134" t="e">
        <f ca="1">AVERAGE(OFFSET(Sheet3!$C$6:$J$6,C27,$B$5))</f>
        <v>#DIV/0!</v>
      </c>
      <c r="I26" s="134">
        <f ca="1">MIN(OFFSET(Sheet3!$C$6:$J$6,C27,$B$5))</f>
        <v>0</v>
      </c>
      <c r="J26" s="167">
        <f ca="1">(MAX(OFFSET(Sheet3!$C$7:$J$7,C27,$B$5)))/86400</f>
        <v>0</v>
      </c>
      <c r="K26" s="167" t="e">
        <f ca="1">(AVERAGE(OFFSET(Sheet3!$C$7:$J$7,C27,$B$5)))/86400</f>
        <v>#DIV/0!</v>
      </c>
      <c r="L26" s="167">
        <f ca="1">(MIN(OFFSET(Sheet3!$C$7:$J$7,C27,$B$5)))/86400</f>
        <v>0</v>
      </c>
      <c r="M26" s="134">
        <f ca="1">MAX(OFFSET(Sheet3!$C$8:$J$8,C27,$B$5))</f>
        <v>0</v>
      </c>
      <c r="N26" s="134">
        <f ca="1">(OFFSET(Sheet3!$K$8,C27,$B$5))</f>
        <v>0</v>
      </c>
      <c r="O26" s="134">
        <f ca="1">MIN(OFFSET(Sheet3!$C$8:$J$8,C27,$B$5))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1</v>
      </c>
      <c r="F27" s="134">
        <f ca="1">OFFSET(Sheet3!$C$5,C28,$B$5)</f>
        <v>0</v>
      </c>
      <c r="G27" s="134">
        <f ca="1">MAX(OFFSET(Sheet3!$C$6:$J$6,C28,$B$5))</f>
        <v>0</v>
      </c>
      <c r="H27" s="134" t="e">
        <f ca="1">AVERAGE(OFFSET(Sheet3!$C$6:$J$6,C28,$B$5))</f>
        <v>#DIV/0!</v>
      </c>
      <c r="I27" s="134">
        <f ca="1">MIN(OFFSET(Sheet3!$C$6:$J$6,C28,$B$5))</f>
        <v>0</v>
      </c>
      <c r="J27" s="167">
        <f ca="1">(MAX(OFFSET(Sheet3!$C$7:$J$7,C28,$B$5)))/86400</f>
        <v>0</v>
      </c>
      <c r="K27" s="167" t="e">
        <f ca="1">(AVERAGE(OFFSET(Sheet3!$C$7:$J$7,C28,$B$5)))/86400</f>
        <v>#DIV/0!</v>
      </c>
      <c r="L27" s="167">
        <f ca="1">(MIN(OFFSET(Sheet3!$C$7:$J$7,C28,$B$5)))/86400</f>
        <v>0</v>
      </c>
      <c r="M27" s="134">
        <f ca="1">MAX(OFFSET(Sheet3!$C$8:$J$8,C28,$B$5))</f>
        <v>0</v>
      </c>
      <c r="N27" s="134">
        <f ca="1">(OFFSET(Sheet3!$K$8,C28,$B$5))</f>
        <v>0</v>
      </c>
      <c r="O27" s="134">
        <f ca="1">MIN(OFFSET(Sheet3!$C$8:$J$8,C28,$B$5))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1</v>
      </c>
      <c r="F28" s="134">
        <f ca="1">OFFSET(Sheet3!$C$5,C29,$B$5)</f>
        <v>0</v>
      </c>
      <c r="G28" s="134">
        <f ca="1">MAX(OFFSET(Sheet3!$C$6:$J$6,C29,$B$5))</f>
        <v>0</v>
      </c>
      <c r="H28" s="134" t="e">
        <f ca="1">AVERAGE(OFFSET(Sheet3!$C$6:$J$6,C29,$B$5))</f>
        <v>#DIV/0!</v>
      </c>
      <c r="I28" s="134">
        <f ca="1">MIN(OFFSET(Sheet3!$C$6:$J$6,C29,$B$5))</f>
        <v>0</v>
      </c>
      <c r="J28" s="167">
        <f ca="1">(MAX(OFFSET(Sheet3!$C$7:$J$7,C29,$B$5)))/86400</f>
        <v>0</v>
      </c>
      <c r="K28" s="167" t="e">
        <f ca="1">(AVERAGE(OFFSET(Sheet3!$C$7:$J$7,C29,$B$5)))/86400</f>
        <v>#DIV/0!</v>
      </c>
      <c r="L28" s="167">
        <f ca="1">(MIN(OFFSET(Sheet3!$C$7:$J$7,C29,$B$5)))/86400</f>
        <v>0</v>
      </c>
      <c r="M28" s="134">
        <f ca="1">MAX(OFFSET(Sheet3!$C$8:$J$8,C29,$B$5))</f>
        <v>0</v>
      </c>
      <c r="N28" s="134">
        <f ca="1">(OFFSET(Sheet3!$K$8,C29,$B$5))</f>
        <v>0</v>
      </c>
      <c r="O28" s="134">
        <f ca="1">MIN(OFFSET(Sheet3!$C$8:$J$8,C29,$B$5))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1</v>
      </c>
      <c r="F29" s="134">
        <f ca="1">OFFSET(Sheet3!$C$5,C30,$B$5)</f>
        <v>0</v>
      </c>
      <c r="G29" s="134">
        <f ca="1">MAX(OFFSET(Sheet3!$C$6:$J$6,C30,$B$5))</f>
        <v>0</v>
      </c>
      <c r="H29" s="134" t="e">
        <f ca="1">AVERAGE(OFFSET(Sheet3!$C$6:$J$6,C30,$B$5))</f>
        <v>#DIV/0!</v>
      </c>
      <c r="I29" s="134">
        <f ca="1">MIN(OFFSET(Sheet3!$C$6:$J$6,C30,$B$5))</f>
        <v>0</v>
      </c>
      <c r="J29" s="167">
        <f ca="1">(MAX(OFFSET(Sheet3!$C$7:$J$7,C30,$B$5)))/86400</f>
        <v>0</v>
      </c>
      <c r="K29" s="167" t="e">
        <f ca="1">(AVERAGE(OFFSET(Sheet3!$C$7:$J$7,C30,$B$5)))/86400</f>
        <v>#DIV/0!</v>
      </c>
      <c r="L29" s="167">
        <f ca="1">(MIN(OFFSET(Sheet3!$C$7:$J$7,C30,$B$5)))/86400</f>
        <v>0</v>
      </c>
      <c r="M29" s="134">
        <f ca="1">MAX(OFFSET(Sheet3!$C$8:$J$8,C30,$B$5))</f>
        <v>0</v>
      </c>
      <c r="N29" s="134">
        <f ca="1">(OFFSET(Sheet3!$K$8,C30,$B$5))</f>
        <v>0</v>
      </c>
      <c r="O29" s="134">
        <f ca="1">MIN(OFFSET(Sheet3!$C$8:$J$8,C30,$B$5))</f>
        <v>0</v>
      </c>
    </row>
    <row r="30" spans="1:15" x14ac:dyDescent="0.25">
      <c r="C30" s="134">
        <v>100</v>
      </c>
      <c r="D30" s="134">
        <f ca="1">OFFSET(Sheet3!$B$5,C31,0)</f>
        <v>111</v>
      </c>
      <c r="E30" s="134">
        <v>1</v>
      </c>
      <c r="F30" s="134">
        <f ca="1">OFFSET(Sheet3!$C$5,C31,$B$5)</f>
        <v>0</v>
      </c>
      <c r="G30" s="134">
        <f ca="1">MAX(OFFSET(Sheet3!$C$6:$J$6,C31,$B$5))</f>
        <v>0</v>
      </c>
      <c r="H30" s="134" t="e">
        <f ca="1">AVERAGE(OFFSET(Sheet3!$C$6:$J$6,C31,$B$5))</f>
        <v>#DIV/0!</v>
      </c>
      <c r="I30" s="134">
        <f ca="1">MIN(OFFSET(Sheet3!$C$6:$J$6,C31,$B$5))</f>
        <v>0</v>
      </c>
      <c r="J30" s="167">
        <f ca="1">(MAX(OFFSET(Sheet3!$C$7:$J$7,C31,$B$5)))/86400</f>
        <v>0</v>
      </c>
      <c r="K30" s="167" t="e">
        <f ca="1">(AVERAGE(OFFSET(Sheet3!$C$7:$J$7,C31,$B$5)))/86400</f>
        <v>#DIV/0!</v>
      </c>
      <c r="L30" s="167">
        <f ca="1">(MIN(OFFSET(Sheet3!$C$7:$J$7,C31,$B$5)))/86400</f>
        <v>0</v>
      </c>
      <c r="M30" s="134">
        <f ca="1">MAX(OFFSET(Sheet3!$C$8:$J$8,C31,$B$5))</f>
        <v>0</v>
      </c>
      <c r="N30" s="134">
        <f ca="1">(OFFSET(Sheet3!$K$8,C31,$B$5))</f>
        <v>0</v>
      </c>
      <c r="O30" s="134">
        <f ca="1">MIN(OFFSET(Sheet3!$C$8:$J$8,C31,$B$5))</f>
        <v>0</v>
      </c>
    </row>
    <row r="31" spans="1:15" x14ac:dyDescent="0.25">
      <c r="C31" s="134">
        <v>104</v>
      </c>
      <c r="D31" s="134">
        <f ca="1">OFFSET(Sheet3!$B$5,C32,0)</f>
        <v>112</v>
      </c>
      <c r="E31" s="134">
        <v>1</v>
      </c>
      <c r="F31" s="134">
        <f ca="1">OFFSET(Sheet3!$C$5,C32,$B$5)</f>
        <v>0</v>
      </c>
      <c r="G31" s="134">
        <f ca="1">MAX(OFFSET(Sheet3!$C$6:$J$6,C32,$B$5))</f>
        <v>0</v>
      </c>
      <c r="H31" s="134" t="e">
        <f ca="1">AVERAGE(OFFSET(Sheet3!$C$6:$J$6,C32,$B$5))</f>
        <v>#DIV/0!</v>
      </c>
      <c r="I31" s="134">
        <f ca="1">MIN(OFFSET(Sheet3!$C$6:$J$6,C32,$B$5))</f>
        <v>0</v>
      </c>
      <c r="J31" s="167">
        <f ca="1">(MAX(OFFSET(Sheet3!$C$7:$J$7,C32,$B$5)))/86400</f>
        <v>0</v>
      </c>
      <c r="K31" s="167" t="e">
        <f ca="1">(AVERAGE(OFFSET(Sheet3!$C$7:$J$7,C32,$B$5)))/86400</f>
        <v>#DIV/0!</v>
      </c>
      <c r="L31" s="167">
        <f ca="1">(MIN(OFFSET(Sheet3!$C$7:$J$7,C32,$B$5)))/86400</f>
        <v>0</v>
      </c>
      <c r="M31" s="134">
        <f ca="1">MAX(OFFSET(Sheet3!$C$8:$J$8,C32,$B$5))</f>
        <v>0</v>
      </c>
      <c r="N31" s="134">
        <f ca="1">(OFFSET(Sheet3!$K$8,C32,$B$5))</f>
        <v>0</v>
      </c>
      <c r="O31" s="134">
        <f ca="1">MIN(OFFSET(Sheet3!$C$8:$J$8,C32,$B$5))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1</v>
      </c>
      <c r="F32" s="134">
        <f ca="1">OFFSET(Sheet3!$C$5,C33,$B$5)</f>
        <v>2</v>
      </c>
      <c r="G32" s="134">
        <f ca="1">MAX(OFFSET(Sheet3!$C$6:$J$6,C33,$B$5))</f>
        <v>302.8</v>
      </c>
      <c r="H32" s="134">
        <f ca="1">AVERAGE(OFFSET(Sheet3!$C$6:$J$6,C33,$B$5))</f>
        <v>302.8</v>
      </c>
      <c r="I32" s="134">
        <f ca="1">MIN(OFFSET(Sheet3!$C$6:$J$6,C33,$B$5))</f>
        <v>302.8</v>
      </c>
      <c r="J32" s="167">
        <f ca="1">(MAX(OFFSET(Sheet3!$C$7:$J$7,C33,$B$5)))/86400</f>
        <v>4.43287037037037E-3</v>
      </c>
      <c r="K32" s="167">
        <f ca="1">(AVERAGE(OFFSET(Sheet3!$C$7:$J$7,C33,$B$5)))/86400</f>
        <v>4.3229166666666667E-3</v>
      </c>
      <c r="L32" s="167">
        <f ca="1">(MIN(OFFSET(Sheet3!$C$7:$J$7,C33,$B$5)))/86400</f>
        <v>4.2129629629629626E-3</v>
      </c>
      <c r="M32" s="134">
        <f ca="1">MAX(OFFSET(Sheet3!$C$8:$J$8,C33,$B$5))</f>
        <v>0.56625300000000001</v>
      </c>
      <c r="N32" s="134">
        <f ca="1">(OFFSET(Sheet3!$K$8,C33,$B$5))</f>
        <v>0.55275471164658629</v>
      </c>
      <c r="O32" s="134">
        <f ca="1">MIN(OFFSET(Sheet3!$C$8:$J$8,C33,$B$5))</f>
        <v>0.53847999999999996</v>
      </c>
    </row>
    <row r="33" spans="3:15" x14ac:dyDescent="0.25">
      <c r="C33" s="134">
        <v>112</v>
      </c>
      <c r="D33" s="134">
        <f ca="1">OFFSET(Sheet3!$B$5,C34,0)</f>
        <v>115</v>
      </c>
      <c r="E33" s="134">
        <v>1</v>
      </c>
      <c r="F33" s="134">
        <f ca="1">OFFSET(Sheet3!$C$5,C34,$B$5)</f>
        <v>0</v>
      </c>
      <c r="G33" s="134">
        <f ca="1">MAX(OFFSET(Sheet3!$C$6:$J$6,C34,$B$5))</f>
        <v>0</v>
      </c>
      <c r="H33" s="134" t="e">
        <f ca="1">AVERAGE(OFFSET(Sheet3!$C$6:$J$6,C34,$B$5))</f>
        <v>#DIV/0!</v>
      </c>
      <c r="I33" s="134">
        <f ca="1">MIN(OFFSET(Sheet3!$C$6:$J$6,C34,$B$5))</f>
        <v>0</v>
      </c>
      <c r="J33" s="167">
        <f ca="1">(MAX(OFFSET(Sheet3!$C$7:$J$7,C34,$B$5)))/86400</f>
        <v>0</v>
      </c>
      <c r="K33" s="167" t="e">
        <f ca="1">(AVERAGE(OFFSET(Sheet3!$C$7:$J$7,C34,$B$5)))/86400</f>
        <v>#DIV/0!</v>
      </c>
      <c r="L33" s="167">
        <f ca="1">(MIN(OFFSET(Sheet3!$C$7:$J$7,C34,$B$5)))/86400</f>
        <v>0</v>
      </c>
      <c r="M33" s="134">
        <f ca="1">MAX(OFFSET(Sheet3!$C$8:$J$8,C34,$B$5))</f>
        <v>0</v>
      </c>
      <c r="N33" s="134">
        <f ca="1">(OFFSET(Sheet3!$K$8,C34,$B$5))</f>
        <v>0</v>
      </c>
      <c r="O33" s="134">
        <f ca="1">MIN(OFFSET(Sheet3!$C$8:$J$8,C34,$B$5))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1</v>
      </c>
      <c r="F34" s="134">
        <f ca="1">OFFSET(Sheet3!$C$5,C35,$B$5)</f>
        <v>2</v>
      </c>
      <c r="G34" s="134">
        <f ca="1">MAX(OFFSET(Sheet3!$C$6:$J$6,C35,$B$5))</f>
        <v>391.96</v>
      </c>
      <c r="H34" s="134">
        <f ca="1">AVERAGE(OFFSET(Sheet3!$C$6:$J$6,C35,$B$5))</f>
        <v>362.38</v>
      </c>
      <c r="I34" s="134">
        <f ca="1">MIN(OFFSET(Sheet3!$C$6:$J$6,C35,$B$5))</f>
        <v>332.8</v>
      </c>
      <c r="J34" s="167">
        <f ca="1">(MAX(OFFSET(Sheet3!$C$7:$J$7,C35,$B$5)))/86400</f>
        <v>4.7222222222222223E-3</v>
      </c>
      <c r="K34" s="167">
        <f ca="1">(AVERAGE(OFFSET(Sheet3!$C$7:$J$7,C35,$B$5)))/86400</f>
        <v>4.2129629629629626E-3</v>
      </c>
      <c r="L34" s="167">
        <f ca="1">(MIN(OFFSET(Sheet3!$C$7:$J$7,C35,$B$5)))/86400</f>
        <v>3.7037037037037038E-3</v>
      </c>
      <c r="M34" s="134">
        <f ca="1">MAX(OFFSET(Sheet3!$C$8:$J$8,C35,$B$5))</f>
        <v>0.83513937299999985</v>
      </c>
      <c r="N34" s="134">
        <f ca="1">(OFFSET(Sheet3!$K$8,C35,$B$5))</f>
        <v>0.67878154417582415</v>
      </c>
      <c r="O34" s="134">
        <f ca="1">MIN(OFFSET(Sheet3!$C$8:$J$8,C35,$B$5))</f>
        <v>0.55614795294117636</v>
      </c>
    </row>
    <row r="35" spans="3:15" x14ac:dyDescent="0.25">
      <c r="C35" s="134">
        <v>120</v>
      </c>
      <c r="D35" s="134">
        <f ca="1">OFFSET(Sheet3!$B$5,C36,0)</f>
        <v>118</v>
      </c>
      <c r="E35" s="134">
        <v>1</v>
      </c>
      <c r="F35" s="134">
        <f ca="1">OFFSET(Sheet3!$C$5,C36,$B$5)</f>
        <v>0</v>
      </c>
      <c r="G35" s="134">
        <f ca="1">MAX(OFFSET(Sheet3!$C$6:$J$6,C36,$B$5))</f>
        <v>0</v>
      </c>
      <c r="H35" s="134" t="e">
        <f ca="1">AVERAGE(OFFSET(Sheet3!$C$6:$J$6,C36,$B$5))</f>
        <v>#DIV/0!</v>
      </c>
      <c r="I35" s="134">
        <f ca="1">MIN(OFFSET(Sheet3!$C$6:$J$6,C36,$B$5))</f>
        <v>0</v>
      </c>
      <c r="J35" s="167">
        <f ca="1">(MAX(OFFSET(Sheet3!$C$7:$J$7,C36,$B$5)))/86400</f>
        <v>0</v>
      </c>
      <c r="K35" s="167" t="e">
        <f ca="1">(AVERAGE(OFFSET(Sheet3!$C$7:$J$7,C36,$B$5)))/86400</f>
        <v>#DIV/0!</v>
      </c>
      <c r="L35" s="167">
        <f ca="1">(MIN(OFFSET(Sheet3!$C$7:$J$7,C36,$B$5)))/86400</f>
        <v>0</v>
      </c>
      <c r="M35" s="134">
        <f ca="1">MAX(OFFSET(Sheet3!$C$8:$J$8,C36,$B$5))</f>
        <v>0</v>
      </c>
      <c r="N35" s="134">
        <f ca="1">(OFFSET(Sheet3!$K$8,C36,$B$5))</f>
        <v>0</v>
      </c>
      <c r="O35" s="134">
        <f ca="1">MIN(OFFSET(Sheet3!$C$8:$J$8,C36,$B$5))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1</v>
      </c>
      <c r="F36" s="134">
        <f ca="1">OFFSET(Sheet3!$C$5,C37,$B$5)</f>
        <v>0</v>
      </c>
      <c r="G36" s="134">
        <f ca="1">MAX(OFFSET(Sheet3!$C$6:$J$6,C37,$B$5))</f>
        <v>0</v>
      </c>
      <c r="H36" s="134" t="e">
        <f ca="1">AVERAGE(OFFSET(Sheet3!$C$6:$J$6,C37,$B$5))</f>
        <v>#DIV/0!</v>
      </c>
      <c r="I36" s="134">
        <f ca="1">MIN(OFFSET(Sheet3!$C$6:$J$6,C37,$B$5))</f>
        <v>0</v>
      </c>
      <c r="J36" s="167">
        <f ca="1">(MAX(OFFSET(Sheet3!$C$7:$J$7,C37,$B$5)))/86400</f>
        <v>0</v>
      </c>
      <c r="K36" s="167" t="e">
        <f ca="1">(AVERAGE(OFFSET(Sheet3!$C$7:$J$7,C37,$B$5)))/86400</f>
        <v>#DIV/0!</v>
      </c>
      <c r="L36" s="167">
        <f ca="1">(MIN(OFFSET(Sheet3!$C$7:$J$7,C37,$B$5)))/86400</f>
        <v>0</v>
      </c>
      <c r="M36" s="134">
        <f ca="1">MAX(OFFSET(Sheet3!$C$8:$J$8,C37,$B$5))</f>
        <v>0</v>
      </c>
      <c r="N36" s="134">
        <f ca="1">(OFFSET(Sheet3!$K$8,C37,$B$5))</f>
        <v>0</v>
      </c>
      <c r="O36" s="134">
        <f ca="1">MIN(OFFSET(Sheet3!$C$8:$J$8,C37,$B$5))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1</v>
      </c>
      <c r="F37" s="134">
        <f ca="1">OFFSET(Sheet3!$C$5,C38,$B$5)</f>
        <v>0</v>
      </c>
      <c r="G37" s="134">
        <f ca="1">MAX(OFFSET(Sheet3!$C$6:$J$6,C38,$B$5))</f>
        <v>0</v>
      </c>
      <c r="H37" s="134" t="e">
        <f ca="1">AVERAGE(OFFSET(Sheet3!$C$6:$J$6,C38,$B$5))</f>
        <v>#DIV/0!</v>
      </c>
      <c r="I37" s="134">
        <f ca="1">MIN(OFFSET(Sheet3!$C$6:$J$6,C38,$B$5))</f>
        <v>0</v>
      </c>
      <c r="J37" s="167">
        <f ca="1">(MAX(OFFSET(Sheet3!$C$7:$J$7,C38,$B$5)))/86400</f>
        <v>0</v>
      </c>
      <c r="K37" s="167" t="e">
        <f ca="1">(AVERAGE(OFFSET(Sheet3!$C$7:$J$7,C38,$B$5)))/86400</f>
        <v>#DIV/0!</v>
      </c>
      <c r="L37" s="167">
        <f ca="1">(MIN(OFFSET(Sheet3!$C$7:$J$7,C38,$B$5)))/86400</f>
        <v>0</v>
      </c>
      <c r="M37" s="134">
        <f ca="1">MAX(OFFSET(Sheet3!$C$8:$J$8,C38,$B$5))</f>
        <v>0</v>
      </c>
      <c r="N37" s="134">
        <f ca="1">(OFFSET(Sheet3!$K$8,C38,$B$5))</f>
        <v>0</v>
      </c>
      <c r="O37" s="134">
        <f ca="1">MIN(OFFSET(Sheet3!$C$8:$J$8,C38,$B$5))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1</v>
      </c>
      <c r="F38" s="134">
        <f ca="1">OFFSET(Sheet3!$C$5,C39,$B$5)</f>
        <v>1</v>
      </c>
      <c r="G38" s="134">
        <f ca="1">MAX(OFFSET(Sheet3!$C$6:$J$6,C39,$B$5))</f>
        <v>266.2</v>
      </c>
      <c r="H38" s="134">
        <f ca="1">AVERAGE(OFFSET(Sheet3!$C$6:$J$6,C39,$B$5))</f>
        <v>266.2</v>
      </c>
      <c r="I38" s="134">
        <f ca="1">MIN(OFFSET(Sheet3!$C$6:$J$6,C39,$B$5))</f>
        <v>266.2</v>
      </c>
      <c r="J38" s="167">
        <f ca="1">(MAX(OFFSET(Sheet3!$C$7:$J$7,C39,$B$5)))/86400</f>
        <v>2.673611111111111E-3</v>
      </c>
      <c r="K38" s="167">
        <f ca="1">(AVERAGE(OFFSET(Sheet3!$C$7:$J$7,C39,$B$5)))/86400</f>
        <v>2.673611111111111E-3</v>
      </c>
      <c r="L38" s="167">
        <f ca="1">(MIN(OFFSET(Sheet3!$C$7:$J$7,C39,$B$5)))/86400</f>
        <v>2.673611111111111E-3</v>
      </c>
      <c r="M38" s="134">
        <f ca="1">MAX(OFFSET(Sheet3!$C$8:$J$8,C39,$B$5))</f>
        <v>0.78401100000000001</v>
      </c>
      <c r="N38" s="134">
        <f ca="1">(OFFSET(Sheet3!$K$8,C39,$B$5))</f>
        <v>0</v>
      </c>
      <c r="O38" s="134">
        <f ca="1">MIN(OFFSET(Sheet3!$C$8:$J$8,C39,$B$5))</f>
        <v>0.78401100000000001</v>
      </c>
    </row>
    <row r="39" spans="3:15" x14ac:dyDescent="0.25">
      <c r="C39" s="134">
        <v>136</v>
      </c>
      <c r="D39" s="134">
        <f ca="1">OFFSET(Sheet3!$B$5,C40,0)</f>
        <v>123</v>
      </c>
      <c r="E39" s="134">
        <v>1</v>
      </c>
      <c r="F39" s="134">
        <f ca="1">OFFSET(Sheet3!$C$5,C40,$B$5)</f>
        <v>0</v>
      </c>
      <c r="G39" s="134">
        <f ca="1">MAX(OFFSET(Sheet3!$C$6:$J$6,C40,$B$5))</f>
        <v>0</v>
      </c>
      <c r="H39" s="134" t="e">
        <f ca="1">AVERAGE(OFFSET(Sheet3!$C$6:$J$6,C40,$B$5))</f>
        <v>#DIV/0!</v>
      </c>
      <c r="I39" s="134">
        <f ca="1">MIN(OFFSET(Sheet3!$C$6:$J$6,C40,$B$5))</f>
        <v>0</v>
      </c>
      <c r="J39" s="167">
        <f ca="1">(MAX(OFFSET(Sheet3!$C$7:$J$7,C40,$B$5)))/86400</f>
        <v>0</v>
      </c>
      <c r="K39" s="167" t="e">
        <f ca="1">(AVERAGE(OFFSET(Sheet3!$C$7:$J$7,C40,$B$5)))/86400</f>
        <v>#DIV/0!</v>
      </c>
      <c r="L39" s="167">
        <f ca="1">(MIN(OFFSET(Sheet3!$C$7:$J$7,C40,$B$5)))/86400</f>
        <v>0</v>
      </c>
      <c r="M39" s="134">
        <f ca="1">MAX(OFFSET(Sheet3!$C$8:$J$8,C40,$B$5))</f>
        <v>0</v>
      </c>
      <c r="N39" s="134">
        <f ca="1">(OFFSET(Sheet3!$K$8,C40,$B$5))</f>
        <v>0</v>
      </c>
      <c r="O39" s="134">
        <f ca="1">MIN(OFFSET(Sheet3!$C$8:$J$8,C40,$B$5))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1</v>
      </c>
      <c r="F40" s="134">
        <f ca="1">OFFSET(Sheet3!$C$5,C41,$B$5)</f>
        <v>0</v>
      </c>
      <c r="G40" s="134">
        <f ca="1">MAX(OFFSET(Sheet3!$C$6:$J$6,C41,$B$5))</f>
        <v>0</v>
      </c>
      <c r="H40" s="134" t="e">
        <f ca="1">AVERAGE(OFFSET(Sheet3!$C$6:$J$6,C41,$B$5))</f>
        <v>#DIV/0!</v>
      </c>
      <c r="I40" s="134">
        <f ca="1">MIN(OFFSET(Sheet3!$C$6:$J$6,C41,$B$5))</f>
        <v>0</v>
      </c>
      <c r="J40" s="167">
        <f ca="1">(MAX(OFFSET(Sheet3!$C$7:$J$7,C41,$B$5)))/86400</f>
        <v>0</v>
      </c>
      <c r="K40" s="167" t="e">
        <f ca="1">(AVERAGE(OFFSET(Sheet3!$C$7:$J$7,C41,$B$5)))/86400</f>
        <v>#DIV/0!</v>
      </c>
      <c r="L40" s="167">
        <f ca="1">(MIN(OFFSET(Sheet3!$C$7:$J$7,C41,$B$5)))/86400</f>
        <v>0</v>
      </c>
      <c r="M40" s="134">
        <f ca="1">MAX(OFFSET(Sheet3!$C$8:$J$8,C41,$B$5))</f>
        <v>0</v>
      </c>
      <c r="N40" s="134">
        <f ca="1">(OFFSET(Sheet3!$K$8,C41,$B$5))</f>
        <v>0</v>
      </c>
      <c r="O40" s="134">
        <f ca="1">MIN(OFFSET(Sheet3!$C$8:$J$8,C41,$B$5))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1</v>
      </c>
      <c r="F41" s="134">
        <f ca="1">OFFSET(Sheet3!$C$5,C42,$B$5)</f>
        <v>0</v>
      </c>
      <c r="G41" s="134">
        <f ca="1">MAX(OFFSET(Sheet3!$C$6:$J$6,C42,$B$5))</f>
        <v>0</v>
      </c>
      <c r="H41" s="134" t="e">
        <f ca="1">AVERAGE(OFFSET(Sheet3!$C$6:$J$6,C42,$B$5))</f>
        <v>#DIV/0!</v>
      </c>
      <c r="I41" s="134">
        <f ca="1">MIN(OFFSET(Sheet3!$C$6:$J$6,C42,$B$5))</f>
        <v>0</v>
      </c>
      <c r="J41" s="167">
        <f ca="1">(MAX(OFFSET(Sheet3!$C$7:$J$7,C42,$B$5)))/86400</f>
        <v>0</v>
      </c>
      <c r="K41" s="167" t="e">
        <f ca="1">(AVERAGE(OFFSET(Sheet3!$C$7:$J$7,C42,$B$5)))/86400</f>
        <v>#DIV/0!</v>
      </c>
      <c r="L41" s="167">
        <f ca="1">(MIN(OFFSET(Sheet3!$C$7:$J$7,C42,$B$5)))/86400</f>
        <v>0</v>
      </c>
      <c r="M41" s="134">
        <f ca="1">MAX(OFFSET(Sheet3!$C$8:$J$8,C42,$B$5))</f>
        <v>0</v>
      </c>
      <c r="N41" s="134">
        <f ca="1">(OFFSET(Sheet3!$K$8,C42,$B$5))</f>
        <v>0</v>
      </c>
      <c r="O41" s="134">
        <f ca="1">MIN(OFFSET(Sheet3!$C$8:$J$8,C42,$B$5))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1</v>
      </c>
      <c r="F42" s="134">
        <f ca="1">OFFSET(Sheet3!$C$5,C43,$B$5)</f>
        <v>1</v>
      </c>
      <c r="G42" s="134">
        <f ca="1">MAX(OFFSET(Sheet3!$C$6:$J$6,C43,$B$5))</f>
        <v>486.96</v>
      </c>
      <c r="H42" s="134">
        <f ca="1">AVERAGE(OFFSET(Sheet3!$C$6:$J$6,C43,$B$5))</f>
        <v>486.96</v>
      </c>
      <c r="I42" s="134">
        <f ca="1">MIN(OFFSET(Sheet3!$C$6:$J$6,C43,$B$5))</f>
        <v>486.96</v>
      </c>
      <c r="J42" s="167">
        <f ca="1">(MAX(OFFSET(Sheet3!$C$7:$J$7,C43,$B$5)))/86400</f>
        <v>3.0092592592592593E-3</v>
      </c>
      <c r="K42" s="167">
        <f ca="1">(AVERAGE(OFFSET(Sheet3!$C$7:$J$7,C43,$B$5)))/86400</f>
        <v>3.0092592592592593E-3</v>
      </c>
      <c r="L42" s="167">
        <f ca="1">(MIN(OFFSET(Sheet3!$C$7:$J$7,C43,$B$5)))/86400</f>
        <v>3.0092592592592593E-3</v>
      </c>
      <c r="M42" s="134">
        <f ca="1">MAX(OFFSET(Sheet3!$C$8:$J$8,C43,$B$5))</f>
        <v>1.2765580000000001</v>
      </c>
      <c r="N42" s="134">
        <f ca="1">(OFFSET(Sheet3!$K$8,C43,$B$5))</f>
        <v>0</v>
      </c>
      <c r="O42" s="134">
        <f ca="1">MIN(OFFSET(Sheet3!$C$8:$J$8,C43,$B$5))</f>
        <v>1.2765580000000001</v>
      </c>
    </row>
    <row r="43" spans="3:15" x14ac:dyDescent="0.25">
      <c r="C43" s="134">
        <v>152</v>
      </c>
      <c r="D43" s="134">
        <f ca="1">OFFSET(Sheet3!$B$5,C44,0)</f>
        <v>140</v>
      </c>
      <c r="E43" s="134">
        <v>1</v>
      </c>
      <c r="F43" s="134">
        <f ca="1">OFFSET(Sheet3!$C$5,C44,$B$5)</f>
        <v>0</v>
      </c>
      <c r="G43" s="134">
        <f ca="1">MAX(OFFSET(Sheet3!$C$6:$J$6,C44,$B$5))</f>
        <v>0</v>
      </c>
      <c r="H43" s="134" t="e">
        <f ca="1">AVERAGE(OFFSET(Sheet3!$C$6:$J$6,C44,$B$5))</f>
        <v>#DIV/0!</v>
      </c>
      <c r="I43" s="134">
        <f ca="1">MIN(OFFSET(Sheet3!$C$6:$J$6,C44,$B$5))</f>
        <v>0</v>
      </c>
      <c r="J43" s="167">
        <f ca="1">(MAX(OFFSET(Sheet3!$C$7:$J$7,C44,$B$5)))/86400</f>
        <v>0</v>
      </c>
      <c r="K43" s="167" t="e">
        <f ca="1">(AVERAGE(OFFSET(Sheet3!$C$7:$J$7,C44,$B$5)))/86400</f>
        <v>#DIV/0!</v>
      </c>
      <c r="L43" s="167">
        <f ca="1">(MIN(OFFSET(Sheet3!$C$7:$J$7,C44,$B$5)))/86400</f>
        <v>0</v>
      </c>
      <c r="M43" s="134">
        <f ca="1">MAX(OFFSET(Sheet3!$C$8:$J$8,C44,$B$5))</f>
        <v>0</v>
      </c>
      <c r="N43" s="134">
        <f ca="1">(OFFSET(Sheet3!$K$8,C44,$B$5))</f>
        <v>0</v>
      </c>
      <c r="O43" s="134">
        <f ca="1">MIN(OFFSET(Sheet3!$C$8:$J$8,C44,$B$5))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1</v>
      </c>
      <c r="F44" s="134">
        <f ca="1">OFFSET(Sheet3!$C$5,C45,$B$5)</f>
        <v>0</v>
      </c>
      <c r="G44" s="134">
        <f ca="1">MAX(OFFSET(Sheet3!$C$6:$J$6,C45,$B$5))</f>
        <v>0</v>
      </c>
      <c r="H44" s="134" t="e">
        <f ca="1">AVERAGE(OFFSET(Sheet3!$C$6:$J$6,C45,$B$5))</f>
        <v>#DIV/0!</v>
      </c>
      <c r="I44" s="134">
        <f ca="1">MIN(OFFSET(Sheet3!$C$6:$J$6,C45,$B$5))</f>
        <v>0</v>
      </c>
      <c r="J44" s="167">
        <f ca="1">(MAX(OFFSET(Sheet3!$C$7:$J$7,C45,$B$5)))/86400</f>
        <v>0</v>
      </c>
      <c r="K44" s="167" t="e">
        <f ca="1">(AVERAGE(OFFSET(Sheet3!$C$7:$J$7,C45,$B$5)))/86400</f>
        <v>#DIV/0!</v>
      </c>
      <c r="L44" s="167">
        <f ca="1">(MIN(OFFSET(Sheet3!$C$7:$J$7,C45,$B$5)))/86400</f>
        <v>0</v>
      </c>
      <c r="M44" s="134">
        <f ca="1">MAX(OFFSET(Sheet3!$C$8:$J$8,C45,$B$5))</f>
        <v>0</v>
      </c>
      <c r="N44" s="134">
        <f ca="1">(OFFSET(Sheet3!$K$8,C45,$B$5))</f>
        <v>0</v>
      </c>
      <c r="O44" s="134">
        <f ca="1">MIN(OFFSET(Sheet3!$C$8:$J$8,C45,$B$5))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1</v>
      </c>
      <c r="F45" s="134">
        <f ca="1">OFFSET(Sheet3!$C$5,C46,$B$5)</f>
        <v>1</v>
      </c>
      <c r="G45" s="134">
        <f ca="1">MAX(OFFSET(Sheet3!$C$6:$J$6,C46,$B$5))</f>
        <v>258.07999999999993</v>
      </c>
      <c r="H45" s="134">
        <f ca="1">AVERAGE(OFFSET(Sheet3!$C$6:$J$6,C46,$B$5))</f>
        <v>258.07999999999993</v>
      </c>
      <c r="I45" s="134">
        <f ca="1">MIN(OFFSET(Sheet3!$C$6:$J$6,C46,$B$5))</f>
        <v>258.07999999999993</v>
      </c>
      <c r="J45" s="167">
        <f ca="1">(MAX(OFFSET(Sheet3!$C$7:$J$7,C46,$B$5)))/86400</f>
        <v>2.7763800474318165E-3</v>
      </c>
      <c r="K45" s="167">
        <f ca="1">(AVERAGE(OFFSET(Sheet3!$C$7:$J$7,C46,$B$5)))/86400</f>
        <v>2.7763800474318165E-3</v>
      </c>
      <c r="L45" s="167">
        <f ca="1">(MIN(OFFSET(Sheet3!$C$7:$J$7,C46,$B$5)))/86400</f>
        <v>2.7763800474318165E-3</v>
      </c>
      <c r="M45" s="134">
        <f ca="1">MAX(OFFSET(Sheet3!$C$8:$J$8,C46,$B$5))</f>
        <v>0.73354858112034449</v>
      </c>
      <c r="N45" s="134">
        <f ca="1">(OFFSET(Sheet3!$K$8,C46,$B$5))</f>
        <v>0.73354858112034449</v>
      </c>
      <c r="O45" s="134">
        <f ca="1">MIN(OFFSET(Sheet3!$C$8:$J$8,C46,$B$5))</f>
        <v>0.73354858112034449</v>
      </c>
    </row>
    <row r="46" spans="3:15" x14ac:dyDescent="0.25">
      <c r="C46" s="134">
        <v>164</v>
      </c>
      <c r="D46" s="134">
        <f ca="1">OFFSET(Sheet3!$B$5,C47,0)</f>
        <v>149</v>
      </c>
      <c r="E46" s="134">
        <v>1</v>
      </c>
      <c r="F46" s="134">
        <f ca="1">OFFSET(Sheet3!$C$5,C47,$B$5)</f>
        <v>2</v>
      </c>
      <c r="G46" s="134">
        <f ca="1">MAX(OFFSET(Sheet3!$C$6:$J$6,C47,$B$5))</f>
        <v>332.8</v>
      </c>
      <c r="H46" s="134">
        <f ca="1">AVERAGE(OFFSET(Sheet3!$C$6:$J$6,C47,$B$5))</f>
        <v>317.8</v>
      </c>
      <c r="I46" s="134">
        <f ca="1">MIN(OFFSET(Sheet3!$C$6:$J$6,C47,$B$5))</f>
        <v>302.8</v>
      </c>
      <c r="J46" s="167">
        <f ca="1">(MAX(OFFSET(Sheet3!$C$7:$J$7,C47,$B$5)))/86400</f>
        <v>4.7800925925925927E-3</v>
      </c>
      <c r="K46" s="167">
        <f ca="1">(AVERAGE(OFFSET(Sheet3!$C$7:$J$7,C47,$B$5)))/86400</f>
        <v>4.6296296296296294E-3</v>
      </c>
      <c r="L46" s="167">
        <f ca="1">(MIN(OFFSET(Sheet3!$C$7:$J$7,C47,$B$5)))/86400</f>
        <v>4.4791666666666669E-3</v>
      </c>
      <c r="M46" s="134">
        <f ca="1">MAX(OFFSET(Sheet3!$C$8:$J$8,C47,$B$5))</f>
        <v>0.54938200000000004</v>
      </c>
      <c r="N46" s="134">
        <f ca="1">(OFFSET(Sheet3!$K$8,C47,$B$5))</f>
        <v>0.54170281200000003</v>
      </c>
      <c r="O46" s="134">
        <f ca="1">MIN(OFFSET(Sheet3!$C$8:$J$8,C47,$B$5))</f>
        <v>0.53334000000000004</v>
      </c>
    </row>
    <row r="47" spans="3:15" x14ac:dyDescent="0.25">
      <c r="C47" s="134">
        <v>168</v>
      </c>
      <c r="D47" s="134">
        <f ca="1">OFFSET(Sheet3!$B$5,C48,0)</f>
        <v>150</v>
      </c>
      <c r="E47" s="134">
        <v>1</v>
      </c>
      <c r="F47" s="134">
        <f ca="1">OFFSET(Sheet3!$C$5,C48,$B$5)</f>
        <v>0</v>
      </c>
      <c r="G47" s="134">
        <f ca="1">MAX(OFFSET(Sheet3!$C$6:$J$6,C48,$B$5))</f>
        <v>0</v>
      </c>
      <c r="H47" s="134" t="e">
        <f ca="1">AVERAGE(OFFSET(Sheet3!$C$6:$J$6,C48,$B$5))</f>
        <v>#DIV/0!</v>
      </c>
      <c r="I47" s="134">
        <f ca="1">MIN(OFFSET(Sheet3!$C$6:$J$6,C48,$B$5))</f>
        <v>0</v>
      </c>
      <c r="J47" s="167">
        <f ca="1">(MAX(OFFSET(Sheet3!$C$7:$J$7,C48,$B$5)))/86400</f>
        <v>0</v>
      </c>
      <c r="K47" s="167" t="e">
        <f ca="1">(AVERAGE(OFFSET(Sheet3!$C$7:$J$7,C48,$B$5)))/86400</f>
        <v>#DIV/0!</v>
      </c>
      <c r="L47" s="167">
        <f ca="1">(MIN(OFFSET(Sheet3!$C$7:$J$7,C48,$B$5)))/86400</f>
        <v>0</v>
      </c>
      <c r="M47" s="134">
        <f ca="1">MAX(OFFSET(Sheet3!$C$8:$J$8,C48,$B$5))</f>
        <v>0</v>
      </c>
      <c r="N47" s="134">
        <f ca="1">(OFFSET(Sheet3!$K$8,C48,$B$5))</f>
        <v>0</v>
      </c>
      <c r="O47" s="134">
        <f ca="1">MIN(OFFSET(Sheet3!$C$8:$J$8,C48,$B$5))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1</v>
      </c>
      <c r="F48" s="134">
        <f ca="1">OFFSET(Sheet3!$C$5,C49,$B$5)</f>
        <v>0</v>
      </c>
      <c r="G48" s="134">
        <f ca="1">MAX(OFFSET(Sheet3!$C$6:$J$6,C49,$B$5))</f>
        <v>0</v>
      </c>
      <c r="H48" s="134" t="e">
        <f ca="1">AVERAGE(OFFSET(Sheet3!$C$6:$J$6,C49,$B$5))</f>
        <v>#DIV/0!</v>
      </c>
      <c r="I48" s="134">
        <f ca="1">MIN(OFFSET(Sheet3!$C$6:$J$6,C49,$B$5))</f>
        <v>0</v>
      </c>
      <c r="J48" s="167">
        <f ca="1">(MAX(OFFSET(Sheet3!$C$7:$J$7,C49,$B$5)))/86400</f>
        <v>0</v>
      </c>
      <c r="K48" s="167" t="e">
        <f ca="1">(AVERAGE(OFFSET(Sheet3!$C$7:$J$7,C49,$B$5)))/86400</f>
        <v>#DIV/0!</v>
      </c>
      <c r="L48" s="167">
        <f ca="1">(MIN(OFFSET(Sheet3!$C$7:$J$7,C49,$B$5)))/86400</f>
        <v>0</v>
      </c>
      <c r="M48" s="134">
        <f ca="1">MAX(OFFSET(Sheet3!$C$8:$J$8,C49,$B$5))</f>
        <v>0</v>
      </c>
      <c r="N48" s="134">
        <f ca="1">(OFFSET(Sheet3!$K$8,C49,$B$5))</f>
        <v>0</v>
      </c>
      <c r="O48" s="134">
        <f ca="1">MIN(OFFSET(Sheet3!$C$8:$J$8,C49,$B$5))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1</v>
      </c>
      <c r="F49" s="134">
        <f ca="1">OFFSET(Sheet3!$C$5,C50,$B$5)</f>
        <v>0</v>
      </c>
      <c r="G49" s="134">
        <f ca="1">MAX(OFFSET(Sheet3!$C$6:$J$6,C50,$B$5))</f>
        <v>0</v>
      </c>
      <c r="H49" s="134" t="e">
        <f ca="1">AVERAGE(OFFSET(Sheet3!$C$6:$J$6,C50,$B$5))</f>
        <v>#DIV/0!</v>
      </c>
      <c r="I49" s="134">
        <f ca="1">MIN(OFFSET(Sheet3!$C$6:$J$6,C50,$B$5))</f>
        <v>0</v>
      </c>
      <c r="J49" s="167">
        <f ca="1">(MAX(OFFSET(Sheet3!$C$7:$J$7,C50,$B$5)))/86400</f>
        <v>0</v>
      </c>
      <c r="K49" s="167" t="e">
        <f ca="1">(AVERAGE(OFFSET(Sheet3!$C$7:$J$7,C50,$B$5)))/86400</f>
        <v>#DIV/0!</v>
      </c>
      <c r="L49" s="167">
        <f ca="1">(MIN(OFFSET(Sheet3!$C$7:$J$7,C50,$B$5)))/86400</f>
        <v>0</v>
      </c>
      <c r="M49" s="134">
        <f ca="1">MAX(OFFSET(Sheet3!$C$8:$J$8,C50,$B$5))</f>
        <v>0</v>
      </c>
      <c r="N49" s="134">
        <f ca="1">(OFFSET(Sheet3!$K$8,C50,$B$5))</f>
        <v>0</v>
      </c>
      <c r="O49" s="134">
        <f ca="1">MIN(OFFSET(Sheet3!$C$8:$J$8,C50,$B$5))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1</v>
      </c>
      <c r="F50" s="134">
        <f ca="1">OFFSET(Sheet3!$C$5,C51,$B$5)</f>
        <v>1</v>
      </c>
      <c r="G50" s="134">
        <f ca="1">MAX(OFFSET(Sheet3!$C$6:$J$6,C51,$B$5))</f>
        <v>210.04</v>
      </c>
      <c r="H50" s="134">
        <f ca="1">AVERAGE(OFFSET(Sheet3!$C$6:$J$6,C51,$B$5))</f>
        <v>210.04</v>
      </c>
      <c r="I50" s="134">
        <f ca="1">MIN(OFFSET(Sheet3!$C$6:$J$6,C51,$B$5))</f>
        <v>210.04</v>
      </c>
      <c r="J50" s="167">
        <f ca="1">(MAX(OFFSET(Sheet3!$C$7:$J$7,C51,$B$5)))/86400</f>
        <v>1.1145833333333334E-2</v>
      </c>
      <c r="K50" s="167">
        <f ca="1">(AVERAGE(OFFSET(Sheet3!$C$7:$J$7,C51,$B$5)))/86400</f>
        <v>1.1145833333333334E-2</v>
      </c>
      <c r="L50" s="167">
        <f ca="1">(MIN(OFFSET(Sheet3!$C$7:$J$7,C51,$B$5)))/86400</f>
        <v>1.1145833333333334E-2</v>
      </c>
      <c r="M50" s="134">
        <f ca="1">MAX(OFFSET(Sheet3!$C$8:$J$8,C51,$B$5))</f>
        <v>0.14866099999999999</v>
      </c>
      <c r="N50" s="134">
        <f ca="1">(OFFSET(Sheet3!$K$8,C51,$B$5))</f>
        <v>0.14871093732087226</v>
      </c>
      <c r="O50" s="134">
        <f ca="1">MIN(OFFSET(Sheet3!$C$8:$J$8,C51,$B$5))</f>
        <v>0.14866099999999999</v>
      </c>
    </row>
    <row r="51" spans="3:15" x14ac:dyDescent="0.25">
      <c r="C51" s="134">
        <v>184</v>
      </c>
      <c r="D51" s="134">
        <f ca="1">OFFSET(Sheet3!$B$5,C52,0)</f>
        <v>169</v>
      </c>
      <c r="E51" s="134">
        <v>1</v>
      </c>
      <c r="F51" s="134">
        <f ca="1">OFFSET(Sheet3!$C$5,C52,$B$5)</f>
        <v>0</v>
      </c>
      <c r="G51" s="134">
        <f ca="1">MAX(OFFSET(Sheet3!$C$6:$J$6,C52,$B$5))</f>
        <v>0</v>
      </c>
      <c r="H51" s="134" t="e">
        <f ca="1">AVERAGE(OFFSET(Sheet3!$C$6:$J$6,C52,$B$5))</f>
        <v>#DIV/0!</v>
      </c>
      <c r="I51" s="134">
        <f ca="1">MIN(OFFSET(Sheet3!$C$6:$J$6,C52,$B$5))</f>
        <v>0</v>
      </c>
      <c r="J51" s="167">
        <f ca="1">(MAX(OFFSET(Sheet3!$C$7:$J$7,C52,$B$5)))/86400</f>
        <v>0</v>
      </c>
      <c r="K51" s="167" t="e">
        <f ca="1">(AVERAGE(OFFSET(Sheet3!$C$7:$J$7,C52,$B$5)))/86400</f>
        <v>#DIV/0!</v>
      </c>
      <c r="L51" s="167">
        <f ca="1">(MIN(OFFSET(Sheet3!$C$7:$J$7,C52,$B$5)))/86400</f>
        <v>0</v>
      </c>
      <c r="M51" s="134">
        <f ca="1">MAX(OFFSET(Sheet3!$C$8:$J$8,C52,$B$5))</f>
        <v>0</v>
      </c>
      <c r="N51" s="134">
        <f ca="1">(OFFSET(Sheet3!$K$8,C52,$B$5))</f>
        <v>0</v>
      </c>
      <c r="O51" s="134">
        <f ca="1">MIN(OFFSET(Sheet3!$C$8:$J$8,C52,$B$5))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1</v>
      </c>
      <c r="F52" s="134">
        <f ca="1">OFFSET(Sheet3!$C$5,C53,$B$5)</f>
        <v>2</v>
      </c>
      <c r="G52" s="134">
        <f ca="1">MAX(OFFSET(Sheet3!$C$6:$J$6,C53,$B$5))</f>
        <v>168</v>
      </c>
      <c r="H52" s="134">
        <f ca="1">AVERAGE(OFFSET(Sheet3!$C$6:$J$6,C53,$B$5))</f>
        <v>168</v>
      </c>
      <c r="I52" s="134">
        <f ca="1">MIN(OFFSET(Sheet3!$C$6:$J$6,C53,$B$5))</f>
        <v>168</v>
      </c>
      <c r="J52" s="167">
        <f ca="1">(MAX(OFFSET(Sheet3!$C$7:$J$7,C53,$B$5)))/86400</f>
        <v>5.9722222222222225E-3</v>
      </c>
      <c r="K52" s="167">
        <f ca="1">(AVERAGE(OFFSET(Sheet3!$C$7:$J$7,C53,$B$5)))/86400</f>
        <v>4.2245370370370371E-3</v>
      </c>
      <c r="L52" s="167">
        <f ca="1">(MIN(OFFSET(Sheet3!$C$7:$J$7,C53,$B$5)))/86400</f>
        <v>2.476851851851852E-3</v>
      </c>
      <c r="M52" s="134">
        <f ca="1">MAX(OFFSET(Sheet3!$C$8:$J$8,C53,$B$5))</f>
        <v>0.533609</v>
      </c>
      <c r="N52" s="134">
        <f ca="1">(OFFSET(Sheet3!$K$8,C53,$B$5))</f>
        <v>0.31382215890410958</v>
      </c>
      <c r="O52" s="134">
        <f ca="1">MIN(OFFSET(Sheet3!$C$8:$J$8,C53,$B$5))</f>
        <v>0.22164</v>
      </c>
    </row>
    <row r="53" spans="3:15" x14ac:dyDescent="0.25">
      <c r="C53" s="134">
        <v>192</v>
      </c>
      <c r="D53" s="134">
        <f ca="1">OFFSET(Sheet3!$B$5,C54,0)</f>
        <v>173</v>
      </c>
      <c r="E53" s="134">
        <v>1</v>
      </c>
      <c r="F53" s="134">
        <f ca="1">OFFSET(Sheet3!$C$5,C54,$B$5)</f>
        <v>0</v>
      </c>
      <c r="G53" s="134">
        <f ca="1">MAX(OFFSET(Sheet3!$C$6:$J$6,C54,$B$5))</f>
        <v>0</v>
      </c>
      <c r="H53" s="134" t="e">
        <f ca="1">AVERAGE(OFFSET(Sheet3!$C$6:$J$6,C54,$B$5))</f>
        <v>#DIV/0!</v>
      </c>
      <c r="I53" s="134">
        <f ca="1">MIN(OFFSET(Sheet3!$C$6:$J$6,C54,$B$5))</f>
        <v>0</v>
      </c>
      <c r="J53" s="167">
        <f ca="1">(MAX(OFFSET(Sheet3!$C$7:$J$7,C54,$B$5)))/86400</f>
        <v>0</v>
      </c>
      <c r="K53" s="167" t="e">
        <f ca="1">(AVERAGE(OFFSET(Sheet3!$C$7:$J$7,C54,$B$5)))/86400</f>
        <v>#DIV/0!</v>
      </c>
      <c r="L53" s="167">
        <f ca="1">(MIN(OFFSET(Sheet3!$C$7:$J$7,C54,$B$5)))/86400</f>
        <v>0</v>
      </c>
      <c r="M53" s="134">
        <f ca="1">MAX(OFFSET(Sheet3!$C$8:$J$8,C54,$B$5))</f>
        <v>0</v>
      </c>
      <c r="N53" s="134">
        <f ca="1">(OFFSET(Sheet3!$K$8,C54,$B$5))</f>
        <v>0</v>
      </c>
      <c r="O53" s="134">
        <f ca="1">MIN(OFFSET(Sheet3!$C$8:$J$8,C54,$B$5))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1</v>
      </c>
      <c r="F54" s="134">
        <f ca="1">OFFSET(Sheet3!$C$5,C55,$B$5)</f>
        <v>0</v>
      </c>
      <c r="G54" s="134">
        <f ca="1">MAX(OFFSET(Sheet3!$C$6:$J$6,C55,$B$5))</f>
        <v>0</v>
      </c>
      <c r="H54" s="134" t="e">
        <f ca="1">AVERAGE(OFFSET(Sheet3!$C$6:$J$6,C55,$B$5))</f>
        <v>#DIV/0!</v>
      </c>
      <c r="I54" s="134">
        <f ca="1">MIN(OFFSET(Sheet3!$C$6:$J$6,C55,$B$5))</f>
        <v>0</v>
      </c>
      <c r="J54" s="167">
        <f ca="1">(MAX(OFFSET(Sheet3!$C$7:$J$7,C55,$B$5)))/86400</f>
        <v>0</v>
      </c>
      <c r="K54" s="167" t="e">
        <f ca="1">(AVERAGE(OFFSET(Sheet3!$C$7:$J$7,C55,$B$5)))/86400</f>
        <v>#DIV/0!</v>
      </c>
      <c r="L54" s="167">
        <f ca="1">(MIN(OFFSET(Sheet3!$C$7:$J$7,C55,$B$5)))/86400</f>
        <v>0</v>
      </c>
      <c r="M54" s="134">
        <f ca="1">MAX(OFFSET(Sheet3!$C$8:$J$8,C55,$B$5))</f>
        <v>0</v>
      </c>
      <c r="N54" s="134">
        <f ca="1">(OFFSET(Sheet3!$K$8,C55,$B$5))</f>
        <v>0</v>
      </c>
      <c r="O54" s="134">
        <f ca="1">MIN(OFFSET(Sheet3!$C$8:$J$8,C55,$B$5))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1</v>
      </c>
      <c r="F55" s="134">
        <f ca="1">OFFSET(Sheet3!$C$5,C56,$B$5)</f>
        <v>1</v>
      </c>
      <c r="G55" s="134">
        <f ca="1">MAX(OFFSET(Sheet3!$C$6:$J$6,C56,$B$5))</f>
        <v>395.14</v>
      </c>
      <c r="H55" s="134">
        <f ca="1">AVERAGE(OFFSET(Sheet3!$C$6:$J$6,C56,$B$5))</f>
        <v>395.14</v>
      </c>
      <c r="I55" s="134">
        <f ca="1">MIN(OFFSET(Sheet3!$C$6:$J$6,C56,$B$5))</f>
        <v>395.14</v>
      </c>
      <c r="J55" s="167">
        <f ca="1">(MAX(OFFSET(Sheet3!$C$7:$J$7,C56,$B$5)))/86400</f>
        <v>2.3032407407407407E-3</v>
      </c>
      <c r="K55" s="167">
        <f ca="1">(AVERAGE(OFFSET(Sheet3!$C$7:$J$7,C56,$B$5)))/86400</f>
        <v>2.3032407407407407E-3</v>
      </c>
      <c r="L55" s="167">
        <f ca="1">(MIN(OFFSET(Sheet3!$C$7:$J$7,C56,$B$5)))/86400</f>
        <v>2.3032407407407407E-3</v>
      </c>
      <c r="M55" s="134">
        <f ca="1">MAX(OFFSET(Sheet3!$C$8:$J$8,C56,$B$5))</f>
        <v>1.348892</v>
      </c>
      <c r="N55" s="134">
        <f ca="1">(OFFSET(Sheet3!$K$8,C56,$B$5))</f>
        <v>1.3538330363819093</v>
      </c>
      <c r="O55" s="134">
        <f ca="1">MIN(OFFSET(Sheet3!$C$8:$J$8,C56,$B$5))</f>
        <v>1.348892</v>
      </c>
    </row>
    <row r="56" spans="3:15" x14ac:dyDescent="0.25">
      <c r="C56" s="134">
        <v>204</v>
      </c>
      <c r="D56" s="134">
        <f ca="1">OFFSET(Sheet3!$B$5,C57,0)</f>
        <v>190</v>
      </c>
      <c r="E56" s="134">
        <v>1</v>
      </c>
      <c r="F56" s="134">
        <f ca="1">OFFSET(Sheet3!$C$5,C57,$B$5)</f>
        <v>0</v>
      </c>
      <c r="G56" s="134">
        <f ca="1">MAX(OFFSET(Sheet3!$C$6:$J$6,C57,$B$5))</f>
        <v>0</v>
      </c>
      <c r="H56" s="134" t="e">
        <f ca="1">AVERAGE(OFFSET(Sheet3!$C$6:$J$6,C57,$B$5))</f>
        <v>#DIV/0!</v>
      </c>
      <c r="I56" s="134">
        <f ca="1">MIN(OFFSET(Sheet3!$C$6:$J$6,C57,$B$5))</f>
        <v>0</v>
      </c>
      <c r="J56" s="167">
        <f ca="1">(MAX(OFFSET(Sheet3!$C$7:$J$7,C57,$B$5)))/86400</f>
        <v>0</v>
      </c>
      <c r="K56" s="167" t="e">
        <f ca="1">(AVERAGE(OFFSET(Sheet3!$C$7:$J$7,C57,$B$5)))/86400</f>
        <v>#DIV/0!</v>
      </c>
      <c r="L56" s="167">
        <f ca="1">(MIN(OFFSET(Sheet3!$C$7:$J$7,C57,$B$5)))/86400</f>
        <v>0</v>
      </c>
      <c r="M56" s="134">
        <f ca="1">MAX(OFFSET(Sheet3!$C$8:$J$8,C57,$B$5))</f>
        <v>0</v>
      </c>
      <c r="N56" s="134">
        <f ca="1">(OFFSET(Sheet3!$K$8,C57,$B$5))</f>
        <v>0</v>
      </c>
      <c r="O56" s="134">
        <f ca="1">MIN(OFFSET(Sheet3!$C$8:$J$8,C57,$B$5))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1</v>
      </c>
      <c r="F57" s="134">
        <f ca="1">OFFSET(Sheet3!$C$5,C58,$B$5)</f>
        <v>0</v>
      </c>
      <c r="G57" s="134">
        <f ca="1">MAX(OFFSET(Sheet3!$C$6:$J$6,C58,$B$5))</f>
        <v>0</v>
      </c>
      <c r="H57" s="134" t="e">
        <f ca="1">AVERAGE(OFFSET(Sheet3!$C$6:$J$6,C58,$B$5))</f>
        <v>#DIV/0!</v>
      </c>
      <c r="I57" s="134">
        <f ca="1">MIN(OFFSET(Sheet3!$C$6:$J$6,C58,$B$5))</f>
        <v>0</v>
      </c>
      <c r="J57" s="167">
        <f ca="1">(MAX(OFFSET(Sheet3!$C$7:$J$7,C58,$B$5)))/86400</f>
        <v>0</v>
      </c>
      <c r="K57" s="167" t="e">
        <f ca="1">(AVERAGE(OFFSET(Sheet3!$C$7:$J$7,C58,$B$5)))/86400</f>
        <v>#DIV/0!</v>
      </c>
      <c r="L57" s="167">
        <f ca="1">(MIN(OFFSET(Sheet3!$C$7:$J$7,C58,$B$5)))/86400</f>
        <v>0</v>
      </c>
      <c r="M57" s="134">
        <f ca="1">MAX(OFFSET(Sheet3!$C$8:$J$8,C58,$B$5))</f>
        <v>0</v>
      </c>
      <c r="N57" s="134">
        <f ca="1">(OFFSET(Sheet3!$K$8,C58,$B$5))</f>
        <v>0</v>
      </c>
      <c r="O57" s="134">
        <f ca="1">MIN(OFFSET(Sheet3!$C$8:$J$8,C58,$B$5))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1</v>
      </c>
      <c r="F58" s="134">
        <f ca="1">OFFSET(Sheet3!$C$5,C59,$B$5)</f>
        <v>0</v>
      </c>
      <c r="G58" s="134">
        <f ca="1">MAX(OFFSET(Sheet3!$C$6:$J$6,C59,$B$5))</f>
        <v>0</v>
      </c>
      <c r="H58" s="134" t="e">
        <f ca="1">AVERAGE(OFFSET(Sheet3!$C$6:$J$6,C59,$B$5))</f>
        <v>#DIV/0!</v>
      </c>
      <c r="I58" s="134">
        <f ca="1">MIN(OFFSET(Sheet3!$C$6:$J$6,C59,$B$5))</f>
        <v>0</v>
      </c>
      <c r="J58" s="167">
        <f ca="1">(MAX(OFFSET(Sheet3!$C$7:$J$7,C59,$B$5)))/86400</f>
        <v>0</v>
      </c>
      <c r="K58" s="167" t="e">
        <f ca="1">(AVERAGE(OFFSET(Sheet3!$C$7:$J$7,C59,$B$5)))/86400</f>
        <v>#DIV/0!</v>
      </c>
      <c r="L58" s="167">
        <f ca="1">(MIN(OFFSET(Sheet3!$C$7:$J$7,C59,$B$5)))/86400</f>
        <v>0</v>
      </c>
      <c r="M58" s="134">
        <f ca="1">MAX(OFFSET(Sheet3!$C$8:$J$8,C59,$B$5))</f>
        <v>0</v>
      </c>
      <c r="N58" s="134">
        <f ca="1">(OFFSET(Sheet3!$K$8,C59,$B$5))</f>
        <v>0</v>
      </c>
      <c r="O58" s="134">
        <f ca="1">MIN(OFFSET(Sheet3!$C$8:$J$8,C59,$B$5))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1</v>
      </c>
      <c r="F59" s="134">
        <f ca="1">OFFSET(Sheet3!$C$5,C60,$B$5)</f>
        <v>0</v>
      </c>
      <c r="G59" s="134">
        <f ca="1">MAX(OFFSET(Sheet3!$C$6:$J$6,C60,$B$5))</f>
        <v>0</v>
      </c>
      <c r="H59" s="134" t="e">
        <f ca="1">AVERAGE(OFFSET(Sheet3!$C$6:$J$6,C60,$B$5))</f>
        <v>#DIV/0!</v>
      </c>
      <c r="I59" s="134">
        <f ca="1">MIN(OFFSET(Sheet3!$C$6:$J$6,C60,$B$5))</f>
        <v>0</v>
      </c>
      <c r="J59" s="167">
        <f ca="1">(MAX(OFFSET(Sheet3!$C$7:$J$7,C60,$B$5)))/86400</f>
        <v>0</v>
      </c>
      <c r="K59" s="167" t="e">
        <f ca="1">(AVERAGE(OFFSET(Sheet3!$C$7:$J$7,C60,$B$5)))/86400</f>
        <v>#DIV/0!</v>
      </c>
      <c r="L59" s="167">
        <f ca="1">(MIN(OFFSET(Sheet3!$C$7:$J$7,C60,$B$5)))/86400</f>
        <v>0</v>
      </c>
      <c r="M59" s="134">
        <f ca="1">MAX(OFFSET(Sheet3!$C$8:$J$8,C60,$B$5))</f>
        <v>0</v>
      </c>
      <c r="N59" s="134">
        <f ca="1">(OFFSET(Sheet3!$K$8,C60,$B$5))</f>
        <v>0</v>
      </c>
      <c r="O59" s="134">
        <f ca="1">MIN(OFFSET(Sheet3!$C$8:$J$8,C60,$B$5))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1</v>
      </c>
      <c r="F60" s="134">
        <f ca="1">OFFSET(Sheet3!$C$5,C61,$B$5)</f>
        <v>0</v>
      </c>
      <c r="G60" s="134">
        <f ca="1">MAX(OFFSET(Sheet3!$C$6:$J$6,C61,$B$5))</f>
        <v>0</v>
      </c>
      <c r="H60" s="134" t="e">
        <f ca="1">AVERAGE(OFFSET(Sheet3!$C$6:$J$6,C61,$B$5))</f>
        <v>#DIV/0!</v>
      </c>
      <c r="I60" s="134">
        <f ca="1">MIN(OFFSET(Sheet3!$C$6:$J$6,C61,$B$5))</f>
        <v>0</v>
      </c>
      <c r="J60" s="167">
        <f ca="1">(MAX(OFFSET(Sheet3!$C$7:$J$7,C61,$B$5)))/86400</f>
        <v>0</v>
      </c>
      <c r="K60" s="167" t="e">
        <f ca="1">(AVERAGE(OFFSET(Sheet3!$C$7:$J$7,C61,$B$5)))/86400</f>
        <v>#DIV/0!</v>
      </c>
      <c r="L60" s="167">
        <f ca="1">(MIN(OFFSET(Sheet3!$C$7:$J$7,C61,$B$5)))/86400</f>
        <v>0</v>
      </c>
      <c r="M60" s="134">
        <f ca="1">MAX(OFFSET(Sheet3!$C$8:$J$8,C61,$B$5))</f>
        <v>0</v>
      </c>
      <c r="N60" s="134">
        <f ca="1">(OFFSET(Sheet3!$K$8,C61,$B$5))</f>
        <v>0</v>
      </c>
      <c r="O60" s="134">
        <f ca="1">MIN(OFFSET(Sheet3!$C$8:$J$8,C61,$B$5))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1</v>
      </c>
      <c r="F61" s="134">
        <f ca="1">OFFSET(Sheet3!$C$5,C62,$B$5)</f>
        <v>1</v>
      </c>
      <c r="G61" s="134">
        <f ca="1">MAX(OFFSET(Sheet3!$C$6:$J$6,C62,$B$5))</f>
        <v>257.82</v>
      </c>
      <c r="H61" s="134">
        <f ca="1">AVERAGE(OFFSET(Sheet3!$C$6:$J$6,C62,$B$5))</f>
        <v>257.82</v>
      </c>
      <c r="I61" s="134">
        <f ca="1">MIN(OFFSET(Sheet3!$C$6:$J$6,C62,$B$5))</f>
        <v>257.82</v>
      </c>
      <c r="J61" s="167">
        <f ca="1">(MAX(OFFSET(Sheet3!$C$7:$J$7,C62,$B$5)))/86400</f>
        <v>2.3378835029443461E-3</v>
      </c>
      <c r="K61" s="167">
        <f ca="1">(AVERAGE(OFFSET(Sheet3!$C$7:$J$7,C62,$B$5)))/86400</f>
        <v>2.3378835029443461E-3</v>
      </c>
      <c r="L61" s="167">
        <f ca="1">(MIN(OFFSET(Sheet3!$C$7:$J$7,C62,$B$5)))/86400</f>
        <v>2.3378835029443461E-3</v>
      </c>
      <c r="M61" s="134">
        <f ca="1">MAX(OFFSET(Sheet3!$C$8:$J$8,C62,$B$5))</f>
        <v>0.8702563154969003</v>
      </c>
      <c r="N61" s="134">
        <f ca="1">(OFFSET(Sheet3!$K$8,C62,$B$5))</f>
        <v>0.8702563154969003</v>
      </c>
      <c r="O61" s="134">
        <f ca="1">MIN(OFFSET(Sheet3!$C$8:$J$8,C62,$B$5))</f>
        <v>0.8702563154969003</v>
      </c>
    </row>
    <row r="62" spans="3:15" x14ac:dyDescent="0.25">
      <c r="C62" s="134">
        <v>228</v>
      </c>
      <c r="D62" s="134">
        <f ca="1">OFFSET(Sheet3!$B$5,C63,0)</f>
        <v>206</v>
      </c>
      <c r="E62" s="134">
        <v>1</v>
      </c>
      <c r="F62" s="134">
        <f ca="1">OFFSET(Sheet3!$C$5,C63,$B$5)</f>
        <v>1</v>
      </c>
      <c r="G62" s="134">
        <f ca="1">MAX(OFFSET(Sheet3!$C$6:$J$6,C63,$B$5))</f>
        <v>168</v>
      </c>
      <c r="H62" s="134">
        <f ca="1">AVERAGE(OFFSET(Sheet3!$C$6:$J$6,C63,$B$5))</f>
        <v>168</v>
      </c>
      <c r="I62" s="134">
        <f ca="1">MIN(OFFSET(Sheet3!$C$6:$J$6,C63,$B$5))</f>
        <v>168</v>
      </c>
      <c r="J62" s="167">
        <f ca="1">(MAX(OFFSET(Sheet3!$C$7:$J$7,C63,$B$5)))/86400</f>
        <v>5.2401420148205941E-3</v>
      </c>
      <c r="K62" s="167">
        <f ca="1">(AVERAGE(OFFSET(Sheet3!$C$7:$J$7,C63,$B$5)))/86400</f>
        <v>5.2401420148205941E-3</v>
      </c>
      <c r="L62" s="167">
        <f ca="1">(MIN(OFFSET(Sheet3!$C$7:$J$7,C63,$B$5)))/86400</f>
        <v>5.2401420148205941E-3</v>
      </c>
      <c r="M62" s="134">
        <f ca="1">MAX(OFFSET(Sheet3!$C$8:$J$8,C63,$B$5))</f>
        <v>0.25299950451413916</v>
      </c>
      <c r="N62" s="134">
        <f ca="1">(OFFSET(Sheet3!$K$8,C63,$B$5))</f>
        <v>0.25299950451413916</v>
      </c>
      <c r="O62" s="134">
        <f ca="1">MIN(OFFSET(Sheet3!$C$8:$J$8,C63,$B$5))</f>
        <v>0.25299950451413916</v>
      </c>
    </row>
    <row r="63" spans="3:15" x14ac:dyDescent="0.25">
      <c r="C63" s="134">
        <v>232</v>
      </c>
      <c r="D63" s="134">
        <f ca="1">OFFSET(Sheet3!$B$5,C64,0)</f>
        <v>207</v>
      </c>
      <c r="E63" s="134">
        <v>1</v>
      </c>
      <c r="F63" s="134">
        <f ca="1">OFFSET(Sheet3!$C$5,C64,$B$5)</f>
        <v>0</v>
      </c>
      <c r="G63" s="134">
        <f ca="1">MAX(OFFSET(Sheet3!$C$6:$J$6,C64,$B$5))</f>
        <v>0</v>
      </c>
      <c r="H63" s="134" t="e">
        <f ca="1">AVERAGE(OFFSET(Sheet3!$C$6:$J$6,C64,$B$5))</f>
        <v>#DIV/0!</v>
      </c>
      <c r="I63" s="134">
        <f ca="1">MIN(OFFSET(Sheet3!$C$6:$J$6,C64,$B$5))</f>
        <v>0</v>
      </c>
      <c r="J63" s="167">
        <f ca="1">(MAX(OFFSET(Sheet3!$C$7:$J$7,C64,$B$5)))/86400</f>
        <v>0</v>
      </c>
      <c r="K63" s="167" t="e">
        <f ca="1">(AVERAGE(OFFSET(Sheet3!$C$7:$J$7,C64,$B$5)))/86400</f>
        <v>#DIV/0!</v>
      </c>
      <c r="L63" s="167">
        <f ca="1">(MIN(OFFSET(Sheet3!$C$7:$J$7,C64,$B$5)))/86400</f>
        <v>0</v>
      </c>
      <c r="M63" s="134">
        <f ca="1">MAX(OFFSET(Sheet3!$C$8:$J$8,C64,$B$5))</f>
        <v>0</v>
      </c>
      <c r="N63" s="134">
        <f ca="1">(OFFSET(Sheet3!$K$8,C64,$B$5))</f>
        <v>0</v>
      </c>
      <c r="O63" s="134">
        <f ca="1">MIN(OFFSET(Sheet3!$C$8:$J$8,C64,$B$5))</f>
        <v>0</v>
      </c>
    </row>
    <row r="64" spans="3:15" x14ac:dyDescent="0.25">
      <c r="C64" s="134">
        <v>236</v>
      </c>
      <c r="D64" s="134">
        <f ca="1">OFFSET(Sheet3!$B$5,C65,0)</f>
        <v>210</v>
      </c>
      <c r="E64" s="134">
        <v>1</v>
      </c>
      <c r="F64" s="134">
        <f ca="1">OFFSET(Sheet3!$C$5,C65,$B$5)</f>
        <v>0</v>
      </c>
      <c r="G64" s="134">
        <f ca="1">MAX(OFFSET(Sheet3!$C$6:$J$6,C65,$B$5))</f>
        <v>0</v>
      </c>
      <c r="H64" s="134" t="e">
        <f ca="1">AVERAGE(OFFSET(Sheet3!$C$6:$J$6,C65,$B$5))</f>
        <v>#DIV/0!</v>
      </c>
      <c r="I64" s="134">
        <f ca="1">MIN(OFFSET(Sheet3!$C$6:$J$6,C65,$B$5))</f>
        <v>0</v>
      </c>
      <c r="J64" s="167">
        <f ca="1">(MAX(OFFSET(Sheet3!$C$7:$J$7,C65,$B$5)))/86400</f>
        <v>0</v>
      </c>
      <c r="K64" s="167" t="e">
        <f ca="1">(AVERAGE(OFFSET(Sheet3!$C$7:$J$7,C65,$B$5)))/86400</f>
        <v>#DIV/0!</v>
      </c>
      <c r="L64" s="167">
        <f ca="1">(MIN(OFFSET(Sheet3!$C$7:$J$7,C65,$B$5)))/86400</f>
        <v>0</v>
      </c>
      <c r="M64" s="134">
        <f ca="1">MAX(OFFSET(Sheet3!$C$8:$J$8,C65,$B$5))</f>
        <v>0</v>
      </c>
      <c r="N64" s="134">
        <f ca="1">(OFFSET(Sheet3!$K$8,C65,$B$5))</f>
        <v>0</v>
      </c>
      <c r="O64" s="134">
        <f ca="1">MIN(OFFSET(Sheet3!$C$8:$J$8,C65,$B$5))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1</v>
      </c>
      <c r="F65" s="134">
        <f ca="1">OFFSET(Sheet3!$C$5,C66,$B$5)</f>
        <v>0</v>
      </c>
      <c r="G65" s="134">
        <f ca="1">MAX(OFFSET(Sheet3!$C$6:$J$6,C66,$B$5))</f>
        <v>0</v>
      </c>
      <c r="H65" s="134" t="e">
        <f ca="1">AVERAGE(OFFSET(Sheet3!$C$6:$J$6,C66,$B$5))</f>
        <v>#DIV/0!</v>
      </c>
      <c r="I65" s="134">
        <f ca="1">MIN(OFFSET(Sheet3!$C$6:$J$6,C66,$B$5))</f>
        <v>0</v>
      </c>
      <c r="J65" s="167">
        <f ca="1">(MAX(OFFSET(Sheet3!$C$7:$J$7,C66,$B$5)))/86400</f>
        <v>0</v>
      </c>
      <c r="K65" s="167" t="e">
        <f ca="1">(AVERAGE(OFFSET(Sheet3!$C$7:$J$7,C66,$B$5)))/86400</f>
        <v>#DIV/0!</v>
      </c>
      <c r="L65" s="167">
        <f ca="1">(MIN(OFFSET(Sheet3!$C$7:$J$7,C66,$B$5)))/86400</f>
        <v>0</v>
      </c>
      <c r="M65" s="134">
        <f ca="1">MAX(OFFSET(Sheet3!$C$8:$J$8,C66,$B$5))</f>
        <v>0</v>
      </c>
      <c r="N65" s="134">
        <f ca="1">(OFFSET(Sheet3!$K$8,C66,$B$5))</f>
        <v>0</v>
      </c>
      <c r="O65" s="134">
        <f ca="1">MIN(OFFSET(Sheet3!$C$8:$J$8,C66,$B$5))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1</v>
      </c>
      <c r="F66" s="134">
        <f ca="1">OFFSET(Sheet3!$C$5,C67,$B$5)</f>
        <v>1</v>
      </c>
      <c r="G66" s="134">
        <f ca="1">MAX(OFFSET(Sheet3!$C$6:$J$6,C67,$B$5))</f>
        <v>237.32</v>
      </c>
      <c r="H66" s="134">
        <f ca="1">AVERAGE(OFFSET(Sheet3!$C$6:$J$6,C67,$B$5))</f>
        <v>237.32</v>
      </c>
      <c r="I66" s="134">
        <f ca="1">MIN(OFFSET(Sheet3!$C$6:$J$6,C67,$B$5))</f>
        <v>237.32</v>
      </c>
      <c r="J66" s="167">
        <f ca="1">(MAX(OFFSET(Sheet3!$C$7:$J$7,C67,$B$5)))/86400</f>
        <v>2.9699749974726871E-3</v>
      </c>
      <c r="K66" s="167">
        <f ca="1">(AVERAGE(OFFSET(Sheet3!$C$7:$J$7,C67,$B$5)))/86400</f>
        <v>2.9699749974726871E-3</v>
      </c>
      <c r="L66" s="167">
        <f ca="1">(MIN(OFFSET(Sheet3!$C$7:$J$7,C67,$B$5)))/86400</f>
        <v>2.9699749974726871E-3</v>
      </c>
      <c r="M66" s="134">
        <f ca="1">MAX(OFFSET(Sheet3!$C$8:$J$8,C67,$B$5))</f>
        <v>0.63057245017374386</v>
      </c>
      <c r="N66" s="134">
        <f ca="1">(OFFSET(Sheet3!$K$8,C67,$B$5))</f>
        <v>0.63057245017374386</v>
      </c>
      <c r="O66" s="134">
        <f ca="1">MIN(OFFSET(Sheet3!$C$8:$J$8,C67,$B$5))</f>
        <v>0.63057245017374386</v>
      </c>
    </row>
    <row r="67" spans="3:15" x14ac:dyDescent="0.25">
      <c r="C67" s="134">
        <v>248</v>
      </c>
      <c r="D67" s="134">
        <f ca="1">OFFSET(Sheet3!$B$5,C68,0)</f>
        <v>214</v>
      </c>
      <c r="E67" s="134">
        <v>1</v>
      </c>
      <c r="F67" s="134">
        <f ca="1">OFFSET(Sheet3!$C$5,C68,$B$5)</f>
        <v>0</v>
      </c>
      <c r="G67" s="134">
        <f ca="1">MAX(OFFSET(Sheet3!$C$6:$J$6,C68,$B$5))</f>
        <v>0</v>
      </c>
      <c r="H67" s="134" t="e">
        <f ca="1">AVERAGE(OFFSET(Sheet3!$C$6:$J$6,C68,$B$5))</f>
        <v>#DIV/0!</v>
      </c>
      <c r="I67" s="134">
        <f ca="1">MIN(OFFSET(Sheet3!$C$6:$J$6,C68,$B$5))</f>
        <v>0</v>
      </c>
      <c r="J67" s="167">
        <f ca="1">(MAX(OFFSET(Sheet3!$C$7:$J$7,C68,$B$5)))/86400</f>
        <v>0</v>
      </c>
      <c r="K67" s="167" t="e">
        <f ca="1">(AVERAGE(OFFSET(Sheet3!$C$7:$J$7,C68,$B$5)))/86400</f>
        <v>#DIV/0!</v>
      </c>
      <c r="L67" s="167">
        <f ca="1">(MIN(OFFSET(Sheet3!$C$7:$J$7,C68,$B$5)))/86400</f>
        <v>0</v>
      </c>
      <c r="M67" s="134">
        <f ca="1">MAX(OFFSET(Sheet3!$C$8:$J$8,C68,$B$5))</f>
        <v>0</v>
      </c>
      <c r="N67" s="134">
        <f ca="1">(OFFSET(Sheet3!$K$8,C68,$B$5))</f>
        <v>0</v>
      </c>
      <c r="O67" s="134">
        <f ca="1">MIN(OFFSET(Sheet3!$C$8:$J$8,C68,$B$5))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1</v>
      </c>
      <c r="F68" s="134">
        <f ca="1">OFFSET(Sheet3!$C$5,C69,$B$5)</f>
        <v>0</v>
      </c>
      <c r="G68" s="134">
        <f ca="1">MAX(OFFSET(Sheet3!$C$6:$J$6,C69,$B$5))</f>
        <v>0</v>
      </c>
      <c r="H68" s="134" t="e">
        <f ca="1">AVERAGE(OFFSET(Sheet3!$C$6:$J$6,C69,$B$5))</f>
        <v>#DIV/0!</v>
      </c>
      <c r="I68" s="134">
        <f ca="1">MIN(OFFSET(Sheet3!$C$6:$J$6,C69,$B$5))</f>
        <v>0</v>
      </c>
      <c r="J68" s="167">
        <f ca="1">(MAX(OFFSET(Sheet3!$C$7:$J$7,C69,$B$5)))/86400</f>
        <v>0</v>
      </c>
      <c r="K68" s="167" t="e">
        <f ca="1">(AVERAGE(OFFSET(Sheet3!$C$7:$J$7,C69,$B$5)))/86400</f>
        <v>#DIV/0!</v>
      </c>
      <c r="L68" s="167">
        <f ca="1">(MIN(OFFSET(Sheet3!$C$7:$J$7,C69,$B$5)))/86400</f>
        <v>0</v>
      </c>
      <c r="M68" s="134">
        <f ca="1">MAX(OFFSET(Sheet3!$C$8:$J$8,C69,$B$5))</f>
        <v>0</v>
      </c>
      <c r="N68" s="134">
        <f ca="1">(OFFSET(Sheet3!$K$8,C69,$B$5))</f>
        <v>0</v>
      </c>
      <c r="O68" s="134">
        <f ca="1">MIN(OFFSET(Sheet3!$C$8:$J$8,C69,$B$5))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1</v>
      </c>
      <c r="F69" s="134">
        <f ca="1">OFFSET(Sheet3!$C$5,C70,$B$5)</f>
        <v>0</v>
      </c>
      <c r="G69" s="134">
        <f ca="1">MAX(OFFSET(Sheet3!$C$6:$J$6,C70,$B$5))</f>
        <v>0</v>
      </c>
      <c r="H69" s="134" t="e">
        <f ca="1">AVERAGE(OFFSET(Sheet3!$C$6:$J$6,C70,$B$5))</f>
        <v>#DIV/0!</v>
      </c>
      <c r="I69" s="134">
        <f ca="1">MIN(OFFSET(Sheet3!$C$6:$J$6,C70,$B$5))</f>
        <v>0</v>
      </c>
      <c r="J69" s="167">
        <f ca="1">(MAX(OFFSET(Sheet3!$C$7:$J$7,C70,$B$5)))/86400</f>
        <v>0</v>
      </c>
      <c r="K69" s="167" t="e">
        <f ca="1">(AVERAGE(OFFSET(Sheet3!$C$7:$J$7,C70,$B$5)))/86400</f>
        <v>#DIV/0!</v>
      </c>
      <c r="L69" s="167">
        <f ca="1">(MIN(OFFSET(Sheet3!$C$7:$J$7,C70,$B$5)))/86400</f>
        <v>0</v>
      </c>
      <c r="M69" s="134">
        <f ca="1">MAX(OFFSET(Sheet3!$C$8:$J$8,C70,$B$5))</f>
        <v>0</v>
      </c>
      <c r="N69" s="134">
        <f ca="1">(OFFSET(Sheet3!$K$8,C70,$B$5))</f>
        <v>0</v>
      </c>
      <c r="O69" s="134">
        <f ca="1">MIN(OFFSET(Sheet3!$C$8:$J$8,C70,$B$5))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1</v>
      </c>
      <c r="F70" s="134">
        <f ca="1">OFFSET(Sheet3!$C$5,C71,$B$5)</f>
        <v>0</v>
      </c>
      <c r="G70" s="134">
        <f ca="1">MAX(OFFSET(Sheet3!$C$6:$J$6,C71,$B$5))</f>
        <v>0</v>
      </c>
      <c r="H70" s="134" t="e">
        <f ca="1">AVERAGE(OFFSET(Sheet3!$C$6:$J$6,C71,$B$5))</f>
        <v>#DIV/0!</v>
      </c>
      <c r="I70" s="134">
        <f ca="1">MIN(OFFSET(Sheet3!$C$6:$J$6,C71,$B$5))</f>
        <v>0</v>
      </c>
      <c r="J70" s="167">
        <f ca="1">(MAX(OFFSET(Sheet3!$C$7:$J$7,C71,$B$5)))/86400</f>
        <v>0</v>
      </c>
      <c r="K70" s="167" t="e">
        <f ca="1">(AVERAGE(OFFSET(Sheet3!$C$7:$J$7,C71,$B$5)))/86400</f>
        <v>#DIV/0!</v>
      </c>
      <c r="L70" s="167">
        <f ca="1">(MIN(OFFSET(Sheet3!$C$7:$J$7,C71,$B$5)))/86400</f>
        <v>0</v>
      </c>
      <c r="M70" s="134">
        <f ca="1">MAX(OFFSET(Sheet3!$C$8:$J$8,C71,$B$5))</f>
        <v>0</v>
      </c>
      <c r="N70" s="134">
        <f ca="1">(OFFSET(Sheet3!$K$8,C71,$B$5))</f>
        <v>0</v>
      </c>
      <c r="O70" s="134">
        <f ca="1">MIN(OFFSET(Sheet3!$C$8:$J$8,C71,$B$5))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1</v>
      </c>
      <c r="F71" s="134">
        <f ca="1">OFFSET(Sheet3!$C$5,C72,$B$5)</f>
        <v>1</v>
      </c>
      <c r="G71" s="134">
        <f ca="1">MAX(OFFSET(Sheet3!$C$6:$J$6,C72,$B$5))</f>
        <v>198.65999999999997</v>
      </c>
      <c r="H71" s="134">
        <f ca="1">AVERAGE(OFFSET(Sheet3!$C$6:$J$6,C72,$B$5))</f>
        <v>198.65999999999997</v>
      </c>
      <c r="I71" s="134">
        <f ca="1">MIN(OFFSET(Sheet3!$C$6:$J$6,C72,$B$5))</f>
        <v>198.65999999999997</v>
      </c>
      <c r="J71" s="167">
        <f ca="1">(MAX(OFFSET(Sheet3!$C$7:$J$7,C72,$B$5)))/86400</f>
        <v>2.4527239309068802E-3</v>
      </c>
      <c r="K71" s="167">
        <f ca="1">(AVERAGE(OFFSET(Sheet3!$C$7:$J$7,C72,$B$5)))/86400</f>
        <v>2.4527239309068802E-3</v>
      </c>
      <c r="L71" s="167">
        <f ca="1">(MIN(OFFSET(Sheet3!$C$7:$J$7,C72,$B$5)))/86400</f>
        <v>2.4527239309068802E-3</v>
      </c>
      <c r="M71" s="134">
        <f ca="1">MAX(OFFSET(Sheet3!$C$8:$J$8,C72,$B$5))</f>
        <v>0.63916827202277815</v>
      </c>
      <c r="N71" s="134">
        <f ca="1">(OFFSET(Sheet3!$K$8,C72,$B$5))</f>
        <v>0.63916827202277815</v>
      </c>
      <c r="O71" s="134">
        <f ca="1">MIN(OFFSET(Sheet3!$C$8:$J$8,C72,$B$5))</f>
        <v>0.63916827202277815</v>
      </c>
    </row>
    <row r="72" spans="3:15" x14ac:dyDescent="0.25">
      <c r="C72" s="134">
        <v>268</v>
      </c>
      <c r="D72" s="134">
        <f ca="1">OFFSET(Sheet3!$B$5,C73,0)</f>
        <v>224</v>
      </c>
      <c r="E72" s="134">
        <v>1</v>
      </c>
      <c r="F72" s="134">
        <f ca="1">OFFSET(Sheet3!$C$5,C73,$B$5)</f>
        <v>6</v>
      </c>
      <c r="G72" s="134">
        <f ca="1">MAX(OFFSET(Sheet3!$C$6:$J$6,C73,$B$5))</f>
        <v>467.58000000000004</v>
      </c>
      <c r="H72" s="134">
        <f ca="1">AVERAGE(OFFSET(Sheet3!$C$6:$J$6,C73,$B$5))</f>
        <v>262.54666666666668</v>
      </c>
      <c r="I72" s="134">
        <f ca="1">MIN(OFFSET(Sheet3!$C$6:$J$6,C73,$B$5))</f>
        <v>221.54000000000002</v>
      </c>
      <c r="J72" s="167">
        <f ca="1">(MAX(OFFSET(Sheet3!$C$7:$J$7,C73,$B$5)))/86400</f>
        <v>7.5536666073126183E-3</v>
      </c>
      <c r="K72" s="167">
        <f ca="1">(AVERAGE(OFFSET(Sheet3!$C$7:$J$7,C73,$B$5)))/86400</f>
        <v>4.312966919911395E-3</v>
      </c>
      <c r="L72" s="167">
        <f ca="1">(MIN(OFFSET(Sheet3!$C$7:$J$7,C73,$B$5)))/86400</f>
        <v>2.3773964268756537E-3</v>
      </c>
      <c r="M72" s="134">
        <f ca="1">MAX(OFFSET(Sheet3!$C$8:$J$8,C73,$B$5))</f>
        <v>0.73536675443816701</v>
      </c>
      <c r="N72" s="134">
        <f ca="1">(OFFSET(Sheet3!$K$8,C73,$B$5))</f>
        <v>0.48037879413893392</v>
      </c>
      <c r="O72" s="134">
        <f ca="1">MIN(OFFSET(Sheet3!$C$8:$J$8,C73,$B$5))</f>
        <v>0.30245355020200465</v>
      </c>
    </row>
    <row r="73" spans="3:15" x14ac:dyDescent="0.25">
      <c r="C73" s="134">
        <v>272</v>
      </c>
      <c r="D73" s="134">
        <f ca="1">OFFSET(Sheet3!$B$5,C74,0)</f>
        <v>225</v>
      </c>
      <c r="E73" s="134">
        <v>1</v>
      </c>
      <c r="F73" s="134">
        <f ca="1">OFFSET(Sheet3!$C$5,C74,$B$5)</f>
        <v>0</v>
      </c>
      <c r="G73" s="134">
        <f ca="1">MAX(OFFSET(Sheet3!$C$6:$J$6,C74,$B$5))</f>
        <v>0</v>
      </c>
      <c r="H73" s="134" t="e">
        <f ca="1">AVERAGE(OFFSET(Sheet3!$C$6:$J$6,C74,$B$5))</f>
        <v>#DIV/0!</v>
      </c>
      <c r="I73" s="134">
        <f ca="1">MIN(OFFSET(Sheet3!$C$6:$J$6,C74,$B$5))</f>
        <v>0</v>
      </c>
      <c r="J73" s="167">
        <f ca="1">(MAX(OFFSET(Sheet3!$C$7:$J$7,C74,$B$5)))/86400</f>
        <v>0</v>
      </c>
      <c r="K73" s="167" t="e">
        <f ca="1">(AVERAGE(OFFSET(Sheet3!$C$7:$J$7,C74,$B$5)))/86400</f>
        <v>#DIV/0!</v>
      </c>
      <c r="L73" s="167">
        <f ca="1">(MIN(OFFSET(Sheet3!$C$7:$J$7,C74,$B$5)))/86400</f>
        <v>0</v>
      </c>
      <c r="M73" s="134">
        <f ca="1">MAX(OFFSET(Sheet3!$C$8:$J$8,C74,$B$5))</f>
        <v>0</v>
      </c>
      <c r="N73" s="134">
        <f ca="1">(OFFSET(Sheet3!$K$8,C74,$B$5))</f>
        <v>0</v>
      </c>
      <c r="O73" s="134">
        <f ca="1">MIN(OFFSET(Sheet3!$C$8:$J$8,C74,$B$5))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1</v>
      </c>
      <c r="F74" s="134">
        <f ca="1">OFFSET(Sheet3!$C$5,C75,$B$5)</f>
        <v>0</v>
      </c>
      <c r="G74" s="134">
        <f ca="1">MAX(OFFSET(Sheet3!$C$6:$J$6,C75,$B$5))</f>
        <v>0</v>
      </c>
      <c r="H74" s="134" t="e">
        <f ca="1">AVERAGE(OFFSET(Sheet3!$C$6:$J$6,C75,$B$5))</f>
        <v>#DIV/0!</v>
      </c>
      <c r="I74" s="134">
        <f ca="1">MIN(OFFSET(Sheet3!$C$6:$J$6,C75,$B$5))</f>
        <v>0</v>
      </c>
      <c r="J74" s="167">
        <f ca="1">(MAX(OFFSET(Sheet3!$C$7:$J$7,C75,$B$5)))/86400</f>
        <v>0</v>
      </c>
      <c r="K74" s="167" t="e">
        <f ca="1">(AVERAGE(OFFSET(Sheet3!$C$7:$J$7,C75,$B$5)))/86400</f>
        <v>#DIV/0!</v>
      </c>
      <c r="L74" s="167">
        <f ca="1">(MIN(OFFSET(Sheet3!$C$7:$J$7,C75,$B$5)))/86400</f>
        <v>0</v>
      </c>
      <c r="M74" s="134">
        <f ca="1">MAX(OFFSET(Sheet3!$C$8:$J$8,C75,$B$5))</f>
        <v>0</v>
      </c>
      <c r="N74" s="134">
        <f ca="1">(OFFSET(Sheet3!$K$8,C75,$B$5))</f>
        <v>0</v>
      </c>
      <c r="O74" s="134">
        <f ca="1">MIN(OFFSET(Sheet3!$C$8:$J$8,C75,$B$5))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1</v>
      </c>
      <c r="F75" s="134">
        <f ca="1">OFFSET(Sheet3!$C$5,C76,$B$5)</f>
        <v>1</v>
      </c>
      <c r="G75" s="134">
        <f ca="1">MAX(OFFSET(Sheet3!$C$6:$J$6,C76,$B$5))</f>
        <v>249</v>
      </c>
      <c r="H75" s="134">
        <f ca="1">AVERAGE(OFFSET(Sheet3!$C$6:$J$6,C76,$B$5))</f>
        <v>249</v>
      </c>
      <c r="I75" s="134">
        <f ca="1">MIN(OFFSET(Sheet3!$C$6:$J$6,C76,$B$5))</f>
        <v>249</v>
      </c>
      <c r="J75" s="167">
        <f ca="1">(MAX(OFFSET(Sheet3!$C$7:$J$7,C76,$B$5)))/86400</f>
        <v>3.1806722764272165E-3</v>
      </c>
      <c r="K75" s="167">
        <f ca="1">(AVERAGE(OFFSET(Sheet3!$C$7:$J$7,C76,$B$5)))/86400</f>
        <v>3.1806722764272165E-3</v>
      </c>
      <c r="L75" s="167">
        <f ca="1">(MIN(OFFSET(Sheet3!$C$7:$J$7,C76,$B$5)))/86400</f>
        <v>3.1806722764272165E-3</v>
      </c>
      <c r="M75" s="134">
        <f ca="1">MAX(OFFSET(Sheet3!$C$8:$J$8,C76,$B$5))</f>
        <v>0.61778003596790787</v>
      </c>
      <c r="N75" s="134">
        <f ca="1">(OFFSET(Sheet3!$K$8,C76,$B$5))</f>
        <v>0.61778003596790787</v>
      </c>
      <c r="O75" s="134">
        <f ca="1">MIN(OFFSET(Sheet3!$C$8:$J$8,C76,$B$5))</f>
        <v>0.61778003596790787</v>
      </c>
    </row>
    <row r="76" spans="3:15" x14ac:dyDescent="0.25">
      <c r="C76" s="134">
        <v>284</v>
      </c>
      <c r="D76" s="134">
        <f ca="1">OFFSET(Sheet3!$B$5,C77,0)</f>
        <v>235</v>
      </c>
      <c r="E76" s="134">
        <v>1</v>
      </c>
      <c r="F76" s="134">
        <f ca="1">OFFSET(Sheet3!$C$5,C77,$B$5)</f>
        <v>0</v>
      </c>
      <c r="G76" s="134">
        <f ca="1">MAX(OFFSET(Sheet3!$C$6:$J$6,C77,$B$5))</f>
        <v>0</v>
      </c>
      <c r="H76" s="134" t="e">
        <f ca="1">AVERAGE(OFFSET(Sheet3!$C$6:$J$6,C77,$B$5))</f>
        <v>#DIV/0!</v>
      </c>
      <c r="I76" s="134">
        <f ca="1">MIN(OFFSET(Sheet3!$C$6:$J$6,C77,$B$5))</f>
        <v>0</v>
      </c>
      <c r="J76" s="167">
        <f ca="1">(MAX(OFFSET(Sheet3!$C$7:$J$7,C77,$B$5)))/86400</f>
        <v>0</v>
      </c>
      <c r="K76" s="167" t="e">
        <f ca="1">(AVERAGE(OFFSET(Sheet3!$C$7:$J$7,C77,$B$5)))/86400</f>
        <v>#DIV/0!</v>
      </c>
      <c r="L76" s="167">
        <f ca="1">(MIN(OFFSET(Sheet3!$C$7:$J$7,C77,$B$5)))/86400</f>
        <v>0</v>
      </c>
      <c r="M76" s="134">
        <f ca="1">MAX(OFFSET(Sheet3!$C$8:$J$8,C77,$B$5))</f>
        <v>0</v>
      </c>
      <c r="N76" s="134">
        <f ca="1">(OFFSET(Sheet3!$K$8,C77,$B$5))</f>
        <v>0</v>
      </c>
      <c r="O76" s="134">
        <f ca="1">MIN(OFFSET(Sheet3!$C$8:$J$8,C77,$B$5))</f>
        <v>0</v>
      </c>
    </row>
    <row r="77" spans="3:15" x14ac:dyDescent="0.25">
      <c r="C77" s="134">
        <v>288</v>
      </c>
      <c r="D77" s="134">
        <f ca="1">OFFSET(Sheet3!$B$5,C78,0)</f>
        <v>241</v>
      </c>
      <c r="E77" s="134">
        <v>1</v>
      </c>
      <c r="F77" s="134">
        <f ca="1">OFFSET(Sheet3!$C$5,C78,$B$5)</f>
        <v>1</v>
      </c>
      <c r="G77" s="134">
        <f ca="1">MAX(OFFSET(Sheet3!$C$6:$J$6,C78,$B$5))</f>
        <v>276.3</v>
      </c>
      <c r="H77" s="134">
        <f ca="1">AVERAGE(OFFSET(Sheet3!$C$6:$J$6,C78,$B$5))</f>
        <v>276.3</v>
      </c>
      <c r="I77" s="134">
        <f ca="1">MIN(OFFSET(Sheet3!$C$6:$J$6,C78,$B$5))</f>
        <v>276.3</v>
      </c>
      <c r="J77" s="167">
        <f ca="1">(MAX(OFFSET(Sheet3!$C$7:$J$7,C78,$B$5)))/86400</f>
        <v>3.5538763058070911E-3</v>
      </c>
      <c r="K77" s="167">
        <f ca="1">(AVERAGE(OFFSET(Sheet3!$C$7:$J$7,C78,$B$5)))/86400</f>
        <v>3.5538763058070911E-3</v>
      </c>
      <c r="L77" s="167">
        <f ca="1">(MIN(OFFSET(Sheet3!$C$7:$J$7,C78,$B$5)))/86400</f>
        <v>3.5538763058070911E-3</v>
      </c>
      <c r="M77" s="134">
        <f ca="1">MAX(OFFSET(Sheet3!$C$8:$J$8,C78,$B$5))</f>
        <v>0.61352465938029588</v>
      </c>
      <c r="N77" s="134">
        <f ca="1">(OFFSET(Sheet3!$K$8,C78,$B$5))</f>
        <v>0.61352465938029588</v>
      </c>
      <c r="O77" s="134">
        <f ca="1">MIN(OFFSET(Sheet3!$C$8:$J$8,C78,$B$5))</f>
        <v>0.61352465938029588</v>
      </c>
    </row>
    <row r="78" spans="3:15" x14ac:dyDescent="0.25">
      <c r="C78" s="134">
        <v>292</v>
      </c>
      <c r="D78" s="134">
        <f ca="1">OFFSET(Sheet3!$B$5,C79,0)</f>
        <v>243</v>
      </c>
      <c r="E78" s="134">
        <v>1</v>
      </c>
      <c r="F78" s="134">
        <f ca="1">OFFSET(Sheet3!$C$5,C79,$B$5)</f>
        <v>0</v>
      </c>
      <c r="G78" s="134">
        <f ca="1">MAX(OFFSET(Sheet3!$C$6:$J$6,C79,$B$5))</f>
        <v>0</v>
      </c>
      <c r="H78" s="134" t="e">
        <f ca="1">AVERAGE(OFFSET(Sheet3!$C$6:$J$6,C79,$B$5))</f>
        <v>#DIV/0!</v>
      </c>
      <c r="I78" s="134">
        <f ca="1">MIN(OFFSET(Sheet3!$C$6:$J$6,C79,$B$5))</f>
        <v>0</v>
      </c>
      <c r="J78" s="167">
        <f ca="1">(MAX(OFFSET(Sheet3!$C$7:$J$7,C79,$B$5)))/86400</f>
        <v>0</v>
      </c>
      <c r="K78" s="167" t="e">
        <f ca="1">(AVERAGE(OFFSET(Sheet3!$C$7:$J$7,C79,$B$5)))/86400</f>
        <v>#DIV/0!</v>
      </c>
      <c r="L78" s="167">
        <f ca="1">(MIN(OFFSET(Sheet3!$C$7:$J$7,C79,$B$5)))/86400</f>
        <v>0</v>
      </c>
      <c r="M78" s="134">
        <f ca="1">MAX(OFFSET(Sheet3!$C$8:$J$8,C79,$B$5))</f>
        <v>0</v>
      </c>
      <c r="N78" s="134">
        <f ca="1">(OFFSET(Sheet3!$K$8,C79,$B$5))</f>
        <v>0</v>
      </c>
      <c r="O78" s="134">
        <f ca="1">MIN(OFFSET(Sheet3!$C$8:$J$8,C79,$B$5))</f>
        <v>0</v>
      </c>
    </row>
    <row r="79" spans="3:15" x14ac:dyDescent="0.25">
      <c r="C79" s="134">
        <v>296</v>
      </c>
      <c r="D79" s="134">
        <f ca="1">OFFSET(Sheet3!$B$5,C80,0)</f>
        <v>244</v>
      </c>
      <c r="E79" s="134">
        <v>1</v>
      </c>
      <c r="F79" s="134">
        <f ca="1">OFFSET(Sheet3!$C$5,C80,$B$5)</f>
        <v>1</v>
      </c>
      <c r="G79" s="134">
        <f ca="1">MAX(OFFSET(Sheet3!$C$6:$J$6,C80,$B$5))</f>
        <v>246.04000000000002</v>
      </c>
      <c r="H79" s="134">
        <f ca="1">AVERAGE(OFFSET(Sheet3!$C$6:$J$6,C80,$B$5))</f>
        <v>246.04000000000002</v>
      </c>
      <c r="I79" s="134">
        <f ca="1">MIN(OFFSET(Sheet3!$C$6:$J$6,C80,$B$5))</f>
        <v>246.04000000000002</v>
      </c>
      <c r="J79" s="167">
        <f ca="1">(MAX(OFFSET(Sheet3!$C$7:$J$7,C80,$B$5)))/86400</f>
        <v>1.9193936494067165E-3</v>
      </c>
      <c r="K79" s="167">
        <f ca="1">(AVERAGE(OFFSET(Sheet3!$C$7:$J$7,C80,$B$5)))/86400</f>
        <v>1.9193936494067165E-3</v>
      </c>
      <c r="L79" s="167">
        <f ca="1">(MIN(OFFSET(Sheet3!$C$7:$J$7,C80,$B$5)))/86400</f>
        <v>1.9193936494067165E-3</v>
      </c>
      <c r="M79" s="134">
        <f ca="1">MAX(OFFSET(Sheet3!$C$8:$J$8,C80,$B$5))</f>
        <v>1.07600532580497</v>
      </c>
      <c r="N79" s="134">
        <f ca="1">(OFFSET(Sheet3!$K$8,C80,$B$5))</f>
        <v>1.0115680662079762</v>
      </c>
      <c r="O79" s="134">
        <f ca="1">MIN(OFFSET(Sheet3!$C$8:$J$8,C80,$B$5))</f>
        <v>1.07600532580497</v>
      </c>
    </row>
    <row r="80" spans="3:15" x14ac:dyDescent="0.25">
      <c r="C80" s="134">
        <v>300</v>
      </c>
      <c r="D80" s="134">
        <f ca="1">OFFSET(Sheet3!$B$5,C81,0)</f>
        <v>245</v>
      </c>
      <c r="E80" s="134">
        <v>1</v>
      </c>
      <c r="F80" s="134">
        <f ca="1">OFFSET(Sheet3!$C$5,C81,$B$5)</f>
        <v>1</v>
      </c>
      <c r="G80" s="134">
        <f ca="1">MAX(OFFSET(Sheet3!$C$6:$J$6,C81,$B$5))</f>
        <v>310.49</v>
      </c>
      <c r="H80" s="134">
        <f ca="1">AVERAGE(OFFSET(Sheet3!$C$6:$J$6,C81,$B$5))</f>
        <v>310.49</v>
      </c>
      <c r="I80" s="134">
        <f ca="1">MIN(OFFSET(Sheet3!$C$6:$J$6,C81,$B$5))</f>
        <v>310.49</v>
      </c>
      <c r="J80" s="167">
        <f ca="1">(MAX(OFFSET(Sheet3!$C$7:$J$7,C81,$B$5)))/86400</f>
        <v>4.41581578925564E-3</v>
      </c>
      <c r="K80" s="167">
        <f ca="1">(AVERAGE(OFFSET(Sheet3!$C$7:$J$7,C81,$B$5)))/86400</f>
        <v>4.41581578925564E-3</v>
      </c>
      <c r="L80" s="167">
        <f ca="1">(MIN(OFFSET(Sheet3!$C$7:$J$7,C81,$B$5)))/86400</f>
        <v>4.41581578925564E-3</v>
      </c>
      <c r="M80" s="134">
        <f ca="1">MAX(OFFSET(Sheet3!$C$8:$J$8,C81,$B$5))</f>
        <v>0.55486855726020512</v>
      </c>
      <c r="N80" s="134">
        <f ca="1">(OFFSET(Sheet3!$K$8,C81,$B$5))</f>
        <v>0.55486855726020512</v>
      </c>
      <c r="O80" s="134">
        <f ca="1">MIN(OFFSET(Sheet3!$C$8:$J$8,C81,$B$5))</f>
        <v>0.55486855726020512</v>
      </c>
    </row>
    <row r="81" spans="3:15" x14ac:dyDescent="0.25">
      <c r="C81" s="134">
        <v>304</v>
      </c>
      <c r="D81" s="134">
        <f ca="1">OFFSET(Sheet3!$B$5,C82,0)</f>
        <v>247</v>
      </c>
      <c r="E81" s="134">
        <v>1</v>
      </c>
      <c r="F81" s="134">
        <f ca="1">OFFSET(Sheet3!$C$5,C82,$B$5)</f>
        <v>0</v>
      </c>
      <c r="G81" s="134">
        <f ca="1">MAX(OFFSET(Sheet3!$C$6:$J$6,C82,$B$5))</f>
        <v>0</v>
      </c>
      <c r="H81" s="134" t="e">
        <f ca="1">AVERAGE(OFFSET(Sheet3!$C$6:$J$6,C82,$B$5))</f>
        <v>#DIV/0!</v>
      </c>
      <c r="I81" s="134">
        <f ca="1">MIN(OFFSET(Sheet3!$C$6:$J$6,C82,$B$5))</f>
        <v>0</v>
      </c>
      <c r="J81" s="167">
        <f ca="1">(MAX(OFFSET(Sheet3!$C$7:$J$7,C82,$B$5)))/86400</f>
        <v>0</v>
      </c>
      <c r="K81" s="167" t="e">
        <f ca="1">(AVERAGE(OFFSET(Sheet3!$C$7:$J$7,C82,$B$5)))/86400</f>
        <v>#DIV/0!</v>
      </c>
      <c r="L81" s="167">
        <f ca="1">(MIN(OFFSET(Sheet3!$C$7:$J$7,C82,$B$5)))/86400</f>
        <v>0</v>
      </c>
      <c r="M81" s="134">
        <f ca="1">MAX(OFFSET(Sheet3!$C$8:$J$8,C82,$B$5))</f>
        <v>0</v>
      </c>
      <c r="N81" s="134">
        <f ca="1">(OFFSET(Sheet3!$K$8,C82,$B$5))</f>
        <v>0</v>
      </c>
      <c r="O81" s="134">
        <f ca="1">MIN(OFFSET(Sheet3!$C$8:$J$8,C82,$B$5))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1</v>
      </c>
      <c r="F82" s="134">
        <f ca="1">OFFSET(Sheet3!$C$5,C83,$B$5)</f>
        <v>1</v>
      </c>
      <c r="G82" s="134">
        <f ca="1">MAX(OFFSET(Sheet3!$C$6:$J$6,C83,$B$5))</f>
        <v>302.8</v>
      </c>
      <c r="H82" s="134">
        <f ca="1">AVERAGE(OFFSET(Sheet3!$C$6:$J$6,C83,$B$5))</f>
        <v>302.8</v>
      </c>
      <c r="I82" s="134">
        <f ca="1">MIN(OFFSET(Sheet3!$C$6:$J$6,C83,$B$5))</f>
        <v>302.8</v>
      </c>
      <c r="J82" s="167">
        <f ca="1">(MAX(OFFSET(Sheet3!$C$7:$J$7,C83,$B$5)))/86400</f>
        <v>3.5790301872450697E-3</v>
      </c>
      <c r="K82" s="167">
        <f ca="1">(AVERAGE(OFFSET(Sheet3!$C$7:$J$7,C83,$B$5)))/86400</f>
        <v>3.5790301872450697E-3</v>
      </c>
      <c r="L82" s="167">
        <f ca="1">(MIN(OFFSET(Sheet3!$C$7:$J$7,C83,$B$5)))/86400</f>
        <v>3.5790301872450697E-3</v>
      </c>
      <c r="M82" s="134">
        <f ca="1">MAX(OFFSET(Sheet3!$C$8:$J$8,C83,$B$5))</f>
        <v>0.66764247031815727</v>
      </c>
      <c r="N82" s="134">
        <f ca="1">(OFFSET(Sheet3!$K$8,C83,$B$5))</f>
        <v>0.66764247031815727</v>
      </c>
      <c r="O82" s="134">
        <f ca="1">MIN(OFFSET(Sheet3!$C$8:$J$8,C83,$B$5))</f>
        <v>0.66764247031815727</v>
      </c>
    </row>
    <row r="83" spans="3:15" x14ac:dyDescent="0.25">
      <c r="C83" s="134">
        <v>312</v>
      </c>
      <c r="D83" s="134">
        <f ca="1">OFFSET(Sheet3!$B$5,C84,0)</f>
        <v>250</v>
      </c>
      <c r="E83" s="134">
        <v>1</v>
      </c>
      <c r="F83" s="134">
        <f ca="1">OFFSET(Sheet3!$C$5,C84,$B$5)</f>
        <v>0</v>
      </c>
      <c r="G83" s="134">
        <f ca="1">MAX(OFFSET(Sheet3!$C$6:$J$6,C84,$B$5))</f>
        <v>0</v>
      </c>
      <c r="H83" s="134" t="e">
        <f ca="1">AVERAGE(OFFSET(Sheet3!$C$6:$J$6,C84,$B$5))</f>
        <v>#DIV/0!</v>
      </c>
      <c r="I83" s="134">
        <f ca="1">MIN(OFFSET(Sheet3!$C$6:$J$6,C84,$B$5))</f>
        <v>0</v>
      </c>
      <c r="J83" s="167">
        <f ca="1">(MAX(OFFSET(Sheet3!$C$7:$J$7,C84,$B$5)))/86400</f>
        <v>0</v>
      </c>
      <c r="K83" s="167" t="e">
        <f ca="1">(AVERAGE(OFFSET(Sheet3!$C$7:$J$7,C84,$B$5)))/86400</f>
        <v>#DIV/0!</v>
      </c>
      <c r="L83" s="167">
        <f ca="1">(MIN(OFFSET(Sheet3!$C$7:$J$7,C84,$B$5)))/86400</f>
        <v>0</v>
      </c>
      <c r="M83" s="134">
        <f ca="1">MAX(OFFSET(Sheet3!$C$8:$J$8,C84,$B$5))</f>
        <v>0</v>
      </c>
      <c r="N83" s="134">
        <f ca="1">(OFFSET(Sheet3!$K$8,C84,$B$5))</f>
        <v>0</v>
      </c>
      <c r="O83" s="134">
        <f ca="1">MIN(OFFSET(Sheet3!$C$8:$J$8,C84,$B$5))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1</v>
      </c>
      <c r="F84" s="134">
        <f ca="1">OFFSET(Sheet3!$C$5,C85,$B$5)</f>
        <v>0</v>
      </c>
      <c r="G84" s="134">
        <f ca="1">MAX(OFFSET(Sheet3!$C$6:$J$6,C85,$B$5))</f>
        <v>0</v>
      </c>
      <c r="H84" s="134" t="e">
        <f ca="1">AVERAGE(OFFSET(Sheet3!$C$6:$J$6,C85,$B$5))</f>
        <v>#DIV/0!</v>
      </c>
      <c r="I84" s="134">
        <f ca="1">MIN(OFFSET(Sheet3!$C$6:$J$6,C85,$B$5))</f>
        <v>0</v>
      </c>
      <c r="J84" s="167">
        <f ca="1">(MAX(OFFSET(Sheet3!$C$7:$J$7,C85,$B$5)))/86400</f>
        <v>0</v>
      </c>
      <c r="K84" s="167" t="e">
        <f ca="1">(AVERAGE(OFFSET(Sheet3!$C$7:$J$7,C85,$B$5)))/86400</f>
        <v>#DIV/0!</v>
      </c>
      <c r="L84" s="167">
        <f ca="1">(MIN(OFFSET(Sheet3!$C$7:$J$7,C85,$B$5)))/86400</f>
        <v>0</v>
      </c>
      <c r="M84" s="134">
        <f ca="1">MAX(OFFSET(Sheet3!$C$8:$J$8,C85,$B$5))</f>
        <v>0</v>
      </c>
      <c r="N84" s="134">
        <f ca="1">(OFFSET(Sheet3!$K$8,C85,$B$5))</f>
        <v>0</v>
      </c>
      <c r="O84" s="134">
        <f ca="1">MIN(OFFSET(Sheet3!$C$8:$J$8,C85,$B$5))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1</v>
      </c>
      <c r="F85" s="134">
        <f ca="1">OFFSET(Sheet3!$C$5,C86,$B$5)</f>
        <v>0</v>
      </c>
      <c r="G85" s="134">
        <f ca="1">MAX(OFFSET(Sheet3!$C$6:$J$6,C86,$B$5))</f>
        <v>0</v>
      </c>
      <c r="H85" s="134" t="e">
        <f ca="1">AVERAGE(OFFSET(Sheet3!$C$6:$J$6,C86,$B$5))</f>
        <v>#DIV/0!</v>
      </c>
      <c r="I85" s="134">
        <f ca="1">MIN(OFFSET(Sheet3!$C$6:$J$6,C86,$B$5))</f>
        <v>0</v>
      </c>
      <c r="J85" s="167">
        <f ca="1">(MAX(OFFSET(Sheet3!$C$7:$J$7,C86,$B$5)))/86400</f>
        <v>0</v>
      </c>
      <c r="K85" s="167" t="e">
        <f ca="1">(AVERAGE(OFFSET(Sheet3!$C$7:$J$7,C86,$B$5)))/86400</f>
        <v>#DIV/0!</v>
      </c>
      <c r="L85" s="167">
        <f ca="1">(MIN(OFFSET(Sheet3!$C$7:$J$7,C86,$B$5)))/86400</f>
        <v>0</v>
      </c>
      <c r="M85" s="134">
        <f ca="1">MAX(OFFSET(Sheet3!$C$8:$J$8,C86,$B$5))</f>
        <v>0</v>
      </c>
      <c r="N85" s="134">
        <f ca="1">(OFFSET(Sheet3!$K$8,C86,$B$5))</f>
        <v>0</v>
      </c>
      <c r="O85" s="134">
        <f ca="1">MIN(OFFSET(Sheet3!$C$8:$J$8,C86,$B$5))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1</v>
      </c>
      <c r="F86" s="134">
        <f ca="1">OFFSET(Sheet3!$C$5,C87,$B$5)</f>
        <v>2</v>
      </c>
      <c r="G86" s="134">
        <f ca="1">MAX(OFFSET(Sheet3!$C$6:$J$6,C87,$B$5))</f>
        <v>486.96000000000009</v>
      </c>
      <c r="H86" s="134">
        <f ca="1">AVERAGE(OFFSET(Sheet3!$C$6:$J$6,C87,$B$5))</f>
        <v>425.64000000000004</v>
      </c>
      <c r="I86" s="134">
        <f ca="1">MIN(OFFSET(Sheet3!$C$6:$J$6,C87,$B$5))</f>
        <v>364.32</v>
      </c>
      <c r="J86" s="167">
        <f ca="1">(MAX(OFFSET(Sheet3!$C$7:$J$7,C87,$B$5)))/86400</f>
        <v>3.4527382644775786E-3</v>
      </c>
      <c r="K86" s="167">
        <f ca="1">(AVERAGE(OFFSET(Sheet3!$C$7:$J$7,C87,$B$5)))/86400</f>
        <v>3.3361899811992545E-3</v>
      </c>
      <c r="L86" s="167">
        <f ca="1">(MIN(OFFSET(Sheet3!$C$7:$J$7,C87,$B$5)))/86400</f>
        <v>3.2196416979209308E-3</v>
      </c>
      <c r="M86" s="134">
        <f ca="1">MAX(OFFSET(Sheet3!$C$8:$J$8,C87,$B$5))</f>
        <v>1.1129690231283063</v>
      </c>
      <c r="N86" s="134">
        <f ca="1">(OFFSET(Sheet3!$K$8,C87,$B$5))</f>
        <v>1.0068044043041136</v>
      </c>
      <c r="O86" s="134">
        <f ca="1">MIN(OFFSET(Sheet3!$C$8:$J$8,C87,$B$5))</f>
        <v>0.89295364818281242</v>
      </c>
    </row>
    <row r="87" spans="3:15" x14ac:dyDescent="0.25">
      <c r="C87" s="134">
        <v>328</v>
      </c>
      <c r="D87" s="134">
        <f ca="1">OFFSET(Sheet3!$B$5,C88,0)</f>
        <v>255</v>
      </c>
      <c r="E87" s="134">
        <v>1</v>
      </c>
      <c r="F87" s="134">
        <f ca="1">OFFSET(Sheet3!$C$5,C88,$B$5)</f>
        <v>0</v>
      </c>
      <c r="G87" s="134">
        <f ca="1">MAX(OFFSET(Sheet3!$C$6:$J$6,C88,$B$5))</f>
        <v>0</v>
      </c>
      <c r="H87" s="134" t="e">
        <f ca="1">AVERAGE(OFFSET(Sheet3!$C$6:$J$6,C88,$B$5))</f>
        <v>#DIV/0!</v>
      </c>
      <c r="I87" s="134">
        <f ca="1">MIN(OFFSET(Sheet3!$C$6:$J$6,C88,$B$5))</f>
        <v>0</v>
      </c>
      <c r="J87" s="167">
        <f ca="1">(MAX(OFFSET(Sheet3!$C$7:$J$7,C88,$B$5)))/86400</f>
        <v>0</v>
      </c>
      <c r="K87" s="167" t="e">
        <f ca="1">(AVERAGE(OFFSET(Sheet3!$C$7:$J$7,C88,$B$5)))/86400</f>
        <v>#DIV/0!</v>
      </c>
      <c r="L87" s="167">
        <f ca="1">(MIN(OFFSET(Sheet3!$C$7:$J$7,C88,$B$5)))/86400</f>
        <v>0</v>
      </c>
      <c r="M87" s="134">
        <f ca="1">MAX(OFFSET(Sheet3!$C$8:$J$8,C88,$B$5))</f>
        <v>0</v>
      </c>
      <c r="N87" s="134">
        <f ca="1">(OFFSET(Sheet3!$K$8,C88,$B$5))</f>
        <v>0</v>
      </c>
      <c r="O87" s="134">
        <f ca="1">MIN(OFFSET(Sheet3!$C$8:$J$8,C88,$B$5))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1</v>
      </c>
      <c r="F88" s="134">
        <f ca="1">OFFSET(Sheet3!$C$5,C89,$B$5)</f>
        <v>1</v>
      </c>
      <c r="G88" s="134">
        <f ca="1">MAX(OFFSET(Sheet3!$C$6:$J$6,C89,$B$5))</f>
        <v>246.04000000000002</v>
      </c>
      <c r="H88" s="134">
        <f ca="1">AVERAGE(OFFSET(Sheet3!$C$6:$J$6,C89,$B$5))</f>
        <v>246.04000000000002</v>
      </c>
      <c r="I88" s="134">
        <f ca="1">MIN(OFFSET(Sheet3!$C$6:$J$6,C89,$B$5))</f>
        <v>246.04000000000002</v>
      </c>
      <c r="J88" s="167">
        <f ca="1">(MAX(OFFSET(Sheet3!$C$7:$J$7,C89,$B$5)))/86400</f>
        <v>2.0346453146971931E-3</v>
      </c>
      <c r="K88" s="167">
        <f ca="1">(AVERAGE(OFFSET(Sheet3!$C$7:$J$7,C89,$B$5)))/86400</f>
        <v>2.0346453146971931E-3</v>
      </c>
      <c r="L88" s="167">
        <f ca="1">(MIN(OFFSET(Sheet3!$C$7:$J$7,C89,$B$5)))/86400</f>
        <v>2.0346453146971931E-3</v>
      </c>
      <c r="M88" s="134">
        <f ca="1">MAX(OFFSET(Sheet3!$C$8:$J$8,C89,$B$5))</f>
        <v>0.95426820006276192</v>
      </c>
      <c r="N88" s="134">
        <f ca="1">(OFFSET(Sheet3!$K$8,C89,$B$5))</f>
        <v>0.95426820006276192</v>
      </c>
      <c r="O88" s="134">
        <f ca="1">MIN(OFFSET(Sheet3!$C$8:$J$8,C89,$B$5))</f>
        <v>0.95426820006276192</v>
      </c>
    </row>
    <row r="89" spans="3:15" x14ac:dyDescent="0.25">
      <c r="C89" s="134">
        <v>336</v>
      </c>
      <c r="D89" s="134">
        <f ca="1">OFFSET(Sheet3!$B$5,C90,0)</f>
        <v>257</v>
      </c>
      <c r="E89" s="134">
        <v>1</v>
      </c>
      <c r="F89" s="134">
        <f ca="1">OFFSET(Sheet3!$C$5,C90,$B$5)</f>
        <v>0</v>
      </c>
      <c r="G89" s="134">
        <f ca="1">MAX(OFFSET(Sheet3!$C$6:$J$6,C90,$B$5))</f>
        <v>0</v>
      </c>
      <c r="H89" s="134" t="e">
        <f ca="1">AVERAGE(OFFSET(Sheet3!$C$6:$J$6,C90,$B$5))</f>
        <v>#DIV/0!</v>
      </c>
      <c r="I89" s="134">
        <f ca="1">MIN(OFFSET(Sheet3!$C$6:$J$6,C90,$B$5))</f>
        <v>0</v>
      </c>
      <c r="J89" s="167">
        <f ca="1">(MAX(OFFSET(Sheet3!$C$7:$J$7,C90,$B$5)))/86400</f>
        <v>0</v>
      </c>
      <c r="K89" s="167" t="e">
        <f ca="1">(AVERAGE(OFFSET(Sheet3!$C$7:$J$7,C90,$B$5)))/86400</f>
        <v>#DIV/0!</v>
      </c>
      <c r="L89" s="167">
        <f ca="1">(MIN(OFFSET(Sheet3!$C$7:$J$7,C90,$B$5)))/86400</f>
        <v>0</v>
      </c>
      <c r="M89" s="134">
        <f ca="1">MAX(OFFSET(Sheet3!$C$8:$J$8,C90,$B$5))</f>
        <v>0</v>
      </c>
      <c r="N89" s="134">
        <f ca="1">(OFFSET(Sheet3!$K$8,C90,$B$5))</f>
        <v>0</v>
      </c>
      <c r="O89" s="134">
        <f ca="1">MIN(OFFSET(Sheet3!$C$8:$J$8,C90,$B$5))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1</v>
      </c>
      <c r="F90" s="134">
        <f ca="1">OFFSET(Sheet3!$C$5,C91,$B$5)</f>
        <v>0</v>
      </c>
      <c r="G90" s="134">
        <f ca="1">MAX(OFFSET(Sheet3!$C$6:$J$6,C91,$B$5))</f>
        <v>0</v>
      </c>
      <c r="H90" s="134" t="e">
        <f ca="1">AVERAGE(OFFSET(Sheet3!$C$6:$J$6,C91,$B$5))</f>
        <v>#DIV/0!</v>
      </c>
      <c r="I90" s="134">
        <f ca="1">MIN(OFFSET(Sheet3!$C$6:$J$6,C91,$B$5))</f>
        <v>0</v>
      </c>
      <c r="J90" s="167">
        <f ca="1">(MAX(OFFSET(Sheet3!$C$7:$J$7,C91,$B$5)))/86400</f>
        <v>0</v>
      </c>
      <c r="K90" s="167" t="e">
        <f ca="1">(AVERAGE(OFFSET(Sheet3!$C$7:$J$7,C91,$B$5)))/86400</f>
        <v>#DIV/0!</v>
      </c>
      <c r="L90" s="167">
        <f ca="1">(MIN(OFFSET(Sheet3!$C$7:$J$7,C91,$B$5)))/86400</f>
        <v>0</v>
      </c>
      <c r="M90" s="134">
        <f ca="1">MAX(OFFSET(Sheet3!$C$8:$J$8,C91,$B$5))</f>
        <v>0</v>
      </c>
      <c r="N90" s="134">
        <f ca="1">(OFFSET(Sheet3!$K$8,C91,$B$5))</f>
        <v>0</v>
      </c>
      <c r="O90" s="134">
        <f ca="1">MIN(OFFSET(Sheet3!$C$8:$J$8,C91,$B$5))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1</v>
      </c>
      <c r="F91" s="134">
        <f ca="1">OFFSET(Sheet3!$C$5,C92,$B$5)</f>
        <v>0</v>
      </c>
      <c r="G91" s="134">
        <f ca="1">MAX(OFFSET(Sheet3!$C$6:$J$6,C92,$B$5))</f>
        <v>0</v>
      </c>
      <c r="H91" s="134" t="e">
        <f ca="1">AVERAGE(OFFSET(Sheet3!$C$6:$J$6,C92,$B$5))</f>
        <v>#DIV/0!</v>
      </c>
      <c r="I91" s="134">
        <f ca="1">MIN(OFFSET(Sheet3!$C$6:$J$6,C92,$B$5))</f>
        <v>0</v>
      </c>
      <c r="J91" s="167">
        <f ca="1">(MAX(OFFSET(Sheet3!$C$7:$J$7,C92,$B$5)))/86400</f>
        <v>0</v>
      </c>
      <c r="K91" s="167" t="e">
        <f ca="1">(AVERAGE(OFFSET(Sheet3!$C$7:$J$7,C92,$B$5)))/86400</f>
        <v>#DIV/0!</v>
      </c>
      <c r="L91" s="167">
        <f ca="1">(MIN(OFFSET(Sheet3!$C$7:$J$7,C92,$B$5)))/86400</f>
        <v>0</v>
      </c>
      <c r="M91" s="134">
        <f ca="1">MAX(OFFSET(Sheet3!$C$8:$J$8,C92,$B$5))</f>
        <v>0</v>
      </c>
      <c r="N91" s="134">
        <f ca="1">(OFFSET(Sheet3!$K$8,C92,$B$5))</f>
        <v>0</v>
      </c>
      <c r="O91" s="134">
        <f ca="1">MIN(OFFSET(Sheet3!$C$8:$J$8,C92,$B$5))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1</v>
      </c>
      <c r="F92" s="134">
        <f ca="1">OFFSET(Sheet3!$C$5,C93,$B$5)</f>
        <v>0</v>
      </c>
      <c r="G92" s="134">
        <f ca="1">MAX(OFFSET(Sheet3!$C$6:$J$6,C93,$B$5))</f>
        <v>0</v>
      </c>
      <c r="H92" s="134" t="e">
        <f ca="1">AVERAGE(OFFSET(Sheet3!$C$6:$J$6,C93,$B$5))</f>
        <v>#DIV/0!</v>
      </c>
      <c r="I92" s="134">
        <f ca="1">MIN(OFFSET(Sheet3!$C$6:$J$6,C93,$B$5))</f>
        <v>0</v>
      </c>
      <c r="J92" s="167">
        <f ca="1">(MAX(OFFSET(Sheet3!$C$7:$J$7,C93,$B$5)))/86400</f>
        <v>0</v>
      </c>
      <c r="K92" s="167" t="e">
        <f ca="1">(AVERAGE(OFFSET(Sheet3!$C$7:$J$7,C93,$B$5)))/86400</f>
        <v>#DIV/0!</v>
      </c>
      <c r="L92" s="167">
        <f ca="1">(MIN(OFFSET(Sheet3!$C$7:$J$7,C93,$B$5)))/86400</f>
        <v>0</v>
      </c>
      <c r="M92" s="134">
        <f ca="1">MAX(OFFSET(Sheet3!$C$8:$J$8,C93,$B$5))</f>
        <v>0</v>
      </c>
      <c r="N92" s="134">
        <f ca="1">(OFFSET(Sheet3!$K$8,C93,$B$5))</f>
        <v>0</v>
      </c>
      <c r="O92" s="134">
        <f ca="1">MIN(OFFSET(Sheet3!$C$8:$J$8,C93,$B$5))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1</v>
      </c>
      <c r="F93" s="134">
        <f ca="1">OFFSET(Sheet3!$C$5,C94,$B$5)</f>
        <v>0</v>
      </c>
      <c r="G93" s="134">
        <f ca="1">MAX(OFFSET(Sheet3!$C$6:$J$6,C94,$B$5))</f>
        <v>0</v>
      </c>
      <c r="H93" s="134" t="e">
        <f ca="1">AVERAGE(OFFSET(Sheet3!$C$6:$J$6,C94,$B$5))</f>
        <v>#DIV/0!</v>
      </c>
      <c r="I93" s="134">
        <f ca="1">MIN(OFFSET(Sheet3!$C$6:$J$6,C94,$B$5))</f>
        <v>0</v>
      </c>
      <c r="J93" s="167">
        <f ca="1">(MAX(OFFSET(Sheet3!$C$7:$J$7,C94,$B$5)))/86400</f>
        <v>0</v>
      </c>
      <c r="K93" s="167" t="e">
        <f ca="1">(AVERAGE(OFFSET(Sheet3!$C$7:$J$7,C94,$B$5)))/86400</f>
        <v>#DIV/0!</v>
      </c>
      <c r="L93" s="167">
        <f ca="1">(MIN(OFFSET(Sheet3!$C$7:$J$7,C94,$B$5)))/86400</f>
        <v>0</v>
      </c>
      <c r="M93" s="134">
        <f ca="1">MAX(OFFSET(Sheet3!$C$8:$J$8,C94,$B$5))</f>
        <v>0</v>
      </c>
      <c r="N93" s="134">
        <f ca="1">(OFFSET(Sheet3!$K$8,C94,$B$5))</f>
        <v>0</v>
      </c>
      <c r="O93" s="134">
        <f ca="1">MIN(OFFSET(Sheet3!$C$8:$J$8,C94,$B$5))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1</v>
      </c>
      <c r="F94" s="134">
        <f ca="1">OFFSET(Sheet3!$C$5,C95,$B$5)</f>
        <v>0</v>
      </c>
      <c r="G94" s="134">
        <f ca="1">MAX(OFFSET(Sheet3!$C$6:$J$6,C95,$B$5))</f>
        <v>0</v>
      </c>
      <c r="H94" s="134" t="e">
        <f ca="1">AVERAGE(OFFSET(Sheet3!$C$6:$J$6,C95,$B$5))</f>
        <v>#DIV/0!</v>
      </c>
      <c r="I94" s="134">
        <f ca="1">MIN(OFFSET(Sheet3!$C$6:$J$6,C95,$B$5))</f>
        <v>0</v>
      </c>
      <c r="J94" s="167">
        <f ca="1">(MAX(OFFSET(Sheet3!$C$7:$J$7,C95,$B$5)))/86400</f>
        <v>0</v>
      </c>
      <c r="K94" s="167" t="e">
        <f ca="1">(AVERAGE(OFFSET(Sheet3!$C$7:$J$7,C95,$B$5)))/86400</f>
        <v>#DIV/0!</v>
      </c>
      <c r="L94" s="167">
        <f ca="1">(MIN(OFFSET(Sheet3!$C$7:$J$7,C95,$B$5)))/86400</f>
        <v>0</v>
      </c>
      <c r="M94" s="134">
        <f ca="1">MAX(OFFSET(Sheet3!$C$8:$J$8,C95,$B$5))</f>
        <v>0</v>
      </c>
      <c r="N94" s="134">
        <f ca="1">(OFFSET(Sheet3!$K$8,C95,$B$5))</f>
        <v>0</v>
      </c>
      <c r="O94" s="134">
        <f ca="1">MIN(OFFSET(Sheet3!$C$8:$J$8,C95,$B$5))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1</v>
      </c>
      <c r="F95" s="134">
        <f ca="1">OFFSET(Sheet3!$C$5,C96,$B$5)</f>
        <v>0</v>
      </c>
      <c r="G95" s="134">
        <f ca="1">MAX(OFFSET(Sheet3!$C$6:$J$6,C96,$B$5))</f>
        <v>0</v>
      </c>
      <c r="H95" s="134" t="e">
        <f ca="1">AVERAGE(OFFSET(Sheet3!$C$6:$J$6,C96,$B$5))</f>
        <v>#DIV/0!</v>
      </c>
      <c r="I95" s="134">
        <f ca="1">MIN(OFFSET(Sheet3!$C$6:$J$6,C96,$B$5))</f>
        <v>0</v>
      </c>
      <c r="J95" s="167">
        <f ca="1">(MAX(OFFSET(Sheet3!$C$7:$J$7,C96,$B$5)))/86400</f>
        <v>0</v>
      </c>
      <c r="K95" s="167" t="e">
        <f ca="1">(AVERAGE(OFFSET(Sheet3!$C$7:$J$7,C96,$B$5)))/86400</f>
        <v>#DIV/0!</v>
      </c>
      <c r="L95" s="167">
        <f ca="1">(MIN(OFFSET(Sheet3!$C$7:$J$7,C96,$B$5)))/86400</f>
        <v>0</v>
      </c>
      <c r="M95" s="134">
        <f ca="1">MAX(OFFSET(Sheet3!$C$8:$J$8,C96,$B$5))</f>
        <v>0</v>
      </c>
      <c r="N95" s="134">
        <f ca="1">(OFFSET(Sheet3!$K$8,C96,$B$5))</f>
        <v>0</v>
      </c>
      <c r="O95" s="134">
        <f ca="1">MIN(OFFSET(Sheet3!$C$8:$J$8,C96,$B$5))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1</v>
      </c>
      <c r="F96" s="134">
        <f ca="1">OFFSET(Sheet3!$C$5,C97,$B$5)</f>
        <v>0</v>
      </c>
      <c r="G96" s="134">
        <f ca="1">MAX(OFFSET(Sheet3!$C$6:$J$6,C97,$B$5))</f>
        <v>0</v>
      </c>
      <c r="H96" s="134" t="e">
        <f ca="1">AVERAGE(OFFSET(Sheet3!$C$6:$J$6,C97,$B$5))</f>
        <v>#DIV/0!</v>
      </c>
      <c r="I96" s="134">
        <f ca="1">MIN(OFFSET(Sheet3!$C$6:$J$6,C97,$B$5))</f>
        <v>0</v>
      </c>
      <c r="J96" s="167">
        <f ca="1">(MAX(OFFSET(Sheet3!$C$7:$J$7,C97,$B$5)))/86400</f>
        <v>0</v>
      </c>
      <c r="K96" s="167" t="e">
        <f ca="1">(AVERAGE(OFFSET(Sheet3!$C$7:$J$7,C97,$B$5)))/86400</f>
        <v>#DIV/0!</v>
      </c>
      <c r="L96" s="167">
        <f ca="1">(MIN(OFFSET(Sheet3!$C$7:$J$7,C97,$B$5)))/86400</f>
        <v>0</v>
      </c>
      <c r="M96" s="134">
        <f ca="1">MAX(OFFSET(Sheet3!$C$8:$J$8,C97,$B$5))</f>
        <v>0</v>
      </c>
      <c r="N96" s="134">
        <f ca="1">(OFFSET(Sheet3!$K$8,C97,$B$5))</f>
        <v>0</v>
      </c>
      <c r="O96" s="134">
        <f ca="1">MIN(OFFSET(Sheet3!$C$8:$J$8,C97,$B$5))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1</v>
      </c>
      <c r="F97" s="134">
        <f ca="1">OFFSET(Sheet3!$C$5,C98,$B$5)</f>
        <v>1</v>
      </c>
      <c r="G97" s="134">
        <f ca="1">MAX(OFFSET(Sheet3!$C$6:$J$6,C98,$B$5))</f>
        <v>311.41999999999996</v>
      </c>
      <c r="H97" s="134">
        <f ca="1">AVERAGE(OFFSET(Sheet3!$C$6:$J$6,C98,$B$5))</f>
        <v>311.41999999999996</v>
      </c>
      <c r="I97" s="134">
        <f ca="1">MIN(OFFSET(Sheet3!$C$6:$J$6,C98,$B$5))</f>
        <v>311.41999999999996</v>
      </c>
      <c r="J97" s="167">
        <f ca="1">(MAX(OFFSET(Sheet3!$C$7:$J$7,C98,$B$5)))/86400</f>
        <v>3.4307195884504798E-3</v>
      </c>
      <c r="K97" s="167">
        <f ca="1">(AVERAGE(OFFSET(Sheet3!$C$7:$J$7,C98,$B$5)))/86400</f>
        <v>3.4307195884504798E-3</v>
      </c>
      <c r="L97" s="167">
        <f ca="1">(MIN(OFFSET(Sheet3!$C$7:$J$7,C98,$B$5)))/86400</f>
        <v>3.4307195884504798E-3</v>
      </c>
      <c r="M97" s="134">
        <f ca="1">MAX(OFFSET(Sheet3!$C$8:$J$8,C98,$B$5))</f>
        <v>0.71633261314946151</v>
      </c>
      <c r="N97" s="134">
        <f ca="1">(OFFSET(Sheet3!$K$8,C98,$B$5))</f>
        <v>0.71633261314946151</v>
      </c>
      <c r="O97" s="134">
        <f ca="1">MIN(OFFSET(Sheet3!$C$8:$J$8,C98,$B$5))</f>
        <v>0.71633261314946151</v>
      </c>
    </row>
    <row r="98" spans="3:15" x14ac:dyDescent="0.25">
      <c r="C98" s="134">
        <v>372</v>
      </c>
      <c r="D98" s="134">
        <f ca="1">OFFSET(Sheet3!$B$5,C99,0)</f>
        <v>282</v>
      </c>
      <c r="E98" s="134">
        <v>1</v>
      </c>
      <c r="F98" s="134">
        <f ca="1">OFFSET(Sheet3!$C$5,C99,$B$5)</f>
        <v>0</v>
      </c>
      <c r="G98" s="134">
        <f ca="1">MAX(OFFSET(Sheet3!$C$6:$J$6,C99,$B$5))</f>
        <v>0</v>
      </c>
      <c r="H98" s="134" t="e">
        <f ca="1">AVERAGE(OFFSET(Sheet3!$C$6:$J$6,C99,$B$5))</f>
        <v>#DIV/0!</v>
      </c>
      <c r="I98" s="134">
        <f ca="1">MIN(OFFSET(Sheet3!$C$6:$J$6,C99,$B$5))</f>
        <v>0</v>
      </c>
      <c r="J98" s="167">
        <f ca="1">(MAX(OFFSET(Sheet3!$C$7:$J$7,C99,$B$5)))/86400</f>
        <v>0</v>
      </c>
      <c r="K98" s="167" t="e">
        <f ca="1">(AVERAGE(OFFSET(Sheet3!$C$7:$J$7,C99,$B$5)))/86400</f>
        <v>#DIV/0!</v>
      </c>
      <c r="L98" s="167">
        <f ca="1">(MIN(OFFSET(Sheet3!$C$7:$J$7,C99,$B$5)))/86400</f>
        <v>0</v>
      </c>
      <c r="M98" s="134">
        <f ca="1">MAX(OFFSET(Sheet3!$C$8:$J$8,C99,$B$5))</f>
        <v>0</v>
      </c>
      <c r="N98" s="134">
        <f ca="1">(OFFSET(Sheet3!$K$8,C99,$B$5))</f>
        <v>0</v>
      </c>
      <c r="O98" s="134">
        <f ca="1">MIN(OFFSET(Sheet3!$C$8:$J$8,C99,$B$5))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1</v>
      </c>
      <c r="F99" s="134">
        <f ca="1">OFFSET(Sheet3!$C$5,C100,$B$5)</f>
        <v>0</v>
      </c>
      <c r="G99" s="134">
        <f ca="1">MAX(OFFSET(Sheet3!$C$6:$J$6,C100,$B$5))</f>
        <v>0</v>
      </c>
      <c r="H99" s="134" t="e">
        <f ca="1">AVERAGE(OFFSET(Sheet3!$C$6:$J$6,C100,$B$5))</f>
        <v>#DIV/0!</v>
      </c>
      <c r="I99" s="134">
        <f ca="1">MIN(OFFSET(Sheet3!$C$6:$J$6,C100,$B$5))</f>
        <v>0</v>
      </c>
      <c r="J99" s="167">
        <f ca="1">(MAX(OFFSET(Sheet3!$C$7:$J$7,C100,$B$5)))/86400</f>
        <v>0</v>
      </c>
      <c r="K99" s="167" t="e">
        <f ca="1">(AVERAGE(OFFSET(Sheet3!$C$7:$J$7,C100,$B$5)))/86400</f>
        <v>#DIV/0!</v>
      </c>
      <c r="L99" s="167">
        <f ca="1">(MIN(OFFSET(Sheet3!$C$7:$J$7,C100,$B$5)))/86400</f>
        <v>0</v>
      </c>
      <c r="M99" s="134">
        <f ca="1">MAX(OFFSET(Sheet3!$C$8:$J$8,C100,$B$5))</f>
        <v>0</v>
      </c>
      <c r="N99" s="134">
        <f ca="1">(OFFSET(Sheet3!$K$8,C100,$B$5))</f>
        <v>0</v>
      </c>
      <c r="O99" s="134">
        <f ca="1">MIN(OFFSET(Sheet3!$C$8:$J$8,C100,$B$5))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1</v>
      </c>
      <c r="F100" s="134">
        <f ca="1">OFFSET(Sheet3!$C$5,C101,$B$5)</f>
        <v>0</v>
      </c>
      <c r="G100" s="134">
        <f ca="1">MAX(OFFSET(Sheet3!$C$6:$J$6,C101,$B$5))</f>
        <v>0</v>
      </c>
      <c r="H100" s="134" t="e">
        <f ca="1">AVERAGE(OFFSET(Sheet3!$C$6:$J$6,C101,$B$5))</f>
        <v>#DIV/0!</v>
      </c>
      <c r="I100" s="134">
        <f ca="1">MIN(OFFSET(Sheet3!$C$6:$J$6,C101,$B$5))</f>
        <v>0</v>
      </c>
      <c r="J100" s="167">
        <f ca="1">(MAX(OFFSET(Sheet3!$C$7:$J$7,C101,$B$5)))/86400</f>
        <v>0</v>
      </c>
      <c r="K100" s="167" t="e">
        <f ca="1">(AVERAGE(OFFSET(Sheet3!$C$7:$J$7,C101,$B$5)))/86400</f>
        <v>#DIV/0!</v>
      </c>
      <c r="L100" s="167">
        <f ca="1">(MIN(OFFSET(Sheet3!$C$7:$J$7,C101,$B$5)))/86400</f>
        <v>0</v>
      </c>
      <c r="M100" s="134">
        <f ca="1">MAX(OFFSET(Sheet3!$C$8:$J$8,C101,$B$5))</f>
        <v>0</v>
      </c>
      <c r="N100" s="134">
        <f ca="1">(OFFSET(Sheet3!$K$8,C101,$B$5))</f>
        <v>0</v>
      </c>
      <c r="O100" s="134">
        <f ca="1">MIN(OFFSET(Sheet3!$C$8:$J$8,C101,$B$5))</f>
        <v>0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1</v>
      </c>
      <c r="F101" s="134">
        <f ca="1">OFFSET(Sheet3!$C$5,C102,$B$5)</f>
        <v>1</v>
      </c>
      <c r="G101" s="134">
        <f ca="1">MAX(OFFSET(Sheet3!$C$6:$J$6,C102,$B$5))</f>
        <v>230.34000000000003</v>
      </c>
      <c r="H101" s="134">
        <f ca="1">AVERAGE(OFFSET(Sheet3!$C$6:$J$6,C102,$B$5))</f>
        <v>230.34000000000003</v>
      </c>
      <c r="I101" s="134">
        <f ca="1">MIN(OFFSET(Sheet3!$C$6:$J$6,C102,$B$5))</f>
        <v>230.34000000000003</v>
      </c>
      <c r="J101" s="167">
        <f ca="1">(MAX(OFFSET(Sheet3!$C$7:$J$7,C102,$B$5)))/86400</f>
        <v>1.6584069481883183E-2</v>
      </c>
      <c r="K101" s="167">
        <f ca="1">(AVERAGE(OFFSET(Sheet3!$C$7:$J$7,C102,$B$5)))/86400</f>
        <v>1.6584069481883183E-2</v>
      </c>
      <c r="L101" s="167">
        <f ca="1">(MIN(OFFSET(Sheet3!$C$7:$J$7,C102,$B$5)))/86400</f>
        <v>1.6584069481883183E-2</v>
      </c>
      <c r="M101" s="134">
        <f ca="1">MAX(OFFSET(Sheet3!$C$8:$J$8,C102,$B$5))</f>
        <v>0.10960533653409778</v>
      </c>
      <c r="N101" s="134">
        <f ca="1">(OFFSET(Sheet3!$K$8,C102,$B$5))</f>
        <v>0.10960533653409778</v>
      </c>
      <c r="O101" s="134">
        <f ca="1">MIN(OFFSET(Sheet3!$C$8:$J$8,C102,$B$5))</f>
        <v>0.10960533653409778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1</v>
      </c>
      <c r="F102" s="134">
        <f ca="1">OFFSET(Sheet3!$C$5,C103,$B$5)</f>
        <v>0</v>
      </c>
      <c r="G102" s="134">
        <f ca="1">MAX(OFFSET(Sheet3!$C$6:$J$6,C103,$B$5))</f>
        <v>0</v>
      </c>
      <c r="H102" s="134" t="e">
        <f ca="1">AVERAGE(OFFSET(Sheet3!$C$6:$J$6,C103,$B$5))</f>
        <v>#DIV/0!</v>
      </c>
      <c r="I102" s="134">
        <f ca="1">MIN(OFFSET(Sheet3!$C$6:$J$6,C103,$B$5))</f>
        <v>0</v>
      </c>
      <c r="J102" s="167">
        <f ca="1">(MAX(OFFSET(Sheet3!$C$7:$J$7,C103,$B$5)))/86400</f>
        <v>0</v>
      </c>
      <c r="K102" s="167" t="e">
        <f ca="1">(AVERAGE(OFFSET(Sheet3!$C$7:$J$7,C103,$B$5)))/86400</f>
        <v>#DIV/0!</v>
      </c>
      <c r="L102" s="167">
        <f ca="1">(MIN(OFFSET(Sheet3!$C$7:$J$7,C103,$B$5)))/86400</f>
        <v>0</v>
      </c>
      <c r="M102" s="134">
        <f ca="1">MAX(OFFSET(Sheet3!$C$8:$J$8,C103,$B$5))</f>
        <v>0</v>
      </c>
      <c r="N102" s="134">
        <f ca="1">(OFFSET(Sheet3!$K$8,C103,$B$5))</f>
        <v>0</v>
      </c>
      <c r="O102" s="134">
        <f ca="1">MIN(OFFSET(Sheet3!$C$8:$J$8,C103,$B$5))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1</v>
      </c>
      <c r="F103" s="134">
        <f ca="1">OFFSET(Sheet3!$C$5,C104,$B$5)</f>
        <v>2</v>
      </c>
      <c r="G103" s="134">
        <f ca="1">MAX(OFFSET(Sheet3!$C$6:$J$6,C104,$B$5))</f>
        <v>486.96</v>
      </c>
      <c r="H103" s="134">
        <f ca="1">AVERAGE(OFFSET(Sheet3!$C$6:$J$6,C104,$B$5))</f>
        <v>486.96</v>
      </c>
      <c r="I103" s="134">
        <f ca="1">MIN(OFFSET(Sheet3!$C$6:$J$6,C104,$B$5))</f>
        <v>486.96</v>
      </c>
      <c r="J103" s="167">
        <f ca="1">(MAX(OFFSET(Sheet3!$C$7:$J$7,C104,$B$5)))/86400</f>
        <v>3.2189678084422143E-3</v>
      </c>
      <c r="K103" s="167">
        <f ca="1">(AVERAGE(OFFSET(Sheet3!$C$7:$J$7,C104,$B$5)))/86400</f>
        <v>2.7736793945044151E-3</v>
      </c>
      <c r="L103" s="167">
        <f ca="1">(MIN(OFFSET(Sheet3!$C$7:$J$7,C104,$B$5)))/86400</f>
        <v>2.3283909805666158E-3</v>
      </c>
      <c r="M103" s="134">
        <f ca="1">MAX(OFFSET(Sheet3!$C$8:$J$8,C104,$B$5))</f>
        <v>1.6504061239741561</v>
      </c>
      <c r="N103" s="134">
        <f ca="1">(OFFSET(Sheet3!$K$8,C104,$B$5))</f>
        <v>1.3854487800382354</v>
      </c>
      <c r="O103" s="134">
        <f ca="1">MIN(OFFSET(Sheet3!$C$8:$J$8,C104,$B$5))</f>
        <v>1.1937959501350253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1</v>
      </c>
      <c r="F104" s="134">
        <f ca="1">OFFSET(Sheet3!$C$5,C105,$B$5)</f>
        <v>0</v>
      </c>
      <c r="G104" s="134">
        <f ca="1">MAX(OFFSET(Sheet3!$C$6:$J$6,C105,$B$5))</f>
        <v>0</v>
      </c>
      <c r="H104" s="134" t="e">
        <f ca="1">AVERAGE(OFFSET(Sheet3!$C$6:$J$6,C105,$B$5))</f>
        <v>#DIV/0!</v>
      </c>
      <c r="I104" s="134">
        <f ca="1">MIN(OFFSET(Sheet3!$C$6:$J$6,C105,$B$5))</f>
        <v>0</v>
      </c>
      <c r="J104" s="167">
        <f ca="1">(MAX(OFFSET(Sheet3!$C$7:$J$7,C105,$B$5)))/86400</f>
        <v>0</v>
      </c>
      <c r="K104" s="167" t="e">
        <f ca="1">(AVERAGE(OFFSET(Sheet3!$C$7:$J$7,C105,$B$5)))/86400</f>
        <v>#DIV/0!</v>
      </c>
      <c r="L104" s="167">
        <f ca="1">(MIN(OFFSET(Sheet3!$C$7:$J$7,C105,$B$5)))/86400</f>
        <v>0</v>
      </c>
      <c r="M104" s="134">
        <f ca="1">MAX(OFFSET(Sheet3!$C$8:$J$8,C105,$B$5))</f>
        <v>0</v>
      </c>
      <c r="N104" s="134">
        <f ca="1">(OFFSET(Sheet3!$K$8,C105,$B$5))</f>
        <v>0</v>
      </c>
      <c r="O104" s="134">
        <f ca="1">MIN(OFFSET(Sheet3!$C$8:$J$8,C105,$B$5))</f>
        <v>0</v>
      </c>
    </row>
    <row r="105" spans="3:15" x14ac:dyDescent="0.25">
      <c r="C105" s="134">
        <v>400</v>
      </c>
      <c r="D105" s="134"/>
    </row>
    <row r="106" spans="3:15" x14ac:dyDescent="0.25">
      <c r="D106" s="134"/>
    </row>
    <row r="107" spans="3:15" x14ac:dyDescent="0.25">
      <c r="D107" s="134"/>
    </row>
    <row r="108" spans="3:15" x14ac:dyDescent="0.25">
      <c r="D108" s="134"/>
    </row>
    <row r="109" spans="3:15" x14ac:dyDescent="0.25">
      <c r="D109" s="134"/>
    </row>
    <row r="110" spans="3:15" x14ac:dyDescent="0.25">
      <c r="D110" s="134"/>
    </row>
    <row r="111" spans="3:15" x14ac:dyDescent="0.25">
      <c r="D111" s="134"/>
    </row>
    <row r="112" spans="3:15" x14ac:dyDescent="0.25">
      <c r="D112" s="134"/>
    </row>
    <row r="113" spans="4:4" x14ac:dyDescent="0.25">
      <c r="D113" s="134"/>
    </row>
    <row r="114" spans="4:4" x14ac:dyDescent="0.25">
      <c r="D114" s="134"/>
    </row>
    <row r="115" spans="4:4" x14ac:dyDescent="0.25">
      <c r="D115" s="134"/>
    </row>
    <row r="116" spans="4:4" x14ac:dyDescent="0.25">
      <c r="D116" s="134"/>
    </row>
    <row r="117" spans="4:4" x14ac:dyDescent="0.25">
      <c r="D117" s="134"/>
    </row>
    <row r="118" spans="4:4" x14ac:dyDescent="0.25">
      <c r="D118" s="134"/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07F1-6FC4-4F21-BB4B-4358EA7C2233}">
  <dimension ref="A2:O105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9" width="9.140625" style="134"/>
    <col min="10" max="15" width="12" style="134" bestFit="1" customWidth="1"/>
    <col min="16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2</v>
      </c>
      <c r="F4" s="134">
        <f ca="1">OFFSET(Sheet3!$C$5,C5,$B$6)</f>
        <v>0</v>
      </c>
      <c r="G4" s="134">
        <f ca="1">MAX(OFFSET(Sheet3!$C$6:$J$6,C5,$B$6))</f>
        <v>0</v>
      </c>
      <c r="H4" s="134" t="e">
        <f ca="1">AVERAGE(OFFSET(Sheet3!$C$6:$J$6,C5,$B$6))</f>
        <v>#DIV/0!</v>
      </c>
      <c r="I4" s="134">
        <f ca="1">MIN(OFFSET(Sheet3!$C$6:$J$6,C5,$B$6))</f>
        <v>0</v>
      </c>
      <c r="J4" s="167">
        <f ca="1">(MAX(OFFSET(Sheet3!$C$7:$J$7,C5,$B$6)))/86400</f>
        <v>0</v>
      </c>
      <c r="K4" s="167" t="e">
        <f ca="1">(AVERAGE(OFFSET(Sheet3!$C$7:$J$7,C5,$B$6)))/86400</f>
        <v>#DIV/0!</v>
      </c>
      <c r="L4" s="167">
        <f ca="1">(MIN(OFFSET(Sheet3!$C$7:$J$7,C5,$B$6)))/86400</f>
        <v>0</v>
      </c>
      <c r="M4" s="134">
        <f ca="1">MAX(OFFSET(Sheet3!$C$8:$J$8,C5,$B$6))</f>
        <v>0</v>
      </c>
      <c r="N4" s="134">
        <f ca="1">(OFFSET(Sheet3!$K$8,C5,$B$6))</f>
        <v>0</v>
      </c>
      <c r="O4" s="134">
        <f ca="1">MIN(OFFSET(Sheet3!$C$8:$J$8,C5,$B$6))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2</v>
      </c>
      <c r="F5" s="134">
        <f ca="1">OFFSET(Sheet3!$C$5,C6,$B$6)</f>
        <v>3</v>
      </c>
      <c r="G5" s="134">
        <f ca="1">MAX(OFFSET(Sheet3!$C$6:$J$6,C6,$B$6))</f>
        <v>516.96</v>
      </c>
      <c r="H5" s="134">
        <f ca="1">AVERAGE(OFFSET(Sheet3!$C$6:$J$6,C6,$B$6))</f>
        <v>496.96000000000004</v>
      </c>
      <c r="I5" s="134">
        <f ca="1">MIN(OFFSET(Sheet3!$C$6:$J$6,C6,$B$6))</f>
        <v>486.96</v>
      </c>
      <c r="J5" s="167">
        <f ca="1">(MAX(OFFSET(Sheet3!$C$7:$J$7,C6,$B$6)))/86400</f>
        <v>4.9714016006618808E-3</v>
      </c>
      <c r="K5" s="167">
        <f ca="1">(AVERAGE(OFFSET(Sheet3!$C$7:$J$7,C6,$B$6)))/86400</f>
        <v>4.6264199663889234E-3</v>
      </c>
      <c r="L5" s="167">
        <f ca="1">(MIN(OFFSET(Sheet3!$C$7:$J$7,C6,$B$6)))/86400</f>
        <v>4.3925281738087128E-3</v>
      </c>
      <c r="M5" s="134">
        <f ca="1">MAX(OFFSET(Sheet3!$C$8:$J$8,C6,$B$6))</f>
        <v>0.92874359334221024</v>
      </c>
      <c r="N5" s="134">
        <f ca="1">(OFFSET(Sheet3!$K$8,C6,$B$6))</f>
        <v>0.84767588128910065</v>
      </c>
      <c r="O5" s="134">
        <f ca="1">MIN(OFFSET(Sheet3!$C$8:$J$8,C6,$B$6))</f>
        <v>0.77297934104171195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2</v>
      </c>
      <c r="F6" s="134">
        <f ca="1">OFFSET(Sheet3!$C$5,C7,$B$6)</f>
        <v>0</v>
      </c>
      <c r="G6" s="134">
        <f ca="1">MAX(OFFSET(Sheet3!$C$6:$J$6,C7,$B$6))</f>
        <v>0</v>
      </c>
      <c r="H6" s="134" t="e">
        <f ca="1">AVERAGE(OFFSET(Sheet3!$C$6:$J$6,C7,$B$6))</f>
        <v>#DIV/0!</v>
      </c>
      <c r="I6" s="134">
        <f ca="1">MIN(OFFSET(Sheet3!$C$6:$J$6,C7,$B$6))</f>
        <v>0</v>
      </c>
      <c r="J6" s="167">
        <f ca="1">(MAX(OFFSET(Sheet3!$C$7:$J$7,C7,$B$6)))/86400</f>
        <v>0</v>
      </c>
      <c r="K6" s="167" t="e">
        <f ca="1">(AVERAGE(OFFSET(Sheet3!$C$7:$J$7,C7,$B$6)))/86400</f>
        <v>#DIV/0!</v>
      </c>
      <c r="L6" s="167">
        <f ca="1">(MIN(OFFSET(Sheet3!$C$7:$J$7,C7,$B$6)))/86400</f>
        <v>0</v>
      </c>
      <c r="M6" s="134">
        <f ca="1">MAX(OFFSET(Sheet3!$C$8:$J$8,C7,$B$6))</f>
        <v>0</v>
      </c>
      <c r="N6" s="134">
        <f ca="1">(OFFSET(Sheet3!$K$8,C7,$B$6))</f>
        <v>0</v>
      </c>
      <c r="O6" s="134">
        <f ca="1">MIN(OFFSET(Sheet3!$C$8:$J$8,C7,$B$6))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2</v>
      </c>
      <c r="F7" s="134">
        <f ca="1">OFFSET(Sheet3!$C$5,C8,$B$6)</f>
        <v>2</v>
      </c>
      <c r="G7" s="134">
        <f ca="1">MAX(OFFSET(Sheet3!$C$6:$J$6,C8,$B$6))</f>
        <v>390.89</v>
      </c>
      <c r="H7" s="134">
        <f ca="1">AVERAGE(OFFSET(Sheet3!$C$6:$J$6,C8,$B$6))</f>
        <v>361.84500000000003</v>
      </c>
      <c r="I7" s="134">
        <f ca="1">MIN(OFFSET(Sheet3!$C$6:$J$6,C8,$B$6))</f>
        <v>332.8</v>
      </c>
      <c r="J7" s="167">
        <f ca="1">(MAX(OFFSET(Sheet3!$C$7:$J$7,C8,$B$6)))/86400</f>
        <v>4.7916666666666663E-3</v>
      </c>
      <c r="K7" s="167">
        <f ca="1">(AVERAGE(OFFSET(Sheet3!$C$7:$J$7,C8,$B$6)))/86400</f>
        <v>4.178240740740741E-3</v>
      </c>
      <c r="L7" s="167">
        <f ca="1">(MIN(OFFSET(Sheet3!$C$7:$J$7,C8,$B$6)))/86400</f>
        <v>3.5648148148148149E-3</v>
      </c>
      <c r="M7" s="134">
        <f ca="1">MAX(OFFSET(Sheet3!$C$8:$J$8,C8,$B$6))</f>
        <v>0.86392599999999997</v>
      </c>
      <c r="N7" s="134">
        <f ca="1">(OFFSET(Sheet3!$K$8,C8,$B$6))</f>
        <v>0.68341194049861498</v>
      </c>
      <c r="O7" s="134">
        <f ca="1">MIN(OFFSET(Sheet3!$C$8:$J$8,C8,$B$6))</f>
        <v>0.54736399999999996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2</v>
      </c>
      <c r="F8" s="134">
        <f ca="1">OFFSET(Sheet3!$C$5,C9,$B$6)</f>
        <v>2</v>
      </c>
      <c r="G8" s="134">
        <f ca="1">MAX(OFFSET(Sheet3!$C$6:$J$6,C9,$B$6))</f>
        <v>279</v>
      </c>
      <c r="H8" s="134">
        <f ca="1">AVERAGE(OFFSET(Sheet3!$C$6:$J$6,C9,$B$6))</f>
        <v>263.65999999999997</v>
      </c>
      <c r="I8" s="134">
        <f ca="1">MIN(OFFSET(Sheet3!$C$6:$J$6,C9,$B$6))</f>
        <v>248.32</v>
      </c>
      <c r="J8" s="167">
        <f ca="1">(MAX(OFFSET(Sheet3!$C$7:$J$7,C9,$B$6)))/86400</f>
        <v>6.384487090680362E-3</v>
      </c>
      <c r="K8" s="167">
        <f ca="1">(AVERAGE(OFFSET(Sheet3!$C$7:$J$7,C9,$B$6)))/86400</f>
        <v>4.3697623302771191E-3</v>
      </c>
      <c r="L8" s="167">
        <f ca="1">(MIN(OFFSET(Sheet3!$C$7:$J$7,C9,$B$6)))/86400</f>
        <v>2.3550375698738763E-3</v>
      </c>
      <c r="M8" s="134">
        <f ca="1">MAX(OFFSET(Sheet3!$C$8:$J$8,C9,$B$6))</f>
        <v>0.83208425799926178</v>
      </c>
      <c r="N8" s="134">
        <f ca="1">(OFFSET(Sheet3!$K$8,C9,$B$6))</f>
        <v>0.47614571163930897</v>
      </c>
      <c r="O8" s="134">
        <f ca="1">MIN(OFFSET(Sheet3!$C$8:$J$8,C9,$B$6))</f>
        <v>0.34485111626490522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2</v>
      </c>
      <c r="F9" s="134">
        <f ca="1">OFFSET(Sheet3!$C$5,C10,$B$6)</f>
        <v>1</v>
      </c>
      <c r="G9" s="134">
        <f ca="1">MAX(OFFSET(Sheet3!$C$6:$J$6,C10,$B$6))</f>
        <v>116.34</v>
      </c>
      <c r="H9" s="134">
        <f ca="1">AVERAGE(OFFSET(Sheet3!$C$6:$J$6,C10,$B$6))</f>
        <v>116.34</v>
      </c>
      <c r="I9" s="134">
        <f ca="1">MIN(OFFSET(Sheet3!$C$6:$J$6,C10,$B$6))</f>
        <v>116.34</v>
      </c>
      <c r="J9" s="167">
        <f ca="1">(MAX(OFFSET(Sheet3!$C$7:$J$7,C10,$B$6)))/86400</f>
        <v>6.8437311735617097E-3</v>
      </c>
      <c r="K9" s="167">
        <f ca="1">(AVERAGE(OFFSET(Sheet3!$C$7:$J$7,C10,$B$6)))/86400</f>
        <v>6.8437311735617097E-3</v>
      </c>
      <c r="L9" s="167">
        <f ca="1">(MIN(OFFSET(Sheet3!$C$7:$J$7,C10,$B$6)))/86400</f>
        <v>6.8437311735617097E-3</v>
      </c>
      <c r="M9" s="134">
        <f ca="1">MAX(OFFSET(Sheet3!$C$8:$J$8,C10,$B$6))</f>
        <v>0.13414965609403551</v>
      </c>
      <c r="N9" s="134">
        <f ca="1">(OFFSET(Sheet3!$K$8,C10,$B$6))</f>
        <v>0.13414965609403551</v>
      </c>
      <c r="O9" s="134">
        <f ca="1">MIN(OFFSET(Sheet3!$C$8:$J$8,C10,$B$6))</f>
        <v>0.13414965609403551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2</v>
      </c>
      <c r="F10" s="134">
        <f ca="1">OFFSET(Sheet3!$C$5,C11,$B$6)</f>
        <v>3</v>
      </c>
      <c r="G10" s="134">
        <f ca="1">MAX(OFFSET(Sheet3!$C$6:$J$6,C11,$B$6))</f>
        <v>733</v>
      </c>
      <c r="H10" s="134">
        <f ca="1">AVERAGE(OFFSET(Sheet3!$C$6:$J$6,C11,$B$6))</f>
        <v>568.97333333333336</v>
      </c>
      <c r="I10" s="134">
        <f ca="1">MIN(OFFSET(Sheet3!$C$6:$J$6,C11,$B$6))</f>
        <v>486.96</v>
      </c>
      <c r="J10" s="167">
        <f ca="1">(MAX(OFFSET(Sheet3!$C$7:$J$7,C11,$B$6)))/86400</f>
        <v>5.0347222222222225E-3</v>
      </c>
      <c r="K10" s="167">
        <f ca="1">(AVERAGE(OFFSET(Sheet3!$C$7:$J$7,C11,$B$6)))/86400</f>
        <v>4.1520491863341865E-3</v>
      </c>
      <c r="L10" s="167">
        <f ca="1">(MIN(OFFSET(Sheet3!$C$7:$J$7,C11,$B$6)))/86400</f>
        <v>3.0811475590025602E-3</v>
      </c>
      <c r="M10" s="134">
        <f ca="1">MAX(OFFSET(Sheet3!$C$8:$J$8,C11,$B$6))</f>
        <v>1.2471946441206259</v>
      </c>
      <c r="N10" s="134">
        <f ca="1">(OFFSET(Sheet3!$K$8,C11,$B$6))</f>
        <v>1.0813912936096308</v>
      </c>
      <c r="O10" s="134">
        <f ca="1">MIN(OFFSET(Sheet3!$C$8:$J$8,C11,$B$6))</f>
        <v>0.88537898495999989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2</v>
      </c>
      <c r="F11" s="134">
        <f ca="1">OFFSET(Sheet3!$C$5,C12,$B$6)</f>
        <v>2</v>
      </c>
      <c r="G11" s="134">
        <f ca="1">MAX(OFFSET(Sheet3!$C$6:$J$6,C12,$B$6))</f>
        <v>504.15999999999997</v>
      </c>
      <c r="H11" s="134">
        <f ca="1">AVERAGE(OFFSET(Sheet3!$C$6:$J$6,C12,$B$6))</f>
        <v>333.53</v>
      </c>
      <c r="I11" s="134">
        <f ca="1">MIN(OFFSET(Sheet3!$C$6:$J$6,C12,$B$6))</f>
        <v>162.89999999999998</v>
      </c>
      <c r="J11" s="167">
        <f ca="1">(MAX(OFFSET(Sheet3!$C$7:$J$7,C12,$B$6)))/86400</f>
        <v>3.8901163053882805E-3</v>
      </c>
      <c r="K11" s="167">
        <f ca="1">(AVERAGE(OFFSET(Sheet3!$C$7:$J$7,C12,$B$6)))/86400</f>
        <v>3.0095300788006954E-3</v>
      </c>
      <c r="L11" s="167">
        <f ca="1">(MIN(OFFSET(Sheet3!$C$7:$J$7,C12,$B$6)))/86400</f>
        <v>2.1289438522131094E-3</v>
      </c>
      <c r="M11" s="134">
        <f ca="1">MAX(OFFSET(Sheet3!$C$8:$J$8,C12,$B$6))</f>
        <v>1.0227258801263828</v>
      </c>
      <c r="N11" s="134">
        <f ca="1">(OFFSET(Sheet3!$K$8,C12,$B$6))</f>
        <v>0.87456010313742227</v>
      </c>
      <c r="O11" s="134">
        <f ca="1">MIN(OFFSET(Sheet3!$C$8:$J$8,C12,$B$6))</f>
        <v>0.60382393300963366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2</v>
      </c>
      <c r="F12" s="134">
        <f ca="1">OFFSET(Sheet3!$C$5,C13,$B$6)</f>
        <v>0</v>
      </c>
      <c r="G12" s="134">
        <f ca="1">MAX(OFFSET(Sheet3!$C$6:$J$6,C13,$B$6))</f>
        <v>0</v>
      </c>
      <c r="H12" s="134" t="e">
        <f ca="1">AVERAGE(OFFSET(Sheet3!$C$6:$J$6,C13,$B$6))</f>
        <v>#DIV/0!</v>
      </c>
      <c r="I12" s="134">
        <f ca="1">MIN(OFFSET(Sheet3!$C$6:$J$6,C13,$B$6))</f>
        <v>0</v>
      </c>
      <c r="J12" s="167">
        <f ca="1">(MAX(OFFSET(Sheet3!$C$7:$J$7,C13,$B$6)))/86400</f>
        <v>0</v>
      </c>
      <c r="K12" s="167" t="e">
        <f ca="1">(AVERAGE(OFFSET(Sheet3!$C$7:$J$7,C13,$B$6)))/86400</f>
        <v>#DIV/0!</v>
      </c>
      <c r="L12" s="167">
        <f ca="1">(MIN(OFFSET(Sheet3!$C$7:$J$7,C13,$B$6)))/86400</f>
        <v>0</v>
      </c>
      <c r="M12" s="134">
        <f ca="1">MAX(OFFSET(Sheet3!$C$8:$J$8,C13,$B$6))</f>
        <v>0</v>
      </c>
      <c r="N12" s="134">
        <f ca="1">(OFFSET(Sheet3!$K$8,C13,$B$6))</f>
        <v>0</v>
      </c>
      <c r="O12" s="134">
        <f ca="1">MIN(OFFSET(Sheet3!$C$8:$J$8,C13,$B$6))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2</v>
      </c>
      <c r="F13" s="134">
        <f ca="1">OFFSET(Sheet3!$C$5,C14,$B$6)</f>
        <v>2</v>
      </c>
      <c r="G13" s="134">
        <f ca="1">MAX(OFFSET(Sheet3!$C$6:$J$6,C14,$B$6))</f>
        <v>250.44</v>
      </c>
      <c r="H13" s="134">
        <f ca="1">AVERAGE(OFFSET(Sheet3!$C$6:$J$6,C14,$B$6))</f>
        <v>240.39</v>
      </c>
      <c r="I13" s="134">
        <f ca="1">MIN(OFFSET(Sheet3!$C$6:$J$6,C14,$B$6))</f>
        <v>230.34</v>
      </c>
      <c r="J13" s="167">
        <f ca="1">(MAX(OFFSET(Sheet3!$C$7:$J$7,C14,$B$6)))/86400</f>
        <v>3.6921296296296298E-3</v>
      </c>
      <c r="K13" s="167">
        <f ca="1">(AVERAGE(OFFSET(Sheet3!$C$7:$J$7,C14,$B$6)))/86400</f>
        <v>3.1481481481481482E-3</v>
      </c>
      <c r="L13" s="167">
        <f ca="1">(MIN(OFFSET(Sheet3!$C$7:$J$7,C14,$B$6)))/86400</f>
        <v>2.6041666666666665E-3</v>
      </c>
      <c r="M13" s="134">
        <f ca="1">MAX(OFFSET(Sheet3!$C$8:$J$8,C14,$B$6))</f>
        <v>0.75890666239999993</v>
      </c>
      <c r="N13" s="134">
        <f ca="1">(OFFSET(Sheet3!$K$8,C14,$B$6))</f>
        <v>0.60257995676470588</v>
      </c>
      <c r="O13" s="134">
        <f ca="1">MIN(OFFSET(Sheet3!$C$8:$J$8,C14,$B$6))</f>
        <v>0.4923181737931035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2</v>
      </c>
      <c r="F14" s="134">
        <f ca="1">OFFSET(Sheet3!$C$5,C15,$B$6)</f>
        <v>1</v>
      </c>
      <c r="G14" s="134">
        <f ca="1">MAX(OFFSET(Sheet3!$C$6:$J$6,C15,$B$6))</f>
        <v>389.4</v>
      </c>
      <c r="H14" s="134">
        <f ca="1">AVERAGE(OFFSET(Sheet3!$C$6:$J$6,C15,$B$6))</f>
        <v>389.4</v>
      </c>
      <c r="I14" s="134">
        <f ca="1">MIN(OFFSET(Sheet3!$C$6:$J$6,C15,$B$6))</f>
        <v>389.4</v>
      </c>
      <c r="J14" s="167">
        <f ca="1">(MAX(OFFSET(Sheet3!$C$7:$J$7,C15,$B$6)))/86400</f>
        <v>5.5061521910414746E-3</v>
      </c>
      <c r="K14" s="167">
        <f ca="1">(AVERAGE(OFFSET(Sheet3!$C$7:$J$7,C15,$B$6)))/86400</f>
        <v>5.5061521910414746E-3</v>
      </c>
      <c r="L14" s="167">
        <f ca="1">(MIN(OFFSET(Sheet3!$C$7:$J$7,C15,$B$6)))/86400</f>
        <v>5.5061521910414746E-3</v>
      </c>
      <c r="M14" s="134">
        <f ca="1">MAX(OFFSET(Sheet3!$C$8:$J$8,C15,$B$6))</f>
        <v>0.55808606931224336</v>
      </c>
      <c r="N14" s="134">
        <f ca="1">(OFFSET(Sheet3!$K$8,C15,$B$6))</f>
        <v>0.55808606931224336</v>
      </c>
      <c r="O14" s="134">
        <f ca="1">MIN(OFFSET(Sheet3!$C$8:$J$8,C15,$B$6))</f>
        <v>0.55808606931224336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2</v>
      </c>
      <c r="F15" s="134">
        <f ca="1">OFFSET(Sheet3!$C$5,C16,$B$6)</f>
        <v>2</v>
      </c>
      <c r="G15" s="134">
        <f ca="1">MAX(OFFSET(Sheet3!$C$6:$J$6,C16,$B$6))</f>
        <v>540.79999999999995</v>
      </c>
      <c r="H15" s="134">
        <f ca="1">AVERAGE(OFFSET(Sheet3!$C$6:$J$6,C16,$B$6))</f>
        <v>476.74</v>
      </c>
      <c r="I15" s="134">
        <f ca="1">MIN(OFFSET(Sheet3!$C$6:$J$6,C16,$B$6))</f>
        <v>412.68</v>
      </c>
      <c r="J15" s="167">
        <f ca="1">(MAX(OFFSET(Sheet3!$C$7:$J$7,C16,$B$6)))/86400</f>
        <v>5.1736111111111115E-3</v>
      </c>
      <c r="K15" s="167">
        <f ca="1">(AVERAGE(OFFSET(Sheet3!$C$7:$J$7,C16,$B$6)))/86400</f>
        <v>4.6296296296296294E-3</v>
      </c>
      <c r="L15" s="167">
        <f ca="1">(MIN(OFFSET(Sheet3!$C$7:$J$7,C16,$B$6)))/86400</f>
        <v>4.0856481481481481E-3</v>
      </c>
      <c r="M15" s="134">
        <f ca="1">MAX(OFFSET(Sheet3!$C$8:$J$8,C16,$B$6))</f>
        <v>0.82327300000000003</v>
      </c>
      <c r="N15" s="134">
        <f ca="1">(OFFSET(Sheet3!$K$8,C16,$B$6))</f>
        <v>0.81262239960000004</v>
      </c>
      <c r="O15" s="134">
        <f ca="1">MIN(OFFSET(Sheet3!$C$8:$J$8,C16,$B$6))</f>
        <v>0.79542999999999997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2</v>
      </c>
      <c r="F16" s="134">
        <f ca="1">OFFSET(Sheet3!$C$5,C17,$B$6)</f>
        <v>1</v>
      </c>
      <c r="G16" s="134">
        <f ca="1">MAX(OFFSET(Sheet3!$C$6:$J$6,C17,$B$6))</f>
        <v>336.24</v>
      </c>
      <c r="H16" s="134">
        <f ca="1">AVERAGE(OFFSET(Sheet3!$C$6:$J$6,C17,$B$6))</f>
        <v>336.24</v>
      </c>
      <c r="I16" s="134">
        <f ca="1">MIN(OFFSET(Sheet3!$C$6:$J$6,C17,$B$6))</f>
        <v>336.24</v>
      </c>
      <c r="J16" s="167">
        <f ca="1">(MAX(OFFSET(Sheet3!$C$7:$J$7,C17,$B$6)))/86400</f>
        <v>6.2500000000000003E-3</v>
      </c>
      <c r="K16" s="167">
        <f ca="1">(AVERAGE(OFFSET(Sheet3!$C$7:$J$7,C17,$B$6)))/86400</f>
        <v>6.2500000000000003E-3</v>
      </c>
      <c r="L16" s="167">
        <f ca="1">(MIN(OFFSET(Sheet3!$C$7:$J$7,C17,$B$6)))/86400</f>
        <v>6.2500000000000003E-3</v>
      </c>
      <c r="M16" s="134">
        <f ca="1">MAX(OFFSET(Sheet3!$C$8:$J$8,C17,$B$6))</f>
        <v>0.42454500000000001</v>
      </c>
      <c r="N16" s="134">
        <f ca="1">(OFFSET(Sheet3!$K$8,C17,$B$6))</f>
        <v>0.42454409600000004</v>
      </c>
      <c r="O16" s="134">
        <f ca="1">MIN(OFFSET(Sheet3!$C$8:$J$8,C17,$B$6))</f>
        <v>0.42454500000000001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2</v>
      </c>
      <c r="F17" s="134">
        <f ca="1">OFFSET(Sheet3!$C$5,C18,$B$6)</f>
        <v>0</v>
      </c>
      <c r="G17" s="134">
        <f ca="1">MAX(OFFSET(Sheet3!$C$6:$J$6,C18,$B$6))</f>
        <v>0</v>
      </c>
      <c r="H17" s="134" t="e">
        <f ca="1">AVERAGE(OFFSET(Sheet3!$C$6:$J$6,C18,$B$6))</f>
        <v>#DIV/0!</v>
      </c>
      <c r="I17" s="134">
        <f ca="1">MIN(OFFSET(Sheet3!$C$6:$J$6,C18,$B$6))</f>
        <v>0</v>
      </c>
      <c r="J17" s="167">
        <f ca="1">(MAX(OFFSET(Sheet3!$C$7:$J$7,C18,$B$6)))/86400</f>
        <v>0</v>
      </c>
      <c r="K17" s="167" t="e">
        <f ca="1">(AVERAGE(OFFSET(Sheet3!$C$7:$J$7,C18,$B$6)))/86400</f>
        <v>#DIV/0!</v>
      </c>
      <c r="L17" s="167">
        <f ca="1">(MIN(OFFSET(Sheet3!$C$7:$J$7,C18,$B$6)))/86400</f>
        <v>0</v>
      </c>
      <c r="M17" s="134">
        <f ca="1">MAX(OFFSET(Sheet3!$C$8:$J$8,C18,$B$6))</f>
        <v>0</v>
      </c>
      <c r="N17" s="134">
        <f ca="1">(OFFSET(Sheet3!$K$8,C18,$B$6))</f>
        <v>0</v>
      </c>
      <c r="O17" s="134">
        <f ca="1">MIN(OFFSET(Sheet3!$C$8:$J$8,C18,$B$6))</f>
        <v>0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2</v>
      </c>
      <c r="F18" s="134">
        <f ca="1">OFFSET(Sheet3!$C$5,C19,$B$6)</f>
        <v>2</v>
      </c>
      <c r="G18" s="134">
        <f ca="1">MAX(OFFSET(Sheet3!$C$6:$J$6,C19,$B$6))</f>
        <v>258.08</v>
      </c>
      <c r="H18" s="134">
        <f ca="1">AVERAGE(OFFSET(Sheet3!$C$6:$J$6,C19,$B$6))</f>
        <v>252.06</v>
      </c>
      <c r="I18" s="134">
        <f ca="1">MIN(OFFSET(Sheet3!$C$6:$J$6,C19,$B$6))</f>
        <v>246.04</v>
      </c>
      <c r="J18" s="167">
        <f ca="1">(MAX(OFFSET(Sheet3!$C$7:$J$7,C19,$B$6)))/86400</f>
        <v>1.2013888888888888E-2</v>
      </c>
      <c r="K18" s="167">
        <f ca="1">(AVERAGE(OFFSET(Sheet3!$C$7:$J$7,C19,$B$6)))/86400</f>
        <v>8.7962962962962968E-3</v>
      </c>
      <c r="L18" s="167">
        <f ca="1">(MIN(OFFSET(Sheet3!$C$7:$J$7,C19,$B$6)))/86400</f>
        <v>5.5787037037037038E-3</v>
      </c>
      <c r="M18" s="134">
        <f ca="1">MAX(OFFSET(Sheet3!$C$8:$J$8,C19,$B$6))</f>
        <v>0.3480373623236514</v>
      </c>
      <c r="N18" s="134">
        <f ca="1">(OFFSET(Sheet3!$K$8,C19,$B$6))</f>
        <v>0.22612965915789474</v>
      </c>
      <c r="O18" s="134">
        <f ca="1">MIN(OFFSET(Sheet3!$C$8:$J$8,C19,$B$6))</f>
        <v>0.16952126520231212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2</v>
      </c>
      <c r="F19" s="134">
        <f ca="1">OFFSET(Sheet3!$C$5,C20,$B$6)</f>
        <v>1</v>
      </c>
      <c r="G19" s="134">
        <f ca="1">MAX(OFFSET(Sheet3!$C$6:$J$6,C20,$B$6))</f>
        <v>258.08</v>
      </c>
      <c r="H19" s="134">
        <f ca="1">AVERAGE(OFFSET(Sheet3!$C$6:$J$6,C20,$B$6))</f>
        <v>258.08</v>
      </c>
      <c r="I19" s="134">
        <f ca="1">MIN(OFFSET(Sheet3!$C$6:$J$6,C20,$B$6))</f>
        <v>258.08</v>
      </c>
      <c r="J19" s="167">
        <f ca="1">(MAX(OFFSET(Sheet3!$C$7:$J$7,C20,$B$6)))/86400</f>
        <v>1.5625000000000001E-3</v>
      </c>
      <c r="K19" s="167">
        <f ca="1">(AVERAGE(OFFSET(Sheet3!$C$7:$J$7,C20,$B$6)))/86400</f>
        <v>1.5625000000000001E-3</v>
      </c>
      <c r="L19" s="167">
        <f ca="1">(MIN(OFFSET(Sheet3!$C$7:$J$7,C20,$B$6)))/86400</f>
        <v>1.5625000000000001E-3</v>
      </c>
      <c r="M19" s="134">
        <f ca="1">MAX(OFFSET(Sheet3!$C$8:$J$8,C20,$B$6))</f>
        <v>1.3034301724444444</v>
      </c>
      <c r="N19" s="134">
        <f ca="1">(OFFSET(Sheet3!$K$8,C20,$B$6))</f>
        <v>1.3034301724444444</v>
      </c>
      <c r="O19" s="134">
        <f ca="1">MIN(OFFSET(Sheet3!$C$8:$J$8,C20,$B$6))</f>
        <v>1.3034301724444444</v>
      </c>
    </row>
    <row r="20" spans="1:15" x14ac:dyDescent="0.25">
      <c r="C20" s="134">
        <v>60</v>
      </c>
      <c r="D20" s="134">
        <f ca="1">OFFSET(Sheet3!$B$5,C21,0)</f>
        <v>88</v>
      </c>
      <c r="E20" s="134">
        <v>2</v>
      </c>
      <c r="F20" s="134">
        <f ca="1">OFFSET(Sheet3!$C$5,C21,$B$6)</f>
        <v>3</v>
      </c>
      <c r="G20" s="134">
        <f ca="1">MAX(OFFSET(Sheet3!$C$6:$J$6,C21,$B$6))</f>
        <v>552.96</v>
      </c>
      <c r="H20" s="134">
        <f ca="1">AVERAGE(OFFSET(Sheet3!$C$6:$J$6,C21,$B$6))</f>
        <v>359.83333333333331</v>
      </c>
      <c r="I20" s="134">
        <f ca="1">MIN(OFFSET(Sheet3!$C$6:$J$6,C21,$B$6))</f>
        <v>246.04</v>
      </c>
      <c r="J20" s="167">
        <f ca="1">(MAX(OFFSET(Sheet3!$C$7:$J$7,C21,$B$6)))/86400</f>
        <v>4.1203703703703706E-3</v>
      </c>
      <c r="K20" s="167">
        <f ca="1">(AVERAGE(OFFSET(Sheet3!$C$7:$J$7,C21,$B$6)))/86400</f>
        <v>3.2214506172839504E-3</v>
      </c>
      <c r="L20" s="167">
        <f ca="1">(MIN(OFFSET(Sheet3!$C$7:$J$7,C21,$B$6)))/86400</f>
        <v>1.6435185185185185E-3</v>
      </c>
      <c r="M20" s="134">
        <f ca="1">MAX(OFFSET(Sheet3!$C$8:$J$8,C21,$B$6))</f>
        <v>1.3399479999999999</v>
      </c>
      <c r="N20" s="134">
        <f ca="1">(OFFSET(Sheet3!$K$8,C21,$B$6))</f>
        <v>0.88146152335329342</v>
      </c>
      <c r="O20" s="134">
        <f ca="1">MIN(OFFSET(Sheet3!$C$8:$J$8,C21,$B$6))</f>
        <v>0.497618</v>
      </c>
    </row>
    <row r="21" spans="1:15" x14ac:dyDescent="0.25">
      <c r="C21" s="134">
        <v>64</v>
      </c>
      <c r="D21" s="134">
        <f ca="1">OFFSET(Sheet3!$B$5,C22,0)</f>
        <v>89</v>
      </c>
      <c r="E21" s="134">
        <v>2</v>
      </c>
      <c r="F21" s="134">
        <f ca="1">OFFSET(Sheet3!$C$5,C22,$B$6)</f>
        <v>0</v>
      </c>
      <c r="G21" s="134">
        <f ca="1">MAX(OFFSET(Sheet3!$C$6:$J$6,C22,$B$6))</f>
        <v>0</v>
      </c>
      <c r="H21" s="134" t="e">
        <f ca="1">AVERAGE(OFFSET(Sheet3!$C$6:$J$6,C22,$B$6))</f>
        <v>#DIV/0!</v>
      </c>
      <c r="I21" s="134">
        <f ca="1">MIN(OFFSET(Sheet3!$C$6:$J$6,C22,$B$6))</f>
        <v>0</v>
      </c>
      <c r="J21" s="167">
        <f ca="1">(MAX(OFFSET(Sheet3!$C$7:$J$7,C22,$B$6)))/86400</f>
        <v>0</v>
      </c>
      <c r="K21" s="167" t="e">
        <f ca="1">(AVERAGE(OFFSET(Sheet3!$C$7:$J$7,C22,$B$6)))/86400</f>
        <v>#DIV/0!</v>
      </c>
      <c r="L21" s="167">
        <f ca="1">(MIN(OFFSET(Sheet3!$C$7:$J$7,C22,$B$6)))/86400</f>
        <v>0</v>
      </c>
      <c r="M21" s="134">
        <f ca="1">MAX(OFFSET(Sheet3!$C$8:$J$8,C22,$B$6))</f>
        <v>0</v>
      </c>
      <c r="N21" s="134">
        <f ca="1">(OFFSET(Sheet3!$K$8,C22,$B$6))</f>
        <v>0</v>
      </c>
      <c r="O21" s="134">
        <f ca="1">MIN(OFFSET(Sheet3!$C$8:$J$8,C22,$B$6))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2</v>
      </c>
      <c r="F22" s="134">
        <f ca="1">OFFSET(Sheet3!$C$5,C23,$B$6)</f>
        <v>3</v>
      </c>
      <c r="G22" s="134">
        <f ca="1">MAX(OFFSET(Sheet3!$C$6:$J$6,C23,$B$6))</f>
        <v>486.96</v>
      </c>
      <c r="H22" s="134">
        <f ca="1">AVERAGE(OFFSET(Sheet3!$C$6:$J$6,C23,$B$6))</f>
        <v>391.8533333333333</v>
      </c>
      <c r="I22" s="134">
        <f ca="1">MIN(OFFSET(Sheet3!$C$6:$J$6,C23,$B$6))</f>
        <v>302.8</v>
      </c>
      <c r="J22" s="167">
        <f ca="1">(MAX(OFFSET(Sheet3!$C$7:$J$7,C23,$B$6)))/86400</f>
        <v>3.8194444444444443E-3</v>
      </c>
      <c r="K22" s="167">
        <f ca="1">(AVERAGE(OFFSET(Sheet3!$C$7:$J$7,C23,$B$6)))/86400</f>
        <v>3.2214506172839504E-3</v>
      </c>
      <c r="L22" s="167">
        <f ca="1">(MIN(OFFSET(Sheet3!$C$7:$J$7,C23,$B$6)))/86400</f>
        <v>2.9166666666666668E-3</v>
      </c>
      <c r="M22" s="134">
        <f ca="1">MAX(OFFSET(Sheet3!$C$8:$J$8,C23,$B$6))</f>
        <v>1.041461</v>
      </c>
      <c r="N22" s="134">
        <f ca="1">(OFFSET(Sheet3!$K$8,C23,$B$6))</f>
        <v>0.95989894246706586</v>
      </c>
      <c r="O22" s="134">
        <f ca="1">MIN(OFFSET(Sheet3!$C$8:$J$8,C23,$B$6))</f>
        <v>0.81311699999999998</v>
      </c>
    </row>
    <row r="23" spans="1:15" x14ac:dyDescent="0.25">
      <c r="C23" s="134">
        <v>72</v>
      </c>
      <c r="D23" s="134">
        <f ca="1">OFFSET(Sheet3!$B$5,C24,0)</f>
        <v>93</v>
      </c>
      <c r="E23" s="134">
        <v>2</v>
      </c>
      <c r="F23" s="134">
        <f ca="1">OFFSET(Sheet3!$C$5,C24,$B$6)</f>
        <v>3</v>
      </c>
      <c r="G23" s="134">
        <f ca="1">MAX(OFFSET(Sheet3!$C$6:$J$6,C24,$B$6))</f>
        <v>486.96</v>
      </c>
      <c r="H23" s="134">
        <f ca="1">AVERAGE(OFFSET(Sheet3!$C$6:$J$6,C24,$B$6))</f>
        <v>486.96</v>
      </c>
      <c r="I23" s="134">
        <f ca="1">MIN(OFFSET(Sheet3!$C$6:$J$6,C24,$B$6))</f>
        <v>486.96</v>
      </c>
      <c r="J23" s="167">
        <f ca="1">(MAX(OFFSET(Sheet3!$C$7:$J$7,C24,$B$6)))/86400</f>
        <v>5.1041666666666666E-3</v>
      </c>
      <c r="K23" s="167">
        <f ca="1">(AVERAGE(OFFSET(Sheet3!$C$7:$J$7,C24,$B$6)))/86400</f>
        <v>4.5331790123456792E-3</v>
      </c>
      <c r="L23" s="167">
        <f ca="1">(MIN(OFFSET(Sheet3!$C$7:$J$7,C24,$B$6)))/86400</f>
        <v>3.9930555555555552E-3</v>
      </c>
      <c r="M23" s="134">
        <f ca="1">MAX(OFFSET(Sheet3!$C$8:$J$8,C24,$B$6))</f>
        <v>0.96218099999999995</v>
      </c>
      <c r="N23" s="134">
        <f ca="1">(OFFSET(Sheet3!$K$8,C24,$B$6))</f>
        <v>0.84770328347234036</v>
      </c>
      <c r="O23" s="134">
        <f ca="1">MIN(OFFSET(Sheet3!$C$8:$J$8,C24,$B$6))</f>
        <v>0.75280400000000003</v>
      </c>
    </row>
    <row r="24" spans="1:15" x14ac:dyDescent="0.25">
      <c r="C24" s="134">
        <v>76</v>
      </c>
      <c r="D24" s="134">
        <f ca="1">OFFSET(Sheet3!$B$5,C25,0)</f>
        <v>95</v>
      </c>
      <c r="E24" s="134">
        <v>2</v>
      </c>
      <c r="F24" s="134">
        <f ca="1">OFFSET(Sheet3!$C$5,C25,$B$6)</f>
        <v>1</v>
      </c>
      <c r="G24" s="134">
        <f ca="1">MAX(OFFSET(Sheet3!$C$6:$J$6,C25,$B$6))</f>
        <v>332.8</v>
      </c>
      <c r="H24" s="134">
        <f ca="1">AVERAGE(OFFSET(Sheet3!$C$6:$J$6,C25,$B$6))</f>
        <v>332.8</v>
      </c>
      <c r="I24" s="134">
        <f ca="1">MIN(OFFSET(Sheet3!$C$6:$J$6,C25,$B$6))</f>
        <v>332.8</v>
      </c>
      <c r="J24" s="167">
        <f ca="1">(MAX(OFFSET(Sheet3!$C$7:$J$7,C25,$B$6)))/86400</f>
        <v>4.6990740740740743E-3</v>
      </c>
      <c r="K24" s="167">
        <f ca="1">(AVERAGE(OFFSET(Sheet3!$C$7:$J$7,C25,$B$6)))/86400</f>
        <v>4.6990740740740743E-3</v>
      </c>
      <c r="L24" s="167">
        <f ca="1">(MIN(OFFSET(Sheet3!$C$7:$J$7,C25,$B$6)))/86400</f>
        <v>4.6990740740740743E-3</v>
      </c>
      <c r="M24" s="134">
        <f ca="1">MAX(OFFSET(Sheet3!$C$8:$J$8,C25,$B$6))</f>
        <v>0.55780099999999999</v>
      </c>
      <c r="N24" s="134">
        <f ca="1">(OFFSET(Sheet3!$K$8,C25,$B$6))</f>
        <v>0.55888759802955656</v>
      </c>
      <c r="O24" s="134">
        <f ca="1">MIN(OFFSET(Sheet3!$C$8:$J$8,C25,$B$6))</f>
        <v>0.55780099999999999</v>
      </c>
    </row>
    <row r="25" spans="1:15" x14ac:dyDescent="0.25">
      <c r="C25" s="134">
        <v>80</v>
      </c>
      <c r="D25" s="134">
        <f ca="1">OFFSET(Sheet3!$B$5,C26,0)</f>
        <v>98</v>
      </c>
      <c r="E25" s="134">
        <v>2</v>
      </c>
      <c r="F25" s="134">
        <f ca="1">OFFSET(Sheet3!$C$5,C26,$B$6)</f>
        <v>0</v>
      </c>
      <c r="G25" s="134">
        <f ca="1">MAX(OFFSET(Sheet3!$C$6:$J$6,C26,$B$6))</f>
        <v>0</v>
      </c>
      <c r="H25" s="134" t="e">
        <f ca="1">AVERAGE(OFFSET(Sheet3!$C$6:$J$6,C26,$B$6))</f>
        <v>#DIV/0!</v>
      </c>
      <c r="I25" s="134">
        <f ca="1">MIN(OFFSET(Sheet3!$C$6:$J$6,C26,$B$6))</f>
        <v>0</v>
      </c>
      <c r="J25" s="167">
        <f ca="1">(MAX(OFFSET(Sheet3!$C$7:$J$7,C26,$B$6)))/86400</f>
        <v>0</v>
      </c>
      <c r="K25" s="167" t="e">
        <f ca="1">(AVERAGE(OFFSET(Sheet3!$C$7:$J$7,C26,$B$6)))/86400</f>
        <v>#DIV/0!</v>
      </c>
      <c r="L25" s="167">
        <f ca="1">(MIN(OFFSET(Sheet3!$C$7:$J$7,C26,$B$6)))/86400</f>
        <v>0</v>
      </c>
      <c r="M25" s="134">
        <f ca="1">MAX(OFFSET(Sheet3!$C$8:$J$8,C26,$B$6))</f>
        <v>0</v>
      </c>
      <c r="N25" s="134">
        <f ca="1">(OFFSET(Sheet3!$K$8,C26,$B$6))</f>
        <v>0</v>
      </c>
      <c r="O25" s="134">
        <f ca="1">MIN(OFFSET(Sheet3!$C$8:$J$8,C26,$B$6))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2</v>
      </c>
      <c r="F26" s="134">
        <f ca="1">OFFSET(Sheet3!$C$5,C27,$B$6)</f>
        <v>2</v>
      </c>
      <c r="G26" s="134">
        <f ca="1">MAX(OFFSET(Sheet3!$C$6:$J$6,C27,$B$6))</f>
        <v>197.48</v>
      </c>
      <c r="H26" s="134">
        <f ca="1">AVERAGE(OFFSET(Sheet3!$C$6:$J$6,C27,$B$6))</f>
        <v>177.91</v>
      </c>
      <c r="I26" s="134">
        <f ca="1">MIN(OFFSET(Sheet3!$C$6:$J$6,C27,$B$6))</f>
        <v>158.34</v>
      </c>
      <c r="J26" s="167">
        <f ca="1">(MAX(OFFSET(Sheet3!$C$7:$J$7,C27,$B$6)))/86400</f>
        <v>2.0138888888888888E-3</v>
      </c>
      <c r="K26" s="167">
        <f ca="1">(AVERAGE(OFFSET(Sheet3!$C$7:$J$7,C27,$B$6)))/86400</f>
        <v>1.9560185185185184E-3</v>
      </c>
      <c r="L26" s="167">
        <f ca="1">(MIN(OFFSET(Sheet3!$C$7:$J$7,C27,$B$6)))/86400</f>
        <v>1.8981481481481482E-3</v>
      </c>
      <c r="M26" s="134">
        <f ca="1">MAX(OFFSET(Sheet3!$C$8:$J$8,C27,$B$6))</f>
        <v>0.77071599999999996</v>
      </c>
      <c r="N26" s="134">
        <f ca="1">(OFFSET(Sheet3!$K$8,C27,$B$6))</f>
        <v>0.7177626305325443</v>
      </c>
      <c r="O26" s="134">
        <f ca="1">MIN(OFFSET(Sheet3!$C$8:$J$8,C27,$B$6))</f>
        <v>0.656358</v>
      </c>
    </row>
    <row r="27" spans="1:15" x14ac:dyDescent="0.25">
      <c r="C27" s="134">
        <v>88</v>
      </c>
      <c r="D27" s="134">
        <f ca="1">OFFSET(Sheet3!$B$5,C28,0)</f>
        <v>106</v>
      </c>
      <c r="E27" s="134">
        <v>2</v>
      </c>
      <c r="F27" s="134">
        <f ca="1">OFFSET(Sheet3!$C$5,C28,$B$6)</f>
        <v>2</v>
      </c>
      <c r="G27" s="134">
        <f ca="1">MAX(OFFSET(Sheet3!$C$6:$J$6,C28,$B$6))</f>
        <v>416.32</v>
      </c>
      <c r="H27" s="134">
        <f ca="1">AVERAGE(OFFSET(Sheet3!$C$6:$J$6,C28,$B$6))</f>
        <v>292.15999999999997</v>
      </c>
      <c r="I27" s="134">
        <f ca="1">MIN(OFFSET(Sheet3!$C$6:$J$6,C28,$B$6))</f>
        <v>168</v>
      </c>
      <c r="J27" s="167">
        <f ca="1">(MAX(OFFSET(Sheet3!$C$7:$J$7,C28,$B$6)))/86400</f>
        <v>1.2083333333333333E-2</v>
      </c>
      <c r="K27" s="167">
        <f ca="1">(AVERAGE(OFFSET(Sheet3!$C$7:$J$7,C28,$B$6)))/86400</f>
        <v>7.2395833333333331E-3</v>
      </c>
      <c r="L27" s="167">
        <f ca="1">(MIN(OFFSET(Sheet3!$C$7:$J$7,C28,$B$6)))/86400</f>
        <v>2.3958333333333331E-3</v>
      </c>
      <c r="M27" s="134">
        <f ca="1">MAX(OFFSET(Sheet3!$C$8:$J$8,C28,$B$6))</f>
        <v>0.55335791304347826</v>
      </c>
      <c r="N27" s="134">
        <f ca="1">(OFFSET(Sheet3!$K$8,C28,$B$6))</f>
        <v>0.31846420872901671</v>
      </c>
      <c r="O27" s="134">
        <f ca="1">MIN(OFFSET(Sheet3!$C$8:$J$8,C28,$B$6))</f>
        <v>0.27189045701149422</v>
      </c>
    </row>
    <row r="28" spans="1:15" x14ac:dyDescent="0.25">
      <c r="C28" s="134">
        <v>92</v>
      </c>
      <c r="D28" s="134">
        <f ca="1">OFFSET(Sheet3!$B$5,C29,0)</f>
        <v>107</v>
      </c>
      <c r="E28" s="134">
        <v>2</v>
      </c>
      <c r="F28" s="134">
        <f ca="1">OFFSET(Sheet3!$C$5,C29,$B$6)</f>
        <v>3</v>
      </c>
      <c r="G28" s="134">
        <f ca="1">MAX(OFFSET(Sheet3!$C$6:$J$6,C29,$B$6))</f>
        <v>390.32</v>
      </c>
      <c r="H28" s="134">
        <f ca="1">AVERAGE(OFFSET(Sheet3!$C$6:$J$6,C29,$B$6))</f>
        <v>358.01333333333332</v>
      </c>
      <c r="I28" s="134">
        <f ca="1">MIN(OFFSET(Sheet3!$C$6:$J$6,C29,$B$6))</f>
        <v>319.39999999999998</v>
      </c>
      <c r="J28" s="167">
        <f ca="1">(MAX(OFFSET(Sheet3!$C$7:$J$7,C29,$B$6)))/86400</f>
        <v>2.6157407407407405E-3</v>
      </c>
      <c r="K28" s="167">
        <f ca="1">(AVERAGE(OFFSET(Sheet3!$C$7:$J$7,C29,$B$6)))/86400</f>
        <v>2.2916666666666667E-3</v>
      </c>
      <c r="L28" s="167">
        <f ca="1">(MIN(OFFSET(Sheet3!$C$7:$J$7,C29,$B$6)))/86400</f>
        <v>2.0138888888888888E-3</v>
      </c>
      <c r="M28" s="134">
        <f ca="1">MAX(OFFSET(Sheet3!$C$8:$J$8,C29,$B$6))</f>
        <v>1.3717856758762887</v>
      </c>
      <c r="N28" s="134">
        <f ca="1">(OFFSET(Sheet3!$K$8,C29,$B$6))</f>
        <v>1.2328243377777777</v>
      </c>
      <c r="O28" s="134">
        <f ca="1">MIN(OFFSET(Sheet3!$C$8:$J$8,C29,$B$6))</f>
        <v>1.0991115270796459</v>
      </c>
    </row>
    <row r="29" spans="1:15" x14ac:dyDescent="0.25">
      <c r="C29" s="134">
        <v>96</v>
      </c>
      <c r="D29" s="134">
        <f ca="1">OFFSET(Sheet3!$B$5,C30,0)</f>
        <v>109</v>
      </c>
      <c r="E29" s="134">
        <v>2</v>
      </c>
      <c r="F29" s="134">
        <f ca="1">OFFSET(Sheet3!$C$5,C30,$B$6)</f>
        <v>3</v>
      </c>
      <c r="G29" s="134">
        <f ca="1">MAX(OFFSET(Sheet3!$C$6:$J$6,C30,$B$6))</f>
        <v>332.8</v>
      </c>
      <c r="H29" s="134">
        <f ca="1">AVERAGE(OFFSET(Sheet3!$C$6:$J$6,C30,$B$6))</f>
        <v>277.6466666666667</v>
      </c>
      <c r="I29" s="134">
        <f ca="1">MIN(OFFSET(Sheet3!$C$6:$J$6,C30,$B$6))</f>
        <v>201.84</v>
      </c>
      <c r="J29" s="167">
        <f ca="1">(MAX(OFFSET(Sheet3!$C$7:$J$7,C30,$B$6)))/86400</f>
        <v>7.4305555555555557E-3</v>
      </c>
      <c r="K29" s="167">
        <f ca="1">(AVERAGE(OFFSET(Sheet3!$C$7:$J$7,C30,$B$6)))/86400</f>
        <v>6.5277777777777782E-3</v>
      </c>
      <c r="L29" s="167">
        <f ca="1">(MIN(OFFSET(Sheet3!$C$7:$J$7,C30,$B$6)))/86400</f>
        <v>5.5324074074074078E-3</v>
      </c>
      <c r="M29" s="134">
        <f ca="1">MAX(OFFSET(Sheet3!$C$8:$J$8,C30,$B$6))</f>
        <v>0.39646500000000001</v>
      </c>
      <c r="N29" s="134">
        <f ca="1">(OFFSET(Sheet3!$K$8,C30,$B$6))</f>
        <v>0.33564528312056741</v>
      </c>
      <c r="O29" s="134">
        <f ca="1">MIN(OFFSET(Sheet3!$C$8:$J$8,C30,$B$6))</f>
        <v>0.28765299999999999</v>
      </c>
    </row>
    <row r="30" spans="1:15" x14ac:dyDescent="0.25">
      <c r="C30" s="134">
        <v>100</v>
      </c>
      <c r="D30" s="134">
        <f ca="1">OFFSET(Sheet3!$B$5,C31,0)</f>
        <v>111</v>
      </c>
      <c r="E30" s="134">
        <v>2</v>
      </c>
      <c r="F30" s="134">
        <f ca="1">OFFSET(Sheet3!$C$5,C31,$B$6)</f>
        <v>1</v>
      </c>
      <c r="G30" s="134">
        <f ca="1">MAX(OFFSET(Sheet3!$C$6:$J$6,C31,$B$6))</f>
        <v>271.63</v>
      </c>
      <c r="H30" s="134">
        <f ca="1">AVERAGE(OFFSET(Sheet3!$C$6:$J$6,C31,$B$6))</f>
        <v>271.63</v>
      </c>
      <c r="I30" s="134">
        <f ca="1">MIN(OFFSET(Sheet3!$C$6:$J$6,C31,$B$6))</f>
        <v>271.63</v>
      </c>
      <c r="J30" s="167">
        <f ca="1">(MAX(OFFSET(Sheet3!$C$7:$J$7,C31,$B$6)))/86400</f>
        <v>2.6041666666666665E-3</v>
      </c>
      <c r="K30" s="167">
        <f ca="1">(AVERAGE(OFFSET(Sheet3!$C$7:$J$7,C31,$B$6)))/86400</f>
        <v>2.6041666666666665E-3</v>
      </c>
      <c r="L30" s="167">
        <f ca="1">(MIN(OFFSET(Sheet3!$C$7:$J$7,C31,$B$6)))/86400</f>
        <v>2.6041666666666665E-3</v>
      </c>
      <c r="M30" s="134">
        <f ca="1">MAX(OFFSET(Sheet3!$C$8:$J$8,C31,$B$6))</f>
        <v>0.82235999999999998</v>
      </c>
      <c r="N30" s="134">
        <f ca="1">(OFFSET(Sheet3!$K$8,C31,$B$6))</f>
        <v>0.82311857813333322</v>
      </c>
      <c r="O30" s="134">
        <f ca="1">MIN(OFFSET(Sheet3!$C$8:$J$8,C31,$B$6))</f>
        <v>0.82235999999999998</v>
      </c>
    </row>
    <row r="31" spans="1:15" x14ac:dyDescent="0.25">
      <c r="C31" s="134">
        <v>104</v>
      </c>
      <c r="D31" s="134">
        <f ca="1">OFFSET(Sheet3!$B$5,C32,0)</f>
        <v>112</v>
      </c>
      <c r="E31" s="134">
        <v>2</v>
      </c>
      <c r="F31" s="134">
        <f ca="1">OFFSET(Sheet3!$C$5,C32,$B$6)</f>
        <v>1</v>
      </c>
      <c r="G31" s="134">
        <f ca="1">MAX(OFFSET(Sheet3!$C$6:$J$6,C32,$B$6))</f>
        <v>1005.3399999999999</v>
      </c>
      <c r="H31" s="134">
        <f ca="1">AVERAGE(OFFSET(Sheet3!$C$6:$J$6,C32,$B$6))</f>
        <v>1005.3399999999999</v>
      </c>
      <c r="I31" s="134">
        <f ca="1">MIN(OFFSET(Sheet3!$C$6:$J$6,C32,$B$6))</f>
        <v>1005.3399999999999</v>
      </c>
      <c r="J31" s="167">
        <f ca="1">(MAX(OFFSET(Sheet3!$C$7:$J$7,C32,$B$6)))/86400</f>
        <v>7.1435497249403204E-3</v>
      </c>
      <c r="K31" s="167">
        <f ca="1">(AVERAGE(OFFSET(Sheet3!$C$7:$J$7,C32,$B$6)))/86400</f>
        <v>7.1435497249403204E-3</v>
      </c>
      <c r="L31" s="167">
        <f ca="1">(MIN(OFFSET(Sheet3!$C$7:$J$7,C32,$B$6)))/86400</f>
        <v>7.1435497249403204E-3</v>
      </c>
      <c r="M31" s="134">
        <f ca="1">MAX(OFFSET(Sheet3!$C$8:$J$8,C32,$B$6))</f>
        <v>1.1105863626674533</v>
      </c>
      <c r="N31" s="134">
        <f ca="1">(OFFSET(Sheet3!$K$8,C32,$B$6))</f>
        <v>1.1105863626674533</v>
      </c>
      <c r="O31" s="134">
        <f ca="1">MIN(OFFSET(Sheet3!$C$8:$J$8,C32,$B$6))</f>
        <v>1.1105863626674533</v>
      </c>
    </row>
    <row r="32" spans="1:15" x14ac:dyDescent="0.25">
      <c r="C32" s="134">
        <v>108</v>
      </c>
      <c r="D32" s="134">
        <f ca="1">OFFSET(Sheet3!$B$5,C33,0)</f>
        <v>114</v>
      </c>
      <c r="E32" s="134">
        <v>2</v>
      </c>
      <c r="F32" s="134">
        <f ca="1">OFFSET(Sheet3!$C$5,C33,$B$6)</f>
        <v>3</v>
      </c>
      <c r="G32" s="134">
        <f ca="1">MAX(OFFSET(Sheet3!$C$6:$J$6,C33,$B$6))</f>
        <v>332.8</v>
      </c>
      <c r="H32" s="134">
        <f ca="1">AVERAGE(OFFSET(Sheet3!$C$6:$J$6,C33,$B$6))</f>
        <v>322.8</v>
      </c>
      <c r="I32" s="134">
        <f ca="1">MIN(OFFSET(Sheet3!$C$6:$J$6,C33,$B$6))</f>
        <v>302.8</v>
      </c>
      <c r="J32" s="167">
        <f ca="1">(MAX(OFFSET(Sheet3!$C$7:$J$7,C33,$B$6)))/86400</f>
        <v>5.4282407407407404E-3</v>
      </c>
      <c r="K32" s="167">
        <f ca="1">(AVERAGE(OFFSET(Sheet3!$C$7:$J$7,C33,$B$6)))/86400</f>
        <v>4.43287037037037E-3</v>
      </c>
      <c r="L32" s="167">
        <f ca="1">(MIN(OFFSET(Sheet3!$C$7:$J$7,C33,$B$6)))/86400</f>
        <v>3.9004629629629628E-3</v>
      </c>
      <c r="M32" s="134">
        <f ca="1">MAX(OFFSET(Sheet3!$C$8:$J$8,C33,$B$6))</f>
        <v>0.67295199999999999</v>
      </c>
      <c r="N32" s="134">
        <f ca="1">(OFFSET(Sheet3!$K$8,C33,$B$6))</f>
        <v>0.57464805430809407</v>
      </c>
      <c r="O32" s="134">
        <f ca="1">MIN(OFFSET(Sheet3!$C$8:$J$8,C33,$B$6))</f>
        <v>0.483325</v>
      </c>
    </row>
    <row r="33" spans="3:15" x14ac:dyDescent="0.25">
      <c r="C33" s="134">
        <v>112</v>
      </c>
      <c r="D33" s="134">
        <f ca="1">OFFSET(Sheet3!$B$5,C34,0)</f>
        <v>115</v>
      </c>
      <c r="E33" s="134">
        <v>2</v>
      </c>
      <c r="F33" s="134">
        <f ca="1">OFFSET(Sheet3!$C$5,C34,$B$6)</f>
        <v>1</v>
      </c>
      <c r="G33" s="134">
        <f ca="1">MAX(OFFSET(Sheet3!$C$6:$J$6,C34,$B$6))</f>
        <v>167.32</v>
      </c>
      <c r="H33" s="134">
        <f ca="1">AVERAGE(OFFSET(Sheet3!$C$6:$J$6,C34,$B$6))</f>
        <v>167.32</v>
      </c>
      <c r="I33" s="134">
        <f ca="1">MIN(OFFSET(Sheet3!$C$6:$J$6,C34,$B$6))</f>
        <v>167.32</v>
      </c>
      <c r="J33" s="167">
        <f ca="1">(MAX(OFFSET(Sheet3!$C$7:$J$7,C34,$B$6)))/86400</f>
        <v>4.0856481481481481E-3</v>
      </c>
      <c r="K33" s="167">
        <f ca="1">(AVERAGE(OFFSET(Sheet3!$C$7:$J$7,C34,$B$6)))/86400</f>
        <v>4.0856481481481481E-3</v>
      </c>
      <c r="L33" s="167">
        <f ca="1">(MIN(OFFSET(Sheet3!$C$7:$J$7,C34,$B$6)))/86400</f>
        <v>4.0856481481481481E-3</v>
      </c>
      <c r="M33" s="134">
        <f ca="1">MAX(OFFSET(Sheet3!$C$8:$J$8,C34,$B$6))</f>
        <v>0.32317692101982998</v>
      </c>
      <c r="N33" s="134">
        <f ca="1">(OFFSET(Sheet3!$K$8,C34,$B$6))</f>
        <v>0.32317692101982998</v>
      </c>
      <c r="O33" s="134">
        <f ca="1">MIN(OFFSET(Sheet3!$C$8:$J$8,C34,$B$6))</f>
        <v>0.32317692101982998</v>
      </c>
    </row>
    <row r="34" spans="3:15" x14ac:dyDescent="0.25">
      <c r="C34" s="134">
        <v>116</v>
      </c>
      <c r="D34" s="134">
        <f ca="1">OFFSET(Sheet3!$B$5,C35,0)</f>
        <v>117</v>
      </c>
      <c r="E34" s="134">
        <v>2</v>
      </c>
      <c r="F34" s="134">
        <f ca="1">OFFSET(Sheet3!$C$5,C35,$B$6)</f>
        <v>3</v>
      </c>
      <c r="G34" s="134">
        <f ca="1">MAX(OFFSET(Sheet3!$C$6:$J$6,C35,$B$6))</f>
        <v>849.76</v>
      </c>
      <c r="H34" s="134">
        <f ca="1">AVERAGE(OFFSET(Sheet3!$C$6:$J$6,C35,$B$6))</f>
        <v>617.89333333333332</v>
      </c>
      <c r="I34" s="134">
        <f ca="1">MIN(OFFSET(Sheet3!$C$6:$J$6,C35,$B$6))</f>
        <v>486.96</v>
      </c>
      <c r="J34" s="167">
        <f ca="1">(MAX(OFFSET(Sheet3!$C$7:$J$7,C35,$B$6)))/86400</f>
        <v>8.0902777777777778E-3</v>
      </c>
      <c r="K34" s="167">
        <f ca="1">(AVERAGE(OFFSET(Sheet3!$C$7:$J$7,C35,$B$6)))/86400</f>
        <v>5.8680555555555552E-3</v>
      </c>
      <c r="L34" s="167">
        <f ca="1">(MIN(OFFSET(Sheet3!$C$7:$J$7,C35,$B$6)))/86400</f>
        <v>4.7337962962962967E-3</v>
      </c>
      <c r="M34" s="134">
        <f ca="1">MAX(OFFSET(Sheet3!$C$8:$J$8,C35,$B$6))</f>
        <v>0.85344212920096862</v>
      </c>
      <c r="N34" s="134">
        <f ca="1">(OFFSET(Sheet3!$K$8,C35,$B$6))</f>
        <v>0.83094587960552269</v>
      </c>
      <c r="O34" s="134">
        <f ca="1">MIN(OFFSET(Sheet3!$C$8:$J$8,C35,$B$6))</f>
        <v>0.8117777979462103</v>
      </c>
    </row>
    <row r="35" spans="3:15" x14ac:dyDescent="0.25">
      <c r="C35" s="134">
        <v>120</v>
      </c>
      <c r="D35" s="134">
        <f ca="1">OFFSET(Sheet3!$B$5,C36,0)</f>
        <v>118</v>
      </c>
      <c r="E35" s="134">
        <v>2</v>
      </c>
      <c r="F35" s="134">
        <f ca="1">OFFSET(Sheet3!$C$5,C36,$B$6)</f>
        <v>2</v>
      </c>
      <c r="G35" s="134">
        <f ca="1">MAX(OFFSET(Sheet3!$C$6:$J$6,C36,$B$6))</f>
        <v>279</v>
      </c>
      <c r="H35" s="134">
        <f ca="1">AVERAGE(OFFSET(Sheet3!$C$6:$J$6,C36,$B$6))</f>
        <v>215.67000000000002</v>
      </c>
      <c r="I35" s="134">
        <f ca="1">MIN(OFFSET(Sheet3!$C$6:$J$6,C36,$B$6))</f>
        <v>152.34</v>
      </c>
      <c r="J35" s="167">
        <f ca="1">(MAX(OFFSET(Sheet3!$C$7:$J$7,C36,$B$6)))/86400</f>
        <v>3.4837962962962965E-3</v>
      </c>
      <c r="K35" s="167">
        <f ca="1">(AVERAGE(OFFSET(Sheet3!$C$7:$J$7,C36,$B$6)))/86400</f>
        <v>2.8703703703703703E-3</v>
      </c>
      <c r="L35" s="167">
        <f ca="1">(MIN(OFFSET(Sheet3!$C$7:$J$7,C36,$B$6)))/86400</f>
        <v>2.2569444444444442E-3</v>
      </c>
      <c r="M35" s="134">
        <f ca="1">MAX(OFFSET(Sheet3!$C$8:$J$8,C36,$B$6))</f>
        <v>0.63198227242524918</v>
      </c>
      <c r="N35" s="134">
        <f ca="1">(OFFSET(Sheet3!$K$8,C36,$B$6))</f>
        <v>0.59293248677419363</v>
      </c>
      <c r="O35" s="134">
        <f ca="1">MIN(OFFSET(Sheet3!$C$8:$J$8,C36,$B$6))</f>
        <v>0.5326556381538462</v>
      </c>
    </row>
    <row r="36" spans="3:15" x14ac:dyDescent="0.25">
      <c r="C36" s="134">
        <v>124</v>
      </c>
      <c r="D36" s="134">
        <f ca="1">OFFSET(Sheet3!$B$5,C37,0)</f>
        <v>119</v>
      </c>
      <c r="E36" s="134">
        <v>2</v>
      </c>
      <c r="F36" s="134">
        <f ca="1">OFFSET(Sheet3!$C$5,C37,$B$6)</f>
        <v>2</v>
      </c>
      <c r="G36" s="134">
        <f ca="1">MAX(OFFSET(Sheet3!$C$6:$J$6,C37,$B$6))</f>
        <v>540.79999999999995</v>
      </c>
      <c r="H36" s="134">
        <f ca="1">AVERAGE(OFFSET(Sheet3!$C$6:$J$6,C37,$B$6))</f>
        <v>476.74</v>
      </c>
      <c r="I36" s="134">
        <f ca="1">MIN(OFFSET(Sheet3!$C$6:$J$6,C37,$B$6))</f>
        <v>412.68</v>
      </c>
      <c r="J36" s="167">
        <f ca="1">(MAX(OFFSET(Sheet3!$C$7:$J$7,C37,$B$6)))/86400</f>
        <v>3.4953703703703705E-3</v>
      </c>
      <c r="K36" s="167">
        <f ca="1">(AVERAGE(OFFSET(Sheet3!$C$7:$J$7,C37,$B$6)))/86400</f>
        <v>2.9629629629629628E-3</v>
      </c>
      <c r="L36" s="167">
        <f ca="1">(MIN(OFFSET(Sheet3!$C$7:$J$7,C37,$B$6)))/86400</f>
        <v>2.4305555555555556E-3</v>
      </c>
      <c r="M36" s="134">
        <f ca="1">MAX(OFFSET(Sheet3!$C$8:$J$8,C37,$B$6))</f>
        <v>1.3335459999999999</v>
      </c>
      <c r="N36" s="134">
        <f ca="1">(OFFSET(Sheet3!$K$8,C37,$B$6))</f>
        <v>1.2697224993749998</v>
      </c>
      <c r="O36" s="134">
        <f ca="1">MIN(OFFSET(Sheet3!$C$8:$J$8,C37,$B$6))</f>
        <v>1.2204489999999999</v>
      </c>
    </row>
    <row r="37" spans="3:15" x14ac:dyDescent="0.25">
      <c r="C37" s="134">
        <v>128</v>
      </c>
      <c r="D37" s="134">
        <f ca="1">OFFSET(Sheet3!$B$5,C38,0)</f>
        <v>120</v>
      </c>
      <c r="E37" s="134">
        <v>2</v>
      </c>
      <c r="F37" s="134">
        <f ca="1">OFFSET(Sheet3!$C$5,C38,$B$6)</f>
        <v>0</v>
      </c>
      <c r="G37" s="134">
        <f ca="1">MAX(OFFSET(Sheet3!$C$6:$J$6,C38,$B$6))</f>
        <v>0</v>
      </c>
      <c r="H37" s="134" t="e">
        <f ca="1">AVERAGE(OFFSET(Sheet3!$C$6:$J$6,C38,$B$6))</f>
        <v>#DIV/0!</v>
      </c>
      <c r="I37" s="134">
        <f ca="1">MIN(OFFSET(Sheet3!$C$6:$J$6,C38,$B$6))</f>
        <v>0</v>
      </c>
      <c r="J37" s="167">
        <f ca="1">(MAX(OFFSET(Sheet3!$C$7:$J$7,C38,$B$6)))/86400</f>
        <v>0</v>
      </c>
      <c r="K37" s="167" t="e">
        <f ca="1">(AVERAGE(OFFSET(Sheet3!$C$7:$J$7,C38,$B$6)))/86400</f>
        <v>#DIV/0!</v>
      </c>
      <c r="L37" s="167">
        <f ca="1">(MIN(OFFSET(Sheet3!$C$7:$J$7,C38,$B$6)))/86400</f>
        <v>0</v>
      </c>
      <c r="M37" s="134">
        <f ca="1">MAX(OFFSET(Sheet3!$C$8:$J$8,C38,$B$6))</f>
        <v>0</v>
      </c>
      <c r="N37" s="134">
        <f ca="1">(OFFSET(Sheet3!$K$8,C38,$B$6))</f>
        <v>0</v>
      </c>
      <c r="O37" s="134">
        <f ca="1">MIN(OFFSET(Sheet3!$C$8:$J$8,C38,$B$6))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2</v>
      </c>
      <c r="F38" s="134">
        <f ca="1">OFFSET(Sheet3!$C$5,C39,$B$6)</f>
        <v>4</v>
      </c>
      <c r="G38" s="134">
        <f ca="1">MAX(OFFSET(Sheet3!$C$6:$J$6,C39,$B$6))</f>
        <v>266.2</v>
      </c>
      <c r="H38" s="134">
        <f ca="1">AVERAGE(OFFSET(Sheet3!$C$6:$J$6,C39,$B$6))</f>
        <v>233.07999999999998</v>
      </c>
      <c r="I38" s="134">
        <f ca="1">MIN(OFFSET(Sheet3!$C$6:$J$6,C39,$B$6))</f>
        <v>210.04</v>
      </c>
      <c r="J38" s="167">
        <f ca="1">(MAX(OFFSET(Sheet3!$C$7:$J$7,C39,$B$6)))/86400</f>
        <v>3.8310185185185183E-3</v>
      </c>
      <c r="K38" s="167">
        <f ca="1">(AVERAGE(OFFSET(Sheet3!$C$7:$J$7,C39,$B$6)))/86400</f>
        <v>2.5665509259259261E-3</v>
      </c>
      <c r="L38" s="167">
        <f ca="1">(MIN(OFFSET(Sheet3!$C$7:$J$7,C39,$B$6)))/86400</f>
        <v>1.9675925925925924E-3</v>
      </c>
      <c r="M38" s="134">
        <f ca="1">MAX(OFFSET(Sheet3!$C$8:$J$8,C39,$B$6))</f>
        <v>0.84040199999999998</v>
      </c>
      <c r="N38" s="134">
        <f ca="1">(OFFSET(Sheet3!$K$8,C39,$B$6))</f>
        <v>0.71665241614430664</v>
      </c>
      <c r="O38" s="134">
        <f ca="1">MIN(OFFSET(Sheet3!$C$8:$J$8,C39,$B$6))</f>
        <v>0.54803400000000002</v>
      </c>
    </row>
    <row r="39" spans="3:15" x14ac:dyDescent="0.25">
      <c r="C39" s="134">
        <v>136</v>
      </c>
      <c r="D39" s="134">
        <f ca="1">OFFSET(Sheet3!$B$5,C40,0)</f>
        <v>123</v>
      </c>
      <c r="E39" s="134">
        <v>2</v>
      </c>
      <c r="F39" s="134">
        <f ca="1">OFFSET(Sheet3!$C$5,C40,$B$6)</f>
        <v>0</v>
      </c>
      <c r="G39" s="134">
        <f ca="1">MAX(OFFSET(Sheet3!$C$6:$J$6,C40,$B$6))</f>
        <v>0</v>
      </c>
      <c r="H39" s="134" t="e">
        <f ca="1">AVERAGE(OFFSET(Sheet3!$C$6:$J$6,C40,$B$6))</f>
        <v>#DIV/0!</v>
      </c>
      <c r="I39" s="134">
        <f ca="1">MIN(OFFSET(Sheet3!$C$6:$J$6,C40,$B$6))</f>
        <v>0</v>
      </c>
      <c r="J39" s="167">
        <f ca="1">(MAX(OFFSET(Sheet3!$C$7:$J$7,C40,$B$6)))/86400</f>
        <v>0</v>
      </c>
      <c r="K39" s="167" t="e">
        <f ca="1">(AVERAGE(OFFSET(Sheet3!$C$7:$J$7,C40,$B$6)))/86400</f>
        <v>#DIV/0!</v>
      </c>
      <c r="L39" s="167">
        <f ca="1">(MIN(OFFSET(Sheet3!$C$7:$J$7,C40,$B$6)))/86400</f>
        <v>0</v>
      </c>
      <c r="M39" s="134">
        <f ca="1">MAX(OFFSET(Sheet3!$C$8:$J$8,C40,$B$6))</f>
        <v>0</v>
      </c>
      <c r="N39" s="134">
        <f ca="1">(OFFSET(Sheet3!$K$8,C40,$B$6))</f>
        <v>0</v>
      </c>
      <c r="O39" s="134">
        <f ca="1">MIN(OFFSET(Sheet3!$C$8:$J$8,C40,$B$6))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2</v>
      </c>
      <c r="F40" s="134">
        <f ca="1">OFFSET(Sheet3!$C$5,C41,$B$6)</f>
        <v>0</v>
      </c>
      <c r="G40" s="134">
        <f ca="1">MAX(OFFSET(Sheet3!$C$6:$J$6,C41,$B$6))</f>
        <v>0</v>
      </c>
      <c r="H40" s="134" t="e">
        <f ca="1">AVERAGE(OFFSET(Sheet3!$C$6:$J$6,C41,$B$6))</f>
        <v>#DIV/0!</v>
      </c>
      <c r="I40" s="134">
        <f ca="1">MIN(OFFSET(Sheet3!$C$6:$J$6,C41,$B$6))</f>
        <v>0</v>
      </c>
      <c r="J40" s="167">
        <f ca="1">(MAX(OFFSET(Sheet3!$C$7:$J$7,C41,$B$6)))/86400</f>
        <v>0</v>
      </c>
      <c r="K40" s="167" t="e">
        <f ca="1">(AVERAGE(OFFSET(Sheet3!$C$7:$J$7,C41,$B$6)))/86400</f>
        <v>#DIV/0!</v>
      </c>
      <c r="L40" s="167">
        <f ca="1">(MIN(OFFSET(Sheet3!$C$7:$J$7,C41,$B$6)))/86400</f>
        <v>0</v>
      </c>
      <c r="M40" s="134">
        <f ca="1">MAX(OFFSET(Sheet3!$C$8:$J$8,C41,$B$6))</f>
        <v>0</v>
      </c>
      <c r="N40" s="134">
        <f ca="1">(OFFSET(Sheet3!$K$8,C41,$B$6))</f>
        <v>0</v>
      </c>
      <c r="O40" s="134">
        <f ca="1">MIN(OFFSET(Sheet3!$C$8:$J$8,C41,$B$6))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2</v>
      </c>
      <c r="F41" s="134">
        <f ca="1">OFFSET(Sheet3!$C$5,C42,$B$6)</f>
        <v>2</v>
      </c>
      <c r="G41" s="134">
        <f ca="1">MAX(OFFSET(Sheet3!$C$6:$J$6,C42,$B$6))</f>
        <v>289.92</v>
      </c>
      <c r="H41" s="134">
        <f ca="1">AVERAGE(OFFSET(Sheet3!$C$6:$J$6,C42,$B$6))</f>
        <v>232.92000000000002</v>
      </c>
      <c r="I41" s="134">
        <f ca="1">MIN(OFFSET(Sheet3!$C$6:$J$6,C42,$B$6))</f>
        <v>175.92</v>
      </c>
      <c r="J41" s="167">
        <f ca="1">(MAX(OFFSET(Sheet3!$C$7:$J$7,C42,$B$6)))/86400</f>
        <v>2.9166666666666668E-3</v>
      </c>
      <c r="K41" s="167">
        <f ca="1">(AVERAGE(OFFSET(Sheet3!$C$7:$J$7,C42,$B$6)))/86400</f>
        <v>2.8819444444444444E-3</v>
      </c>
      <c r="L41" s="167">
        <f ca="1">(MIN(OFFSET(Sheet3!$C$7:$J$7,C42,$B$6)))/86400</f>
        <v>2.8472222222222223E-3</v>
      </c>
      <c r="M41" s="134">
        <f ca="1">MAX(OFFSET(Sheet3!$C$8:$J$8,C42,$B$6))</f>
        <v>0.78261099999999995</v>
      </c>
      <c r="N41" s="134">
        <f ca="1">(OFFSET(Sheet3!$K$8,C42,$B$6))</f>
        <v>0.63778547277108433</v>
      </c>
      <c r="O41" s="134">
        <f ca="1">MIN(OFFSET(Sheet3!$C$8:$J$8,C42,$B$6))</f>
        <v>0.48682900000000001</v>
      </c>
    </row>
    <row r="42" spans="3:15" x14ac:dyDescent="0.25">
      <c r="C42" s="134">
        <v>148</v>
      </c>
      <c r="D42" s="134">
        <f ca="1">OFFSET(Sheet3!$B$5,C43,0)</f>
        <v>133</v>
      </c>
      <c r="E42" s="134">
        <v>2</v>
      </c>
      <c r="F42" s="134">
        <f ca="1">OFFSET(Sheet3!$C$5,C43,$B$6)</f>
        <v>2</v>
      </c>
      <c r="G42" s="134">
        <f ca="1">MAX(OFFSET(Sheet3!$C$6:$J$6,C43,$B$6))</f>
        <v>849.76</v>
      </c>
      <c r="H42" s="134">
        <f ca="1">AVERAGE(OFFSET(Sheet3!$C$6:$J$6,C43,$B$6))</f>
        <v>741.505</v>
      </c>
      <c r="I42" s="134">
        <f ca="1">MIN(OFFSET(Sheet3!$C$6:$J$6,C43,$B$6))</f>
        <v>633.25</v>
      </c>
      <c r="J42" s="167">
        <f ca="1">(MAX(OFFSET(Sheet3!$C$7:$J$7,C43,$B$6)))/86400</f>
        <v>5.4976851851851853E-3</v>
      </c>
      <c r="K42" s="167">
        <f ca="1">(AVERAGE(OFFSET(Sheet3!$C$7:$J$7,C43,$B$6)))/86400</f>
        <v>4.2766203703703707E-3</v>
      </c>
      <c r="L42" s="167">
        <f ca="1">(MIN(OFFSET(Sheet3!$C$7:$J$7,C43,$B$6)))/86400</f>
        <v>3.0555555555555557E-3</v>
      </c>
      <c r="M42" s="134">
        <f ca="1">MAX(OFFSET(Sheet3!$C$8:$J$8,C43,$B$6))</f>
        <v>1.632708</v>
      </c>
      <c r="N42" s="134">
        <f ca="1">(OFFSET(Sheet3!$K$8,C43,$B$6))</f>
        <v>1.3682543249797021</v>
      </c>
      <c r="O42" s="134">
        <f ca="1">MIN(OFFSET(Sheet3!$C$8:$J$8,C43,$B$6))</f>
        <v>1.2181150000000001</v>
      </c>
    </row>
    <row r="43" spans="3:15" x14ac:dyDescent="0.25">
      <c r="C43" s="134">
        <v>152</v>
      </c>
      <c r="D43" s="134">
        <f ca="1">OFFSET(Sheet3!$B$5,C44,0)</f>
        <v>140</v>
      </c>
      <c r="E43" s="134">
        <v>2</v>
      </c>
      <c r="F43" s="134">
        <f ca="1">OFFSET(Sheet3!$C$5,C44,$B$6)</f>
        <v>2</v>
      </c>
      <c r="G43" s="134">
        <f ca="1">MAX(OFFSET(Sheet3!$C$6:$J$6,C44,$B$6))</f>
        <v>486.96</v>
      </c>
      <c r="H43" s="134">
        <f ca="1">AVERAGE(OFFSET(Sheet3!$C$6:$J$6,C44,$B$6))</f>
        <v>394.88</v>
      </c>
      <c r="I43" s="134">
        <f ca="1">MIN(OFFSET(Sheet3!$C$6:$J$6,C44,$B$6))</f>
        <v>302.79999999999995</v>
      </c>
      <c r="J43" s="167">
        <f ca="1">(MAX(OFFSET(Sheet3!$C$7:$J$7,C44,$B$6)))/86400</f>
        <v>4.1846286018423365E-3</v>
      </c>
      <c r="K43" s="167">
        <f ca="1">(AVERAGE(OFFSET(Sheet3!$C$7:$J$7,C44,$B$6)))/86400</f>
        <v>4.1193407162491372E-3</v>
      </c>
      <c r="L43" s="167">
        <f ca="1">(MIN(OFFSET(Sheet3!$C$7:$J$7,C44,$B$6)))/86400</f>
        <v>4.054052830655938E-3</v>
      </c>
      <c r="M43" s="134">
        <f ca="1">MAX(OFFSET(Sheet3!$C$8:$J$8,C44,$B$6))</f>
        <v>0.91831106149814468</v>
      </c>
      <c r="N43" s="134">
        <f ca="1">(OFFSET(Sheet3!$K$8,C44,$B$6))</f>
        <v>0.75646853685894022</v>
      </c>
      <c r="O43" s="134">
        <f ca="1">MIN(OFFSET(Sheet3!$C$8:$J$8,C44,$B$6))</f>
        <v>0.5894132749051858</v>
      </c>
    </row>
    <row r="44" spans="3:15" x14ac:dyDescent="0.25">
      <c r="C44" s="134">
        <v>156</v>
      </c>
      <c r="D44" s="134">
        <f ca="1">OFFSET(Sheet3!$B$5,C45,0)</f>
        <v>143</v>
      </c>
      <c r="E44" s="134">
        <v>2</v>
      </c>
      <c r="F44" s="134">
        <f ca="1">OFFSET(Sheet3!$C$5,C45,$B$6)</f>
        <v>0</v>
      </c>
      <c r="G44" s="134">
        <f ca="1">MAX(OFFSET(Sheet3!$C$6:$J$6,C45,$B$6))</f>
        <v>0</v>
      </c>
      <c r="H44" s="134" t="e">
        <f ca="1">AVERAGE(OFFSET(Sheet3!$C$6:$J$6,C45,$B$6))</f>
        <v>#DIV/0!</v>
      </c>
      <c r="I44" s="134">
        <f ca="1">MIN(OFFSET(Sheet3!$C$6:$J$6,C45,$B$6))</f>
        <v>0</v>
      </c>
      <c r="J44" s="167">
        <f ca="1">(MAX(OFFSET(Sheet3!$C$7:$J$7,C45,$B$6)))/86400</f>
        <v>0</v>
      </c>
      <c r="K44" s="167" t="e">
        <f ca="1">(AVERAGE(OFFSET(Sheet3!$C$7:$J$7,C45,$B$6)))/86400</f>
        <v>#DIV/0!</v>
      </c>
      <c r="L44" s="167">
        <f ca="1">(MIN(OFFSET(Sheet3!$C$7:$J$7,C45,$B$6)))/86400</f>
        <v>0</v>
      </c>
      <c r="M44" s="134">
        <f ca="1">MAX(OFFSET(Sheet3!$C$8:$J$8,C45,$B$6))</f>
        <v>0</v>
      </c>
      <c r="N44" s="134">
        <f ca="1">(OFFSET(Sheet3!$K$8,C45,$B$6))</f>
        <v>0</v>
      </c>
      <c r="O44" s="134">
        <f ca="1">MIN(OFFSET(Sheet3!$C$8:$J$8,C45,$B$6))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2</v>
      </c>
      <c r="F45" s="134">
        <f ca="1">OFFSET(Sheet3!$C$5,C46,$B$6)</f>
        <v>4</v>
      </c>
      <c r="G45" s="134">
        <f ca="1">MAX(OFFSET(Sheet3!$C$6:$J$6,C46,$B$6))</f>
        <v>516.96</v>
      </c>
      <c r="H45" s="134">
        <f ca="1">AVERAGE(OFFSET(Sheet3!$C$6:$J$6,C46,$B$6))</f>
        <v>516.96</v>
      </c>
      <c r="I45" s="134">
        <f ca="1">MIN(OFFSET(Sheet3!$C$6:$J$6,C46,$B$6))</f>
        <v>516.96</v>
      </c>
      <c r="J45" s="167">
        <f ca="1">(MAX(OFFSET(Sheet3!$C$7:$J$7,C46,$B$6)))/86400</f>
        <v>3.4041928443140764E-3</v>
      </c>
      <c r="K45" s="167">
        <f ca="1">(AVERAGE(OFFSET(Sheet3!$C$7:$J$7,C46,$B$6)))/86400</f>
        <v>3.2003690874922853E-3</v>
      </c>
      <c r="L45" s="167">
        <f ca="1">(MIN(OFFSET(Sheet3!$C$7:$J$7,C46,$B$6)))/86400</f>
        <v>2.8935596919705702E-3</v>
      </c>
      <c r="M45" s="134">
        <f ca="1">MAX(OFFSET(Sheet3!$C$8:$J$8,C46,$B$6))</f>
        <v>1.4098663356834915</v>
      </c>
      <c r="N45" s="134">
        <f ca="1">(OFFSET(Sheet3!$K$8,C46,$B$6))</f>
        <v>1.2747068505141079</v>
      </c>
      <c r="O45" s="134">
        <f ca="1">MIN(OFFSET(Sheet3!$C$8:$J$8,C46,$B$6))</f>
        <v>1.1983846352341418</v>
      </c>
    </row>
    <row r="46" spans="3:15" x14ac:dyDescent="0.25">
      <c r="C46" s="134">
        <v>164</v>
      </c>
      <c r="D46" s="134">
        <f ca="1">OFFSET(Sheet3!$B$5,C47,0)</f>
        <v>149</v>
      </c>
      <c r="E46" s="134">
        <v>2</v>
      </c>
      <c r="F46" s="134">
        <f ca="1">OFFSET(Sheet3!$C$5,C47,$B$6)</f>
        <v>3</v>
      </c>
      <c r="G46" s="134">
        <f ca="1">MAX(OFFSET(Sheet3!$C$6:$J$6,C47,$B$6))</f>
        <v>486.96</v>
      </c>
      <c r="H46" s="134">
        <f ca="1">AVERAGE(OFFSET(Sheet3!$C$6:$J$6,C47,$B$6))</f>
        <v>364.18666666666667</v>
      </c>
      <c r="I46" s="134">
        <f ca="1">MIN(OFFSET(Sheet3!$C$6:$J$6,C47,$B$6))</f>
        <v>302.8</v>
      </c>
      <c r="J46" s="167">
        <f ca="1">(MAX(OFFSET(Sheet3!$C$7:$J$7,C47,$B$6)))/86400</f>
        <v>9.0046296296296298E-3</v>
      </c>
      <c r="K46" s="167">
        <f ca="1">(AVERAGE(OFFSET(Sheet3!$C$7:$J$7,C47,$B$6)))/86400</f>
        <v>6.6280864197530856E-3</v>
      </c>
      <c r="L46" s="167">
        <f ca="1">(MIN(OFFSET(Sheet3!$C$7:$J$7,C47,$B$6)))/86400</f>
        <v>4.31712962962963E-3</v>
      </c>
      <c r="M46" s="134">
        <f ca="1">MAX(OFFSET(Sheet3!$C$8:$J$8,C47,$B$6))</f>
        <v>0.58502799999999999</v>
      </c>
      <c r="N46" s="134">
        <f ca="1">(OFFSET(Sheet3!$K$8,C47,$B$6))</f>
        <v>0.43360005178114086</v>
      </c>
      <c r="O46" s="134">
        <f ca="1">MIN(OFFSET(Sheet3!$C$8:$J$8,C47,$B$6))</f>
        <v>0.26515899999999998</v>
      </c>
    </row>
    <row r="47" spans="3:15" x14ac:dyDescent="0.25">
      <c r="C47" s="134">
        <v>168</v>
      </c>
      <c r="D47" s="134">
        <f ca="1">OFFSET(Sheet3!$B$5,C48,0)</f>
        <v>150</v>
      </c>
      <c r="E47" s="134">
        <v>2</v>
      </c>
      <c r="F47" s="134">
        <f ca="1">OFFSET(Sheet3!$C$5,C48,$B$6)</f>
        <v>0</v>
      </c>
      <c r="G47" s="134">
        <f ca="1">MAX(OFFSET(Sheet3!$C$6:$J$6,C48,$B$6))</f>
        <v>0</v>
      </c>
      <c r="H47" s="134" t="e">
        <f ca="1">AVERAGE(OFFSET(Sheet3!$C$6:$J$6,C48,$B$6))</f>
        <v>#DIV/0!</v>
      </c>
      <c r="I47" s="134">
        <f ca="1">MIN(OFFSET(Sheet3!$C$6:$J$6,C48,$B$6))</f>
        <v>0</v>
      </c>
      <c r="J47" s="167">
        <f ca="1">(MAX(OFFSET(Sheet3!$C$7:$J$7,C48,$B$6)))/86400</f>
        <v>0</v>
      </c>
      <c r="K47" s="167" t="e">
        <f ca="1">(AVERAGE(OFFSET(Sheet3!$C$7:$J$7,C48,$B$6)))/86400</f>
        <v>#DIV/0!</v>
      </c>
      <c r="L47" s="167">
        <f ca="1">(MIN(OFFSET(Sheet3!$C$7:$J$7,C48,$B$6)))/86400</f>
        <v>0</v>
      </c>
      <c r="M47" s="134">
        <f ca="1">MAX(OFFSET(Sheet3!$C$8:$J$8,C48,$B$6))</f>
        <v>0</v>
      </c>
      <c r="N47" s="134">
        <f ca="1">(OFFSET(Sheet3!$K$8,C48,$B$6))</f>
        <v>0</v>
      </c>
      <c r="O47" s="134">
        <f ca="1">MIN(OFFSET(Sheet3!$C$8:$J$8,C48,$B$6))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2</v>
      </c>
      <c r="F48" s="134">
        <f ca="1">OFFSET(Sheet3!$C$5,C49,$B$6)</f>
        <v>0</v>
      </c>
      <c r="G48" s="134">
        <f ca="1">MAX(OFFSET(Sheet3!$C$6:$J$6,C49,$B$6))</f>
        <v>0</v>
      </c>
      <c r="H48" s="134" t="e">
        <f ca="1">AVERAGE(OFFSET(Sheet3!$C$6:$J$6,C49,$B$6))</f>
        <v>#DIV/0!</v>
      </c>
      <c r="I48" s="134">
        <f ca="1">MIN(OFFSET(Sheet3!$C$6:$J$6,C49,$B$6))</f>
        <v>0</v>
      </c>
      <c r="J48" s="167">
        <f ca="1">(MAX(OFFSET(Sheet3!$C$7:$J$7,C49,$B$6)))/86400</f>
        <v>0</v>
      </c>
      <c r="K48" s="167" t="e">
        <f ca="1">(AVERAGE(OFFSET(Sheet3!$C$7:$J$7,C49,$B$6)))/86400</f>
        <v>#DIV/0!</v>
      </c>
      <c r="L48" s="167">
        <f ca="1">(MIN(OFFSET(Sheet3!$C$7:$J$7,C49,$B$6)))/86400</f>
        <v>0</v>
      </c>
      <c r="M48" s="134">
        <f ca="1">MAX(OFFSET(Sheet3!$C$8:$J$8,C49,$B$6))</f>
        <v>0</v>
      </c>
      <c r="N48" s="134">
        <f ca="1">(OFFSET(Sheet3!$K$8,C49,$B$6))</f>
        <v>0</v>
      </c>
      <c r="O48" s="134">
        <f ca="1">MIN(OFFSET(Sheet3!$C$8:$J$8,C49,$B$6))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2</v>
      </c>
      <c r="F49" s="134">
        <f ca="1">OFFSET(Sheet3!$C$5,C50,$B$6)</f>
        <v>0</v>
      </c>
      <c r="G49" s="134">
        <f ca="1">MAX(OFFSET(Sheet3!$C$6:$J$6,C50,$B$6))</f>
        <v>0</v>
      </c>
      <c r="H49" s="134" t="e">
        <f ca="1">AVERAGE(OFFSET(Sheet3!$C$6:$J$6,C50,$B$6))</f>
        <v>#DIV/0!</v>
      </c>
      <c r="I49" s="134">
        <f ca="1">MIN(OFFSET(Sheet3!$C$6:$J$6,C50,$B$6))</f>
        <v>0</v>
      </c>
      <c r="J49" s="167">
        <f ca="1">(MAX(OFFSET(Sheet3!$C$7:$J$7,C50,$B$6)))/86400</f>
        <v>0</v>
      </c>
      <c r="K49" s="167" t="e">
        <f ca="1">(AVERAGE(OFFSET(Sheet3!$C$7:$J$7,C50,$B$6)))/86400</f>
        <v>#DIV/0!</v>
      </c>
      <c r="L49" s="167">
        <f ca="1">(MIN(OFFSET(Sheet3!$C$7:$J$7,C50,$B$6)))/86400</f>
        <v>0</v>
      </c>
      <c r="M49" s="134">
        <f ca="1">MAX(OFFSET(Sheet3!$C$8:$J$8,C50,$B$6))</f>
        <v>0</v>
      </c>
      <c r="N49" s="134">
        <f ca="1">(OFFSET(Sheet3!$K$8,C50,$B$6))</f>
        <v>0</v>
      </c>
      <c r="O49" s="134">
        <f ca="1">MIN(OFFSET(Sheet3!$C$8:$J$8,C50,$B$6))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2</v>
      </c>
      <c r="F50" s="134">
        <f ca="1">OFFSET(Sheet3!$C$5,C51,$B$6)</f>
        <v>0</v>
      </c>
      <c r="G50" s="134">
        <f ca="1">MAX(OFFSET(Sheet3!$C$6:$J$6,C51,$B$6))</f>
        <v>0</v>
      </c>
      <c r="H50" s="134" t="e">
        <f ca="1">AVERAGE(OFFSET(Sheet3!$C$6:$J$6,C51,$B$6))</f>
        <v>#DIV/0!</v>
      </c>
      <c r="I50" s="134">
        <f ca="1">MIN(OFFSET(Sheet3!$C$6:$J$6,C51,$B$6))</f>
        <v>0</v>
      </c>
      <c r="J50" s="167">
        <f ca="1">(MAX(OFFSET(Sheet3!$C$7:$J$7,C51,$B$6)))/86400</f>
        <v>0</v>
      </c>
      <c r="K50" s="167" t="e">
        <f ca="1">(AVERAGE(OFFSET(Sheet3!$C$7:$J$7,C51,$B$6)))/86400</f>
        <v>#DIV/0!</v>
      </c>
      <c r="L50" s="167">
        <f ca="1">(MIN(OFFSET(Sheet3!$C$7:$J$7,C51,$B$6)))/86400</f>
        <v>0</v>
      </c>
      <c r="M50" s="134">
        <f ca="1">MAX(OFFSET(Sheet3!$C$8:$J$8,C51,$B$6))</f>
        <v>0</v>
      </c>
      <c r="N50" s="134">
        <f ca="1">(OFFSET(Sheet3!$K$8,C51,$B$6))</f>
        <v>0</v>
      </c>
      <c r="O50" s="134">
        <f ca="1">MIN(OFFSET(Sheet3!$C$8:$J$8,C51,$B$6))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2</v>
      </c>
      <c r="F51" s="134">
        <f ca="1">OFFSET(Sheet3!$C$5,C52,$B$6)</f>
        <v>0</v>
      </c>
      <c r="G51" s="134">
        <f ca="1">MAX(OFFSET(Sheet3!$C$6:$J$6,C52,$B$6))</f>
        <v>0</v>
      </c>
      <c r="H51" s="134" t="e">
        <f ca="1">AVERAGE(OFFSET(Sheet3!$C$6:$J$6,C52,$B$6))</f>
        <v>#DIV/0!</v>
      </c>
      <c r="I51" s="134">
        <f ca="1">MIN(OFFSET(Sheet3!$C$6:$J$6,C52,$B$6))</f>
        <v>0</v>
      </c>
      <c r="J51" s="167">
        <f ca="1">(MAX(OFFSET(Sheet3!$C$7:$J$7,C52,$B$6)))/86400</f>
        <v>0</v>
      </c>
      <c r="K51" s="167" t="e">
        <f ca="1">(AVERAGE(OFFSET(Sheet3!$C$7:$J$7,C52,$B$6)))/86400</f>
        <v>#DIV/0!</v>
      </c>
      <c r="L51" s="167">
        <f ca="1">(MIN(OFFSET(Sheet3!$C$7:$J$7,C52,$B$6)))/86400</f>
        <v>0</v>
      </c>
      <c r="M51" s="134">
        <f ca="1">MAX(OFFSET(Sheet3!$C$8:$J$8,C52,$B$6))</f>
        <v>0</v>
      </c>
      <c r="N51" s="134">
        <f ca="1">(OFFSET(Sheet3!$K$8,C52,$B$6))</f>
        <v>0</v>
      </c>
      <c r="O51" s="134">
        <f ca="1">MIN(OFFSET(Sheet3!$C$8:$J$8,C52,$B$6))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2</v>
      </c>
      <c r="F52" s="134">
        <f ca="1">OFFSET(Sheet3!$C$5,C53,$B$6)</f>
        <v>1</v>
      </c>
      <c r="G52" s="134">
        <f ca="1">MAX(OFFSET(Sheet3!$C$6:$J$6,C53,$B$6))</f>
        <v>168</v>
      </c>
      <c r="H52" s="134">
        <f ca="1">AVERAGE(OFFSET(Sheet3!$C$6:$J$6,C53,$B$6))</f>
        <v>168</v>
      </c>
      <c r="I52" s="134">
        <f ca="1">MIN(OFFSET(Sheet3!$C$6:$J$6,C53,$B$6))</f>
        <v>168</v>
      </c>
      <c r="J52" s="167">
        <f ca="1">(MAX(OFFSET(Sheet3!$C$7:$J$7,C53,$B$6)))/86400</f>
        <v>7.1527777777777779E-3</v>
      </c>
      <c r="K52" s="167">
        <f ca="1">(AVERAGE(OFFSET(Sheet3!$C$7:$J$7,C53,$B$6)))/86400</f>
        <v>7.1527777777777779E-3</v>
      </c>
      <c r="L52" s="167">
        <f ca="1">(MIN(OFFSET(Sheet3!$C$7:$J$7,C53,$B$6)))/86400</f>
        <v>7.1527777777777779E-3</v>
      </c>
      <c r="M52" s="134">
        <f ca="1">MAX(OFFSET(Sheet3!$C$8:$J$8,C53,$B$6))</f>
        <v>0.18506800000000001</v>
      </c>
      <c r="N52" s="134">
        <f ca="1">(OFFSET(Sheet3!$K$8,C53,$B$6))</f>
        <v>0.18534803883495143</v>
      </c>
      <c r="O52" s="134">
        <f ca="1">MIN(OFFSET(Sheet3!$C$8:$J$8,C53,$B$6))</f>
        <v>0.18506800000000001</v>
      </c>
    </row>
    <row r="53" spans="3:15" x14ac:dyDescent="0.25">
      <c r="C53" s="134">
        <v>192</v>
      </c>
      <c r="D53" s="134">
        <f ca="1">OFFSET(Sheet3!$B$5,C54,0)</f>
        <v>173</v>
      </c>
      <c r="E53" s="134">
        <v>2</v>
      </c>
      <c r="F53" s="134">
        <f ca="1">OFFSET(Sheet3!$C$5,C54,$B$6)</f>
        <v>0</v>
      </c>
      <c r="G53" s="134">
        <f ca="1">MAX(OFFSET(Sheet3!$C$6:$J$6,C54,$B$6))</f>
        <v>0</v>
      </c>
      <c r="H53" s="134" t="e">
        <f ca="1">AVERAGE(OFFSET(Sheet3!$C$6:$J$6,C54,$B$6))</f>
        <v>#DIV/0!</v>
      </c>
      <c r="I53" s="134">
        <f ca="1">MIN(OFFSET(Sheet3!$C$6:$J$6,C54,$B$6))</f>
        <v>0</v>
      </c>
      <c r="J53" s="167">
        <f ca="1">(MAX(OFFSET(Sheet3!$C$7:$J$7,C54,$B$6)))/86400</f>
        <v>0</v>
      </c>
      <c r="K53" s="167" t="e">
        <f ca="1">(AVERAGE(OFFSET(Sheet3!$C$7:$J$7,C54,$B$6)))/86400</f>
        <v>#DIV/0!</v>
      </c>
      <c r="L53" s="167">
        <f ca="1">(MIN(OFFSET(Sheet3!$C$7:$J$7,C54,$B$6)))/86400</f>
        <v>0</v>
      </c>
      <c r="M53" s="134">
        <f ca="1">MAX(OFFSET(Sheet3!$C$8:$J$8,C54,$B$6))</f>
        <v>0</v>
      </c>
      <c r="N53" s="134">
        <f ca="1">(OFFSET(Sheet3!$K$8,C54,$B$6))</f>
        <v>0</v>
      </c>
      <c r="O53" s="134">
        <f ca="1">MIN(OFFSET(Sheet3!$C$8:$J$8,C54,$B$6))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2</v>
      </c>
      <c r="F54" s="134">
        <f ca="1">OFFSET(Sheet3!$C$5,C55,$B$6)</f>
        <v>0</v>
      </c>
      <c r="G54" s="134">
        <f ca="1">MAX(OFFSET(Sheet3!$C$6:$J$6,C55,$B$6))</f>
        <v>0</v>
      </c>
      <c r="H54" s="134" t="e">
        <f ca="1">AVERAGE(OFFSET(Sheet3!$C$6:$J$6,C55,$B$6))</f>
        <v>#DIV/0!</v>
      </c>
      <c r="I54" s="134">
        <f ca="1">MIN(OFFSET(Sheet3!$C$6:$J$6,C55,$B$6))</f>
        <v>0</v>
      </c>
      <c r="J54" s="167">
        <f ca="1">(MAX(OFFSET(Sheet3!$C$7:$J$7,C55,$B$6)))/86400</f>
        <v>0</v>
      </c>
      <c r="K54" s="167" t="e">
        <f ca="1">(AVERAGE(OFFSET(Sheet3!$C$7:$J$7,C55,$B$6)))/86400</f>
        <v>#DIV/0!</v>
      </c>
      <c r="L54" s="167">
        <f ca="1">(MIN(OFFSET(Sheet3!$C$7:$J$7,C55,$B$6)))/86400</f>
        <v>0</v>
      </c>
      <c r="M54" s="134">
        <f ca="1">MAX(OFFSET(Sheet3!$C$8:$J$8,C55,$B$6))</f>
        <v>0</v>
      </c>
      <c r="N54" s="134">
        <f ca="1">(OFFSET(Sheet3!$K$8,C55,$B$6))</f>
        <v>0</v>
      </c>
      <c r="O54" s="134">
        <f ca="1">MIN(OFFSET(Sheet3!$C$8:$J$8,C55,$B$6))</f>
        <v>0</v>
      </c>
    </row>
    <row r="55" spans="3:15" x14ac:dyDescent="0.25">
      <c r="C55" s="134">
        <v>200</v>
      </c>
      <c r="D55" s="134">
        <f ca="1">OFFSET(Sheet3!$B$5,C56,0)</f>
        <v>184</v>
      </c>
      <c r="E55" s="134">
        <v>2</v>
      </c>
      <c r="F55" s="134">
        <f ca="1">OFFSET(Sheet3!$C$5,C56,$B$6)</f>
        <v>1</v>
      </c>
      <c r="G55" s="134">
        <f ca="1">MAX(OFFSET(Sheet3!$C$6:$J$6,C56,$B$6))</f>
        <v>302.8</v>
      </c>
      <c r="H55" s="134">
        <f ca="1">AVERAGE(OFFSET(Sheet3!$C$6:$J$6,C56,$B$6))</f>
        <v>302.8</v>
      </c>
      <c r="I55" s="134">
        <f ca="1">MIN(OFFSET(Sheet3!$C$6:$J$6,C56,$B$6))</f>
        <v>302.8</v>
      </c>
      <c r="J55" s="167">
        <f ca="1">(MAX(OFFSET(Sheet3!$C$7:$J$7,C56,$B$6)))/86400</f>
        <v>2.6041666666666665E-3</v>
      </c>
      <c r="K55" s="167">
        <f ca="1">(AVERAGE(OFFSET(Sheet3!$C$7:$J$7,C56,$B$6)))/86400</f>
        <v>2.6041666666666665E-3</v>
      </c>
      <c r="L55" s="167">
        <f ca="1">(MIN(OFFSET(Sheet3!$C$7:$J$7,C56,$B$6)))/86400</f>
        <v>2.6041666666666665E-3</v>
      </c>
      <c r="M55" s="134">
        <f ca="1">MAX(OFFSET(Sheet3!$C$8:$J$8,C56,$B$6))</f>
        <v>0.91721600000000003</v>
      </c>
      <c r="N55" s="134">
        <f ca="1">(OFFSET(Sheet3!$K$8,C56,$B$6))</f>
        <v>0.91757282133333329</v>
      </c>
      <c r="O55" s="134">
        <f ca="1">MIN(OFFSET(Sheet3!$C$8:$J$8,C56,$B$6))</f>
        <v>0.91721600000000003</v>
      </c>
    </row>
    <row r="56" spans="3:15" x14ac:dyDescent="0.25">
      <c r="C56" s="134">
        <v>204</v>
      </c>
      <c r="D56" s="134">
        <f ca="1">OFFSET(Sheet3!$B$5,C57,0)</f>
        <v>190</v>
      </c>
      <c r="E56" s="134">
        <v>2</v>
      </c>
      <c r="F56" s="134">
        <f ca="1">OFFSET(Sheet3!$C$5,C57,$B$6)</f>
        <v>2</v>
      </c>
      <c r="G56" s="134">
        <f ca="1">MAX(OFFSET(Sheet3!$C$6:$J$6,C57,$B$6))</f>
        <v>516.96</v>
      </c>
      <c r="H56" s="134">
        <f ca="1">AVERAGE(OFFSET(Sheet3!$C$6:$J$6,C57,$B$6))</f>
        <v>387.52</v>
      </c>
      <c r="I56" s="134">
        <f ca="1">MIN(OFFSET(Sheet3!$C$6:$J$6,C57,$B$6))</f>
        <v>258.07999999999993</v>
      </c>
      <c r="J56" s="167">
        <f ca="1">(MAX(OFFSET(Sheet3!$C$7:$J$7,C57,$B$6)))/86400</f>
        <v>4.1156265250390225E-3</v>
      </c>
      <c r="K56" s="167">
        <f ca="1">(AVERAGE(OFFSET(Sheet3!$C$7:$J$7,C57,$B$6)))/86400</f>
        <v>3.4507066021104774E-3</v>
      </c>
      <c r="L56" s="167">
        <f ca="1">(MIN(OFFSET(Sheet3!$C$7:$J$7,C57,$B$6)))/86400</f>
        <v>2.7857866791819331E-3</v>
      </c>
      <c r="M56" s="134">
        <f ca="1">MAX(OFFSET(Sheet3!$C$8:$J$8,C57,$B$6))</f>
        <v>0.99122998046119359</v>
      </c>
      <c r="N56" s="134">
        <f ca="1">(OFFSET(Sheet3!$K$8,C57,$B$6))</f>
        <v>0.88621588991422318</v>
      </c>
      <c r="O56" s="134">
        <f ca="1">MIN(OFFSET(Sheet3!$C$8:$J$8,C57,$B$6))</f>
        <v>0.73107164294521998</v>
      </c>
    </row>
    <row r="57" spans="3:15" x14ac:dyDescent="0.25">
      <c r="C57" s="134">
        <v>208</v>
      </c>
      <c r="D57" s="134">
        <f ca="1">OFFSET(Sheet3!$B$5,C58,0)</f>
        <v>195</v>
      </c>
      <c r="E57" s="134">
        <v>2</v>
      </c>
      <c r="F57" s="134">
        <f ca="1">OFFSET(Sheet3!$C$5,C58,$B$6)</f>
        <v>0</v>
      </c>
      <c r="G57" s="134">
        <f ca="1">MAX(OFFSET(Sheet3!$C$6:$J$6,C58,$B$6))</f>
        <v>0</v>
      </c>
      <c r="H57" s="134" t="e">
        <f ca="1">AVERAGE(OFFSET(Sheet3!$C$6:$J$6,C58,$B$6))</f>
        <v>#DIV/0!</v>
      </c>
      <c r="I57" s="134">
        <f ca="1">MIN(OFFSET(Sheet3!$C$6:$J$6,C58,$B$6))</f>
        <v>0</v>
      </c>
      <c r="J57" s="167">
        <f ca="1">(MAX(OFFSET(Sheet3!$C$7:$J$7,C58,$B$6)))/86400</f>
        <v>0</v>
      </c>
      <c r="K57" s="167" t="e">
        <f ca="1">(AVERAGE(OFFSET(Sheet3!$C$7:$J$7,C58,$B$6)))/86400</f>
        <v>#DIV/0!</v>
      </c>
      <c r="L57" s="167">
        <f ca="1">(MIN(OFFSET(Sheet3!$C$7:$J$7,C58,$B$6)))/86400</f>
        <v>0</v>
      </c>
      <c r="M57" s="134">
        <f ca="1">MAX(OFFSET(Sheet3!$C$8:$J$8,C58,$B$6))</f>
        <v>0</v>
      </c>
      <c r="N57" s="134">
        <f ca="1">(OFFSET(Sheet3!$K$8,C58,$B$6))</f>
        <v>0</v>
      </c>
      <c r="O57" s="134">
        <f ca="1">MIN(OFFSET(Sheet3!$C$8:$J$8,C58,$B$6))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2</v>
      </c>
      <c r="F58" s="134">
        <f ca="1">OFFSET(Sheet3!$C$5,C59,$B$6)</f>
        <v>0</v>
      </c>
      <c r="G58" s="134">
        <f ca="1">MAX(OFFSET(Sheet3!$C$6:$J$6,C59,$B$6))</f>
        <v>0</v>
      </c>
      <c r="H58" s="134" t="e">
        <f ca="1">AVERAGE(OFFSET(Sheet3!$C$6:$J$6,C59,$B$6))</f>
        <v>#DIV/0!</v>
      </c>
      <c r="I58" s="134">
        <f ca="1">MIN(OFFSET(Sheet3!$C$6:$J$6,C59,$B$6))</f>
        <v>0</v>
      </c>
      <c r="J58" s="167">
        <f ca="1">(MAX(OFFSET(Sheet3!$C$7:$J$7,C59,$B$6)))/86400</f>
        <v>0</v>
      </c>
      <c r="K58" s="167" t="e">
        <f ca="1">(AVERAGE(OFFSET(Sheet3!$C$7:$J$7,C59,$B$6)))/86400</f>
        <v>#DIV/0!</v>
      </c>
      <c r="L58" s="167">
        <f ca="1">(MIN(OFFSET(Sheet3!$C$7:$J$7,C59,$B$6)))/86400</f>
        <v>0</v>
      </c>
      <c r="M58" s="134">
        <f ca="1">MAX(OFFSET(Sheet3!$C$8:$J$8,C59,$B$6))</f>
        <v>0</v>
      </c>
      <c r="N58" s="134">
        <f ca="1">(OFFSET(Sheet3!$K$8,C59,$B$6))</f>
        <v>0</v>
      </c>
      <c r="O58" s="134">
        <f ca="1">MIN(OFFSET(Sheet3!$C$8:$J$8,C59,$B$6))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2</v>
      </c>
      <c r="F59" s="134">
        <f ca="1">OFFSET(Sheet3!$C$5,C60,$B$6)</f>
        <v>2</v>
      </c>
      <c r="G59" s="134">
        <f ca="1">MAX(OFFSET(Sheet3!$C$6:$J$6,C60,$B$6))</f>
        <v>168</v>
      </c>
      <c r="H59" s="134">
        <f ca="1">AVERAGE(OFFSET(Sheet3!$C$6:$J$6,C60,$B$6))</f>
        <v>168</v>
      </c>
      <c r="I59" s="134">
        <f ca="1">MIN(OFFSET(Sheet3!$C$6:$J$6,C60,$B$6))</f>
        <v>168</v>
      </c>
      <c r="J59" s="167">
        <f ca="1">(MAX(OFFSET(Sheet3!$C$7:$J$7,C60,$B$6)))/86400</f>
        <v>3.0781530104885715E-3</v>
      </c>
      <c r="K59" s="167">
        <f ca="1">(AVERAGE(OFFSET(Sheet3!$C$7:$J$7,C60,$B$6)))/86400</f>
        <v>2.6272082809680676E-3</v>
      </c>
      <c r="L59" s="167">
        <f ca="1">(MIN(OFFSET(Sheet3!$C$7:$J$7,C60,$B$6)))/86400</f>
        <v>2.1762635514475642E-3</v>
      </c>
      <c r="M59" s="134">
        <f ca="1">MAX(OFFSET(Sheet3!$C$8:$J$8,C60,$B$6))</f>
        <v>0.60918785891143323</v>
      </c>
      <c r="N59" s="134">
        <f ca="1">(OFFSET(Sheet3!$K$8,C60,$B$6))</f>
        <v>0.50462437368872137</v>
      </c>
      <c r="O59" s="134">
        <f ca="1">MIN(OFFSET(Sheet3!$C$8:$J$8,C60,$B$6))</f>
        <v>0.43069767123854141</v>
      </c>
    </row>
    <row r="60" spans="3:15" x14ac:dyDescent="0.25">
      <c r="C60" s="134">
        <v>220</v>
      </c>
      <c r="D60" s="134">
        <f ca="1">OFFSET(Sheet3!$B$5,C61,0)</f>
        <v>203</v>
      </c>
      <c r="E60" s="134">
        <v>2</v>
      </c>
      <c r="F60" s="134">
        <f ca="1">OFFSET(Sheet3!$C$5,C61,$B$6)</f>
        <v>3</v>
      </c>
      <c r="G60" s="134">
        <f ca="1">MAX(OFFSET(Sheet3!$C$6:$J$6,C61,$B$6))</f>
        <v>496.33000000000004</v>
      </c>
      <c r="H60" s="134">
        <f ca="1">AVERAGE(OFFSET(Sheet3!$C$6:$J$6,C61,$B$6))</f>
        <v>384.91</v>
      </c>
      <c r="I60" s="134">
        <f ca="1">MIN(OFFSET(Sheet3!$C$6:$J$6,C61,$B$6))</f>
        <v>257.82</v>
      </c>
      <c r="J60" s="167">
        <f ca="1">(MAX(OFFSET(Sheet3!$C$7:$J$7,C61,$B$6)))/86400</f>
        <v>6.879251767841931E-3</v>
      </c>
      <c r="K60" s="167">
        <f ca="1">(AVERAGE(OFFSET(Sheet3!$C$7:$J$7,C61,$B$6)))/86400</f>
        <v>4.6645493167946795E-3</v>
      </c>
      <c r="L60" s="167">
        <f ca="1">(MIN(OFFSET(Sheet3!$C$7:$J$7,C61,$B$6)))/86400</f>
        <v>2.8693248352236944E-3</v>
      </c>
      <c r="M60" s="134">
        <f ca="1">MAX(OFFSET(Sheet3!$C$8:$J$8,C61,$B$6))</f>
        <v>0.74465946564313501</v>
      </c>
      <c r="N60" s="134">
        <f ca="1">(OFFSET(Sheet3!$K$8,C61,$B$6))</f>
        <v>0.65118284552932371</v>
      </c>
      <c r="O60" s="134">
        <f ca="1">MIN(OFFSET(Sheet3!$C$8:$J$8,C61,$B$6))</f>
        <v>0.56935451403764059</v>
      </c>
    </row>
    <row r="61" spans="3:15" x14ac:dyDescent="0.25">
      <c r="C61" s="134">
        <v>224</v>
      </c>
      <c r="D61" s="134">
        <f ca="1">OFFSET(Sheet3!$B$5,C62,0)</f>
        <v>205</v>
      </c>
      <c r="E61" s="134">
        <v>2</v>
      </c>
      <c r="F61" s="134">
        <f ca="1">OFFSET(Sheet3!$C$5,C62,$B$6)</f>
        <v>3</v>
      </c>
      <c r="G61" s="134">
        <f ca="1">MAX(OFFSET(Sheet3!$C$6:$J$6,C62,$B$6))</f>
        <v>220.04000000000002</v>
      </c>
      <c r="H61" s="134">
        <f ca="1">AVERAGE(OFFSET(Sheet3!$C$6:$J$6,C62,$B$6))</f>
        <v>220.03999999999996</v>
      </c>
      <c r="I61" s="134">
        <f ca="1">MIN(OFFSET(Sheet3!$C$6:$J$6,C62,$B$6))</f>
        <v>220.03999999999996</v>
      </c>
      <c r="J61" s="167">
        <f ca="1">(MAX(OFFSET(Sheet3!$C$7:$J$7,C62,$B$6)))/86400</f>
        <v>2.64454583115301E-3</v>
      </c>
      <c r="K61" s="167">
        <f ca="1">(AVERAGE(OFFSET(Sheet3!$C$7:$J$7,C62,$B$6)))/86400</f>
        <v>2.3806533317321816E-3</v>
      </c>
      <c r="L61" s="167">
        <f ca="1">(MIN(OFFSET(Sheet3!$C$7:$J$7,C62,$B$6)))/86400</f>
        <v>2.0314108632891359E-3</v>
      </c>
      <c r="M61" s="134">
        <f ca="1">MAX(OFFSET(Sheet3!$C$8:$J$8,C62,$B$6))</f>
        <v>0.85478582520702107</v>
      </c>
      <c r="N61" s="134">
        <f ca="1">(OFFSET(Sheet3!$K$8,C62,$B$6))</f>
        <v>0.72938852035532509</v>
      </c>
      <c r="O61" s="134">
        <f ca="1">MIN(OFFSET(Sheet3!$C$8:$J$8,C62,$B$6))</f>
        <v>0.65660469584451819</v>
      </c>
    </row>
    <row r="62" spans="3:15" x14ac:dyDescent="0.25">
      <c r="C62" s="134">
        <v>228</v>
      </c>
      <c r="D62" s="134">
        <f ca="1">OFFSET(Sheet3!$B$5,C63,0)</f>
        <v>206</v>
      </c>
      <c r="E62" s="134">
        <v>2</v>
      </c>
      <c r="F62" s="134">
        <f ca="1">OFFSET(Sheet3!$C$5,C63,$B$6)</f>
        <v>3</v>
      </c>
      <c r="G62" s="134">
        <f ca="1">MAX(OFFSET(Sheet3!$C$6:$J$6,C63,$B$6))</f>
        <v>258.07999999999993</v>
      </c>
      <c r="H62" s="134">
        <f ca="1">AVERAGE(OFFSET(Sheet3!$C$6:$J$6,C63,$B$6))</f>
        <v>197.5733333333333</v>
      </c>
      <c r="I62" s="134">
        <f ca="1">MIN(OFFSET(Sheet3!$C$6:$J$6,C63,$B$6))</f>
        <v>167.32</v>
      </c>
      <c r="J62" s="167">
        <f ca="1">(MAX(OFFSET(Sheet3!$C$7:$J$7,C63,$B$6)))/86400</f>
        <v>9.5067529065815445E-3</v>
      </c>
      <c r="K62" s="167">
        <f ca="1">(AVERAGE(OFFSET(Sheet3!$C$7:$J$7,C63,$B$6)))/86400</f>
        <v>4.7825206588778943E-3</v>
      </c>
      <c r="L62" s="167">
        <f ca="1">(MIN(OFFSET(Sheet3!$C$7:$J$7,C63,$B$6)))/86400</f>
        <v>2.2033403617820447E-3</v>
      </c>
      <c r="M62" s="134">
        <f ca="1">MAX(OFFSET(Sheet3!$C$8:$J$8,C63,$B$6))</f>
        <v>0.92432820628640855</v>
      </c>
      <c r="N62" s="134">
        <f ca="1">(OFFSET(Sheet3!$K$8,C63,$B$6))</f>
        <v>0.32600549346570307</v>
      </c>
      <c r="O62" s="134">
        <f ca="1">MIN(OFFSET(Sheet3!$C$8:$J$8,C63,$B$6))</f>
        <v>0.13888939807984091</v>
      </c>
    </row>
    <row r="63" spans="3:15" x14ac:dyDescent="0.25">
      <c r="C63" s="134">
        <v>232</v>
      </c>
      <c r="D63" s="134">
        <f ca="1">OFFSET(Sheet3!$B$5,C64,0)</f>
        <v>207</v>
      </c>
      <c r="E63" s="134">
        <v>2</v>
      </c>
      <c r="F63" s="134">
        <f ca="1">OFFSET(Sheet3!$C$5,C64,$B$6)</f>
        <v>3</v>
      </c>
      <c r="G63" s="134">
        <f ca="1">MAX(OFFSET(Sheet3!$C$6:$J$6,C64,$B$6))</f>
        <v>302.8</v>
      </c>
      <c r="H63" s="134">
        <f ca="1">AVERAGE(OFFSET(Sheet3!$C$6:$J$6,C64,$B$6))</f>
        <v>284.86666666666662</v>
      </c>
      <c r="I63" s="134">
        <f ca="1">MIN(OFFSET(Sheet3!$C$6:$J$6,C64,$B$6))</f>
        <v>249</v>
      </c>
      <c r="J63" s="167">
        <f ca="1">(MAX(OFFSET(Sheet3!$C$7:$J$7,C64,$B$6)))/86400</f>
        <v>4.3571520392542435E-3</v>
      </c>
      <c r="K63" s="167">
        <f ca="1">(AVERAGE(OFFSET(Sheet3!$C$7:$J$7,C64,$B$6)))/86400</f>
        <v>3.7074217230052588E-3</v>
      </c>
      <c r="L63" s="167">
        <f ca="1">(MIN(OFFSET(Sheet3!$C$7:$J$7,C64,$B$6)))/86400</f>
        <v>3.1866317102477726E-3</v>
      </c>
      <c r="M63" s="134">
        <f ca="1">MAX(OFFSET(Sheet3!$C$8:$J$8,C64,$B$6))</f>
        <v>0.7498552618651253</v>
      </c>
      <c r="N63" s="134">
        <f ca="1">(OFFSET(Sheet3!$K$8,C64,$B$6))</f>
        <v>0.60634959173889458</v>
      </c>
      <c r="O63" s="134">
        <f ca="1">MIN(OFFSET(Sheet3!$C$8:$J$8,C64,$B$6))</f>
        <v>0.54841156196251006</v>
      </c>
    </row>
    <row r="64" spans="3:15" x14ac:dyDescent="0.25">
      <c r="C64" s="134">
        <v>236</v>
      </c>
      <c r="D64" s="134">
        <f ca="1">OFFSET(Sheet3!$B$5,C65,0)</f>
        <v>210</v>
      </c>
      <c r="E64" s="134">
        <v>2</v>
      </c>
      <c r="F64" s="134">
        <f ca="1">OFFSET(Sheet3!$C$5,C65,$B$6)</f>
        <v>2</v>
      </c>
      <c r="G64" s="134">
        <f ca="1">MAX(OFFSET(Sheet3!$C$6:$J$6,C65,$B$6))</f>
        <v>258.08</v>
      </c>
      <c r="H64" s="134">
        <f ca="1">AVERAGE(OFFSET(Sheet3!$C$6:$J$6,C65,$B$6))</f>
        <v>252.06</v>
      </c>
      <c r="I64" s="134">
        <f ca="1">MIN(OFFSET(Sheet3!$C$6:$J$6,C65,$B$6))</f>
        <v>246.04000000000002</v>
      </c>
      <c r="J64" s="167">
        <f ca="1">(MAX(OFFSET(Sheet3!$C$7:$J$7,C65,$B$6)))/86400</f>
        <v>2.3749980616571248E-3</v>
      </c>
      <c r="K64" s="167">
        <f ca="1">(AVERAGE(OFFSET(Sheet3!$C$7:$J$7,C65,$B$6)))/86400</f>
        <v>2.1916316320221389E-3</v>
      </c>
      <c r="L64" s="167">
        <f ca="1">(MIN(OFFSET(Sheet3!$C$7:$J$7,C65,$B$6)))/86400</f>
        <v>2.008265202387153E-3</v>
      </c>
      <c r="M64" s="134">
        <f ca="1">MAX(OFFSET(Sheet3!$C$8:$J$8,C65,$B$6))</f>
        <v>0.96680324885095614</v>
      </c>
      <c r="N64" s="134">
        <f ca="1">(OFFSET(Sheet3!$K$8,C65,$B$6))</f>
        <v>0.90759024202350091</v>
      </c>
      <c r="O64" s="134">
        <f ca="1">MIN(OFFSET(Sheet3!$C$8:$J$8,C65,$B$6))</f>
        <v>0.85752055015296547</v>
      </c>
    </row>
    <row r="65" spans="3:15" x14ac:dyDescent="0.25">
      <c r="C65" s="134">
        <v>240</v>
      </c>
      <c r="D65" s="134">
        <f ca="1">OFFSET(Sheet3!$B$5,C66,0)</f>
        <v>211</v>
      </c>
      <c r="E65" s="134">
        <v>2</v>
      </c>
      <c r="F65" s="134">
        <f ca="1">OFFSET(Sheet3!$C$5,C66,$B$6)</f>
        <v>3</v>
      </c>
      <c r="G65" s="134">
        <f ca="1">MAX(OFFSET(Sheet3!$C$6:$J$6,C66,$B$6))</f>
        <v>330.42</v>
      </c>
      <c r="H65" s="134">
        <f ca="1">AVERAGE(OFFSET(Sheet3!$C$6:$J$6,C66,$B$6))</f>
        <v>303.06</v>
      </c>
      <c r="I65" s="134">
        <f ca="1">MIN(OFFSET(Sheet3!$C$6:$J$6,C66,$B$6))</f>
        <v>274.38</v>
      </c>
      <c r="J65" s="167">
        <f ca="1">(MAX(OFFSET(Sheet3!$C$7:$J$7,C66,$B$6)))/86400</f>
        <v>4.989821537459316E-3</v>
      </c>
      <c r="K65" s="167">
        <f ca="1">(AVERAGE(OFFSET(Sheet3!$C$7:$J$7,C66,$B$6)))/86400</f>
        <v>3.7784885539417115E-3</v>
      </c>
      <c r="L65" s="167">
        <f ca="1">(MIN(OFFSET(Sheet3!$C$7:$J$7,C66,$B$6)))/86400</f>
        <v>2.721579688984664E-3</v>
      </c>
      <c r="M65" s="134">
        <f ca="1">MAX(OFFSET(Sheet3!$C$8:$J$8,C66,$B$6))</f>
        <v>0.79558180570531678</v>
      </c>
      <c r="N65" s="134">
        <f ca="1">(OFFSET(Sheet3!$K$8,C66,$B$6))</f>
        <v>0.63294205673106818</v>
      </c>
      <c r="O65" s="134">
        <f ca="1">MIN(OFFSET(Sheet3!$C$8:$J$8,C66,$B$6))</f>
        <v>0.481376123768752</v>
      </c>
    </row>
    <row r="66" spans="3:15" x14ac:dyDescent="0.25">
      <c r="C66" s="134">
        <v>244</v>
      </c>
      <c r="D66" s="134">
        <f ca="1">OFFSET(Sheet3!$B$5,C67,0)</f>
        <v>212</v>
      </c>
      <c r="E66" s="134">
        <v>2</v>
      </c>
      <c r="F66" s="134">
        <f ca="1">OFFSET(Sheet3!$C$5,C67,$B$6)</f>
        <v>2</v>
      </c>
      <c r="G66" s="134">
        <f ca="1">MAX(OFFSET(Sheet3!$C$6:$J$6,C67,$B$6))</f>
        <v>339.08</v>
      </c>
      <c r="H66" s="134">
        <f ca="1">AVERAGE(OFFSET(Sheet3!$C$6:$J$6,C67,$B$6))</f>
        <v>329.815</v>
      </c>
      <c r="I66" s="134">
        <f ca="1">MIN(OFFSET(Sheet3!$C$6:$J$6,C67,$B$6))</f>
        <v>320.55</v>
      </c>
      <c r="J66" s="167">
        <f ca="1">(MAX(OFFSET(Sheet3!$C$7:$J$7,C67,$B$6)))/86400</f>
        <v>7.0296550288078217E-3</v>
      </c>
      <c r="K66" s="167">
        <f ca="1">(AVERAGE(OFFSET(Sheet3!$C$7:$J$7,C67,$B$6)))/86400</f>
        <v>5.5468879167169145E-3</v>
      </c>
      <c r="L66" s="167">
        <f ca="1">(MIN(OFFSET(Sheet3!$C$7:$J$7,C67,$B$6)))/86400</f>
        <v>4.0641208046260065E-3</v>
      </c>
      <c r="M66" s="134">
        <f ca="1">MAX(OFFSET(Sheet3!$C$8:$J$8,C67,$B$6))</f>
        <v>0.62241868043243698</v>
      </c>
      <c r="N66" s="134">
        <f ca="1">(OFFSET(Sheet3!$K$8,C67,$B$6))</f>
        <v>0.46921777859347324</v>
      </c>
      <c r="O66" s="134">
        <f ca="1">MIN(OFFSET(Sheet3!$C$8:$J$8,C67,$B$6))</f>
        <v>0.38064629536995115</v>
      </c>
    </row>
    <row r="67" spans="3:15" x14ac:dyDescent="0.25">
      <c r="C67" s="134">
        <v>248</v>
      </c>
      <c r="D67" s="134">
        <f ca="1">OFFSET(Sheet3!$B$5,C68,0)</f>
        <v>214</v>
      </c>
      <c r="E67" s="134">
        <v>2</v>
      </c>
      <c r="F67" s="134">
        <f ca="1">OFFSET(Sheet3!$C$5,C68,$B$6)</f>
        <v>2</v>
      </c>
      <c r="G67" s="134">
        <f ca="1">MAX(OFFSET(Sheet3!$C$6:$J$6,C68,$B$6))</f>
        <v>221.54000000000002</v>
      </c>
      <c r="H67" s="134">
        <f ca="1">AVERAGE(OFFSET(Sheet3!$C$6:$J$6,C68,$B$6))</f>
        <v>221.54000000000002</v>
      </c>
      <c r="I67" s="134">
        <f ca="1">MIN(OFFSET(Sheet3!$C$6:$J$6,C68,$B$6))</f>
        <v>221.54000000000002</v>
      </c>
      <c r="J67" s="167">
        <f ca="1">(MAX(OFFSET(Sheet3!$C$7:$J$7,C68,$B$6)))/86400</f>
        <v>4.3856506212409021E-3</v>
      </c>
      <c r="K67" s="167">
        <f ca="1">(AVERAGE(OFFSET(Sheet3!$C$7:$J$7,C68,$B$6)))/86400</f>
        <v>3.6600204772079016E-3</v>
      </c>
      <c r="L67" s="167">
        <f ca="1">(MIN(OFFSET(Sheet3!$C$7:$J$7,C68,$B$6)))/86400</f>
        <v>2.9343903331749007E-3</v>
      </c>
      <c r="M67" s="134">
        <f ca="1">MAX(OFFSET(Sheet3!$C$8:$J$8,C68,$B$6))</f>
        <v>0.59578246107186916</v>
      </c>
      <c r="N67" s="134">
        <f ca="1">(OFFSET(Sheet3!$K$8,C68,$B$6))</f>
        <v>0.47766352820466401</v>
      </c>
      <c r="O67" s="134">
        <f ca="1">MIN(OFFSET(Sheet3!$C$8:$J$8,C68,$B$6))</f>
        <v>0.39863145640857767</v>
      </c>
    </row>
    <row r="68" spans="3:15" x14ac:dyDescent="0.25">
      <c r="C68" s="134">
        <v>252</v>
      </c>
      <c r="D68" s="134">
        <f ca="1">OFFSET(Sheet3!$B$5,C69,0)</f>
        <v>216</v>
      </c>
      <c r="E68" s="134">
        <v>2</v>
      </c>
      <c r="F68" s="134">
        <f ca="1">OFFSET(Sheet3!$C$5,C69,$B$6)</f>
        <v>2</v>
      </c>
      <c r="G68" s="134">
        <f ca="1">MAX(OFFSET(Sheet3!$C$6:$J$6,C69,$B$6))</f>
        <v>249</v>
      </c>
      <c r="H68" s="134">
        <f ca="1">AVERAGE(OFFSET(Sheet3!$C$6:$J$6,C69,$B$6))</f>
        <v>208.16</v>
      </c>
      <c r="I68" s="134">
        <f ca="1">MIN(OFFSET(Sheet3!$C$6:$J$6,C69,$B$6))</f>
        <v>167.32</v>
      </c>
      <c r="J68" s="167">
        <f ca="1">(MAX(OFFSET(Sheet3!$C$7:$J$7,C69,$B$6)))/86400</f>
        <v>4.367256069680029E-3</v>
      </c>
      <c r="K68" s="167">
        <f ca="1">(AVERAGE(OFFSET(Sheet3!$C$7:$J$7,C69,$B$6)))/86400</f>
        <v>3.3712184022176741E-3</v>
      </c>
      <c r="L68" s="167">
        <f ca="1">(MIN(OFFSET(Sheet3!$C$7:$J$7,C69,$B$6)))/86400</f>
        <v>2.3751807347553201E-3</v>
      </c>
      <c r="M68" s="134">
        <f ca="1">MAX(OFFSET(Sheet3!$C$8:$J$8,C69,$B$6))</f>
        <v>0.55591019646128481</v>
      </c>
      <c r="N68" s="134">
        <f ca="1">(OFFSET(Sheet3!$K$8,C69,$B$6))</f>
        <v>0.4872634505170354</v>
      </c>
      <c r="O68" s="134">
        <f ca="1">MIN(OFFSET(Sheet3!$C$8:$J$8,C69,$B$6))</f>
        <v>0.44992915505348363</v>
      </c>
    </row>
    <row r="69" spans="3:15" x14ac:dyDescent="0.25">
      <c r="C69" s="134">
        <v>256</v>
      </c>
      <c r="D69" s="134">
        <f ca="1">OFFSET(Sheet3!$B$5,C70,0)</f>
        <v>217</v>
      </c>
      <c r="E69" s="134">
        <v>2</v>
      </c>
      <c r="F69" s="134">
        <f ca="1">OFFSET(Sheet3!$C$5,C70,$B$6)</f>
        <v>1</v>
      </c>
      <c r="G69" s="134">
        <f ca="1">MAX(OFFSET(Sheet3!$C$6:$J$6,C70,$B$6))</f>
        <v>168</v>
      </c>
      <c r="H69" s="134">
        <f ca="1">AVERAGE(OFFSET(Sheet3!$C$6:$J$6,C70,$B$6))</f>
        <v>168</v>
      </c>
      <c r="I69" s="134">
        <f ca="1">MIN(OFFSET(Sheet3!$C$6:$J$6,C70,$B$6))</f>
        <v>168</v>
      </c>
      <c r="J69" s="167">
        <f ca="1">(MAX(OFFSET(Sheet3!$C$7:$J$7,C70,$B$6)))/86400</f>
        <v>8.6734348655728571E-3</v>
      </c>
      <c r="K69" s="167">
        <f ca="1">(AVERAGE(OFFSET(Sheet3!$C$7:$J$7,C70,$B$6)))/86400</f>
        <v>8.6734348655728571E-3</v>
      </c>
      <c r="L69" s="167">
        <f ca="1">(MIN(OFFSET(Sheet3!$C$7:$J$7,C70,$B$6)))/86400</f>
        <v>8.6734348655728571E-3</v>
      </c>
      <c r="M69" s="134">
        <f ca="1">MAX(OFFSET(Sheet3!$C$8:$J$8,C70,$B$6))</f>
        <v>0.15285216916721156</v>
      </c>
      <c r="N69" s="134">
        <f ca="1">(OFFSET(Sheet3!$K$8,C70,$B$6))</f>
        <v>0.15285216916721156</v>
      </c>
      <c r="O69" s="134">
        <f ca="1">MIN(OFFSET(Sheet3!$C$8:$J$8,C70,$B$6))</f>
        <v>0.15285216916721156</v>
      </c>
    </row>
    <row r="70" spans="3:15" x14ac:dyDescent="0.25">
      <c r="C70" s="134">
        <v>260</v>
      </c>
      <c r="D70" s="134">
        <f ca="1">OFFSET(Sheet3!$B$5,C71,0)</f>
        <v>221</v>
      </c>
      <c r="E70" s="134">
        <v>2</v>
      </c>
      <c r="F70" s="134">
        <f ca="1">OFFSET(Sheet3!$C$5,C71,$B$6)</f>
        <v>1</v>
      </c>
      <c r="G70" s="134">
        <f ca="1">MAX(OFFSET(Sheet3!$C$6:$J$6,C71,$B$6))</f>
        <v>388.42000000000007</v>
      </c>
      <c r="H70" s="134">
        <f ca="1">AVERAGE(OFFSET(Sheet3!$C$6:$J$6,C71,$B$6))</f>
        <v>388.42000000000007</v>
      </c>
      <c r="I70" s="134">
        <f ca="1">MIN(OFFSET(Sheet3!$C$6:$J$6,C71,$B$6))</f>
        <v>388.42000000000007</v>
      </c>
      <c r="J70" s="167">
        <f ca="1">(MAX(OFFSET(Sheet3!$C$7:$J$7,C71,$B$6)))/86400</f>
        <v>6.1947254410283934E-3</v>
      </c>
      <c r="K70" s="167">
        <f ca="1">(AVERAGE(OFFSET(Sheet3!$C$7:$J$7,C71,$B$6)))/86400</f>
        <v>6.1947254410283934E-3</v>
      </c>
      <c r="L70" s="167">
        <f ca="1">(MIN(OFFSET(Sheet3!$C$7:$J$7,C71,$B$6)))/86400</f>
        <v>6.1947254410283934E-3</v>
      </c>
      <c r="M70" s="134">
        <f ca="1">MAX(OFFSET(Sheet3!$C$8:$J$8,C71,$B$6))</f>
        <v>0.49480373285331108</v>
      </c>
      <c r="N70" s="134">
        <f ca="1">(OFFSET(Sheet3!$K$8,C71,$B$6))</f>
        <v>0.49480373285331108</v>
      </c>
      <c r="O70" s="134">
        <f ca="1">MIN(OFFSET(Sheet3!$C$8:$J$8,C71,$B$6))</f>
        <v>0.49480373285331108</v>
      </c>
    </row>
    <row r="71" spans="3:15" x14ac:dyDescent="0.25">
      <c r="C71" s="134">
        <v>264</v>
      </c>
      <c r="D71" s="134">
        <f ca="1">OFFSET(Sheet3!$B$5,C72,0)</f>
        <v>222</v>
      </c>
      <c r="E71" s="134">
        <v>2</v>
      </c>
      <c r="F71" s="134">
        <f ca="1">OFFSET(Sheet3!$C$5,C72,$B$6)</f>
        <v>3</v>
      </c>
      <c r="G71" s="134">
        <f ca="1">MAX(OFFSET(Sheet3!$C$6:$J$6,C72,$B$6))</f>
        <v>246.04</v>
      </c>
      <c r="H71" s="134">
        <f ca="1">AVERAGE(OFFSET(Sheet3!$C$6:$J$6,C72,$B$6))</f>
        <v>246.04</v>
      </c>
      <c r="I71" s="134">
        <f ca="1">MIN(OFFSET(Sheet3!$C$6:$J$6,C72,$B$6))</f>
        <v>246.04</v>
      </c>
      <c r="J71" s="167">
        <f ca="1">(MAX(OFFSET(Sheet3!$C$7:$J$7,C72,$B$6)))/86400</f>
        <v>3.1289542455677126E-3</v>
      </c>
      <c r="K71" s="167">
        <f ca="1">(AVERAGE(OFFSET(Sheet3!$C$7:$J$7,C72,$B$6)))/86400</f>
        <v>2.9192038382520164E-3</v>
      </c>
      <c r="L71" s="167">
        <f ca="1">(MIN(OFFSET(Sheet3!$C$7:$J$7,C72,$B$6)))/86400</f>
        <v>2.5484802669470397E-3</v>
      </c>
      <c r="M71" s="134">
        <f ca="1">MAX(OFFSET(Sheet3!$C$8:$J$8,C72,$B$6))</f>
        <v>0.76186476599568309</v>
      </c>
      <c r="N71" s="134">
        <f ca="1">(OFFSET(Sheet3!$K$8,C72,$B$6))</f>
        <v>0.66511193798129109</v>
      </c>
      <c r="O71" s="134">
        <f ca="1">MIN(OFFSET(Sheet3!$C$8:$J$8,C72,$B$6))</f>
        <v>0.62052595526846432</v>
      </c>
    </row>
    <row r="72" spans="3:15" x14ac:dyDescent="0.25">
      <c r="C72" s="134">
        <v>268</v>
      </c>
      <c r="D72" s="134">
        <f ca="1">OFFSET(Sheet3!$B$5,C73,0)</f>
        <v>224</v>
      </c>
      <c r="E72" s="134">
        <v>2</v>
      </c>
      <c r="F72" s="134">
        <f ca="1">OFFSET(Sheet3!$C$5,C73,$B$6)</f>
        <v>2</v>
      </c>
      <c r="G72" s="134">
        <f ca="1">MAX(OFFSET(Sheet3!$C$6:$J$6,C73,$B$6))</f>
        <v>462.46000000000004</v>
      </c>
      <c r="H72" s="134">
        <f ca="1">AVERAGE(OFFSET(Sheet3!$C$6:$J$6,C73,$B$6))</f>
        <v>342</v>
      </c>
      <c r="I72" s="134">
        <f ca="1">MIN(OFFSET(Sheet3!$C$6:$J$6,C73,$B$6))</f>
        <v>221.54000000000002</v>
      </c>
      <c r="J72" s="167">
        <f ca="1">(MAX(OFFSET(Sheet3!$C$7:$J$7,C73,$B$6)))/86400</f>
        <v>6.6429576210826407E-3</v>
      </c>
      <c r="K72" s="167">
        <f ca="1">(AVERAGE(OFFSET(Sheet3!$C$7:$J$7,C73,$B$6)))/86400</f>
        <v>4.9184641104780052E-3</v>
      </c>
      <c r="L72" s="167">
        <f ca="1">(MIN(OFFSET(Sheet3!$C$7:$J$7,C73,$B$6)))/86400</f>
        <v>3.1939705998733697E-3</v>
      </c>
      <c r="M72" s="134">
        <f ca="1">MAX(OFFSET(Sheet3!$C$8:$J$8,C73,$B$6))</f>
        <v>0.54937151698414477</v>
      </c>
      <c r="N72" s="134">
        <f ca="1">(OFFSET(Sheet3!$K$8,C73,$B$6))</f>
        <v>0.54871905931986342</v>
      </c>
      <c r="O72" s="134">
        <f ca="1">MIN(OFFSET(Sheet3!$C$8:$J$8,C73,$B$6))</f>
        <v>0.54736204976769587</v>
      </c>
    </row>
    <row r="73" spans="3:15" x14ac:dyDescent="0.25">
      <c r="C73" s="134">
        <v>272</v>
      </c>
      <c r="D73" s="134">
        <f ca="1">OFFSET(Sheet3!$B$5,C74,0)</f>
        <v>225</v>
      </c>
      <c r="E73" s="134">
        <v>2</v>
      </c>
      <c r="F73" s="134">
        <f ca="1">OFFSET(Sheet3!$C$5,C74,$B$6)</f>
        <v>0</v>
      </c>
      <c r="G73" s="134">
        <f ca="1">MAX(OFFSET(Sheet3!$C$6:$J$6,C74,$B$6))</f>
        <v>0</v>
      </c>
      <c r="H73" s="134" t="e">
        <f ca="1">AVERAGE(OFFSET(Sheet3!$C$6:$J$6,C74,$B$6))</f>
        <v>#DIV/0!</v>
      </c>
      <c r="I73" s="134">
        <f ca="1">MIN(OFFSET(Sheet3!$C$6:$J$6,C74,$B$6))</f>
        <v>0</v>
      </c>
      <c r="J73" s="167">
        <f ca="1">(MAX(OFFSET(Sheet3!$C$7:$J$7,C74,$B$6)))/86400</f>
        <v>0</v>
      </c>
      <c r="K73" s="167" t="e">
        <f ca="1">(AVERAGE(OFFSET(Sheet3!$C$7:$J$7,C74,$B$6)))/86400</f>
        <v>#DIV/0!</v>
      </c>
      <c r="L73" s="167">
        <f ca="1">(MIN(OFFSET(Sheet3!$C$7:$J$7,C74,$B$6)))/86400</f>
        <v>0</v>
      </c>
      <c r="M73" s="134">
        <f ca="1">MAX(OFFSET(Sheet3!$C$8:$J$8,C74,$B$6))</f>
        <v>0</v>
      </c>
      <c r="N73" s="134">
        <f ca="1">(OFFSET(Sheet3!$K$8,C74,$B$6))</f>
        <v>0</v>
      </c>
      <c r="O73" s="134">
        <f ca="1">MIN(OFFSET(Sheet3!$C$8:$J$8,C74,$B$6))</f>
        <v>0</v>
      </c>
    </row>
    <row r="74" spans="3:15" x14ac:dyDescent="0.25">
      <c r="C74" s="134">
        <v>276</v>
      </c>
      <c r="D74" s="134">
        <f ca="1">OFFSET(Sheet3!$B$5,C75,0)</f>
        <v>232</v>
      </c>
      <c r="E74" s="134">
        <v>2</v>
      </c>
      <c r="F74" s="134">
        <f ca="1">OFFSET(Sheet3!$C$5,C75,$B$6)</f>
        <v>0</v>
      </c>
      <c r="G74" s="134">
        <f ca="1">MAX(OFFSET(Sheet3!$C$6:$J$6,C75,$B$6))</f>
        <v>0</v>
      </c>
      <c r="H74" s="134" t="e">
        <f ca="1">AVERAGE(OFFSET(Sheet3!$C$6:$J$6,C75,$B$6))</f>
        <v>#DIV/0!</v>
      </c>
      <c r="I74" s="134">
        <f ca="1">MIN(OFFSET(Sheet3!$C$6:$J$6,C75,$B$6))</f>
        <v>0</v>
      </c>
      <c r="J74" s="167">
        <f ca="1">(MAX(OFFSET(Sheet3!$C$7:$J$7,C75,$B$6)))/86400</f>
        <v>0</v>
      </c>
      <c r="K74" s="167" t="e">
        <f ca="1">(AVERAGE(OFFSET(Sheet3!$C$7:$J$7,C75,$B$6)))/86400</f>
        <v>#DIV/0!</v>
      </c>
      <c r="L74" s="167">
        <f ca="1">(MIN(OFFSET(Sheet3!$C$7:$J$7,C75,$B$6)))/86400</f>
        <v>0</v>
      </c>
      <c r="M74" s="134">
        <f ca="1">MAX(OFFSET(Sheet3!$C$8:$J$8,C75,$B$6))</f>
        <v>0</v>
      </c>
      <c r="N74" s="134">
        <f ca="1">(OFFSET(Sheet3!$K$8,C75,$B$6))</f>
        <v>0</v>
      </c>
      <c r="O74" s="134">
        <f ca="1">MIN(OFFSET(Sheet3!$C$8:$J$8,C75,$B$6))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2</v>
      </c>
      <c r="F75" s="134">
        <f ca="1">OFFSET(Sheet3!$C$5,C76,$B$6)</f>
        <v>3</v>
      </c>
      <c r="G75" s="134">
        <f ca="1">MAX(OFFSET(Sheet3!$C$6:$J$6,C76,$B$6))</f>
        <v>416.32</v>
      </c>
      <c r="H75" s="134">
        <f ca="1">AVERAGE(OFFSET(Sheet3!$C$6:$J$6,C76,$B$6))</f>
        <v>360.54666666666662</v>
      </c>
      <c r="I75" s="134">
        <f ca="1">MIN(OFFSET(Sheet3!$C$6:$J$6,C76,$B$6))</f>
        <v>249</v>
      </c>
      <c r="J75" s="167">
        <f ca="1">(MAX(OFFSET(Sheet3!$C$7:$J$7,C76,$B$6)))/86400</f>
        <v>1.76996723317892E-2</v>
      </c>
      <c r="K75" s="167">
        <f ca="1">(AVERAGE(OFFSET(Sheet3!$C$7:$J$7,C76,$B$6)))/86400</f>
        <v>9.2059446096783466E-3</v>
      </c>
      <c r="L75" s="167">
        <f ca="1">(MIN(OFFSET(Sheet3!$C$7:$J$7,C76,$B$6)))/86400</f>
        <v>3.4606337394135537E-3</v>
      </c>
      <c r="M75" s="134">
        <f ca="1">MAX(OFFSET(Sheet3!$C$8:$J$8,C76,$B$6))</f>
        <v>0.56780231058670738</v>
      </c>
      <c r="N75" s="134">
        <f ca="1">(OFFSET(Sheet3!$K$8,C76,$B$6))</f>
        <v>0.30906268502506984</v>
      </c>
      <c r="O75" s="134">
        <f ca="1">MIN(OFFSET(Sheet3!$C$8:$J$8,C76,$B$6))</f>
        <v>0.18561603631055001</v>
      </c>
    </row>
    <row r="76" spans="3:15" x14ac:dyDescent="0.25">
      <c r="C76" s="134">
        <v>284</v>
      </c>
      <c r="D76" s="134">
        <f ca="1">OFFSET(Sheet3!$B$5,C77,0)</f>
        <v>235</v>
      </c>
      <c r="E76" s="134">
        <v>2</v>
      </c>
      <c r="F76" s="134">
        <f ca="1">OFFSET(Sheet3!$C$5,C77,$B$6)</f>
        <v>3</v>
      </c>
      <c r="G76" s="134">
        <f ca="1">MAX(OFFSET(Sheet3!$C$6:$J$6,C77,$B$6))</f>
        <v>274.21999999999997</v>
      </c>
      <c r="H76" s="134">
        <f ca="1">AVERAGE(OFFSET(Sheet3!$C$6:$J$6,C77,$B$6))</f>
        <v>203.96666666666661</v>
      </c>
      <c r="I76" s="134">
        <f ca="1">MIN(OFFSET(Sheet3!$C$6:$J$6,C77,$B$6))</f>
        <v>168.83999999999997</v>
      </c>
      <c r="J76" s="167">
        <f ca="1">(MAX(OFFSET(Sheet3!$C$7:$J$7,C77,$B$6)))/86400</f>
        <v>2.5417769978116817E-3</v>
      </c>
      <c r="K76" s="167">
        <f ca="1">(AVERAGE(OFFSET(Sheet3!$C$7:$J$7,C77,$B$6)))/86400</f>
        <v>2.2409628292912116E-3</v>
      </c>
      <c r="L76" s="167">
        <f ca="1">(MIN(OFFSET(Sheet3!$C$7:$J$7,C77,$B$6)))/86400</f>
        <v>2.0159119477289804E-3</v>
      </c>
      <c r="M76" s="134">
        <f ca="1">MAX(OFFSET(Sheet3!$C$8:$J$8,C77,$B$6))</f>
        <v>0.85136369672641055</v>
      </c>
      <c r="N76" s="134">
        <f ca="1">(OFFSET(Sheet3!$K$8,C77,$B$6))</f>
        <v>0.7182538978328914</v>
      </c>
      <c r="O76" s="134">
        <f ca="1">MIN(OFFSET(Sheet3!$C$8:$J$8,C77,$B$6))</f>
        <v>0.61536226751848322</v>
      </c>
    </row>
    <row r="77" spans="3:15" x14ac:dyDescent="0.25">
      <c r="C77" s="134">
        <v>288</v>
      </c>
      <c r="D77" s="134">
        <f ca="1">OFFSET(Sheet3!$B$5,C78,0)</f>
        <v>241</v>
      </c>
      <c r="E77" s="134">
        <v>2</v>
      </c>
      <c r="F77" s="134">
        <f ca="1">OFFSET(Sheet3!$C$5,C78,$B$6)</f>
        <v>3</v>
      </c>
      <c r="G77" s="134">
        <f ca="1">MAX(OFFSET(Sheet3!$C$6:$J$6,C78,$B$6))</f>
        <v>579.1</v>
      </c>
      <c r="H77" s="134">
        <f ca="1">AVERAGE(OFFSET(Sheet3!$C$6:$J$6,C78,$B$6))</f>
        <v>500.00666666666666</v>
      </c>
      <c r="I77" s="134">
        <f ca="1">MIN(OFFSET(Sheet3!$C$6:$J$6,C78,$B$6))</f>
        <v>460.46</v>
      </c>
      <c r="J77" s="167">
        <f ca="1">(MAX(OFFSET(Sheet3!$C$7:$J$7,C78,$B$6)))/86400</f>
        <v>5.4988765845302365E-3</v>
      </c>
      <c r="K77" s="167">
        <f ca="1">(AVERAGE(OFFSET(Sheet3!$C$7:$J$7,C78,$B$6)))/86400</f>
        <v>4.0700548727458938E-3</v>
      </c>
      <c r="L77" s="167">
        <f ca="1">(MIN(OFFSET(Sheet3!$C$7:$J$7,C78,$B$6)))/86400</f>
        <v>3.3096874792285964E-3</v>
      </c>
      <c r="M77" s="134">
        <f ca="1">MAX(OFFSET(Sheet3!$C$8:$J$8,C78,$B$6))</f>
        <v>1.097888834091578</v>
      </c>
      <c r="N77" s="134">
        <f ca="1">(OFFSET(Sheet3!$K$8,C78,$B$6))</f>
        <v>0.96945795009433733</v>
      </c>
      <c r="O77" s="134">
        <f ca="1">MIN(OFFSET(Sheet3!$C$8:$J$8,C78,$B$6))</f>
        <v>0.83106126047852691</v>
      </c>
    </row>
    <row r="78" spans="3:15" x14ac:dyDescent="0.25">
      <c r="C78" s="134">
        <v>292</v>
      </c>
      <c r="D78" s="134">
        <f ca="1">OFFSET(Sheet3!$B$5,C79,0)</f>
        <v>243</v>
      </c>
      <c r="E78" s="134">
        <v>2</v>
      </c>
      <c r="F78" s="134">
        <f ca="1">OFFSET(Sheet3!$C$5,C79,$B$6)</f>
        <v>1</v>
      </c>
      <c r="G78" s="134">
        <f ca="1">MAX(OFFSET(Sheet3!$C$6:$J$6,C79,$B$6))</f>
        <v>494.41999999999996</v>
      </c>
      <c r="H78" s="134">
        <f ca="1">AVERAGE(OFFSET(Sheet3!$C$6:$J$6,C79,$B$6))</f>
        <v>494.41999999999996</v>
      </c>
      <c r="I78" s="134">
        <f ca="1">MIN(OFFSET(Sheet3!$C$6:$J$6,C79,$B$6))</f>
        <v>494.41999999999996</v>
      </c>
      <c r="J78" s="167">
        <f ca="1">(MAX(OFFSET(Sheet3!$C$7:$J$7,C79,$B$6)))/86400</f>
        <v>4.9040537598384381E-3</v>
      </c>
      <c r="K78" s="167">
        <f ca="1">(AVERAGE(OFFSET(Sheet3!$C$7:$J$7,C79,$B$6)))/86400</f>
        <v>4.9040537598384381E-3</v>
      </c>
      <c r="L78" s="167">
        <f ca="1">(MIN(OFFSET(Sheet3!$C$7:$J$7,C79,$B$6)))/86400</f>
        <v>4.9040537598384381E-3</v>
      </c>
      <c r="M78" s="134">
        <f ca="1">MAX(OFFSET(Sheet3!$C$8:$J$8,C79,$B$6))</f>
        <v>0.79559904632305312</v>
      </c>
      <c r="N78" s="134">
        <f ca="1">(OFFSET(Sheet3!$K$8,C79,$B$6))</f>
        <v>0.79559904632305312</v>
      </c>
      <c r="O78" s="134">
        <f ca="1">MIN(OFFSET(Sheet3!$C$8:$J$8,C79,$B$6))</f>
        <v>0.79559904632305312</v>
      </c>
    </row>
    <row r="79" spans="3:15" x14ac:dyDescent="0.25">
      <c r="C79" s="134">
        <v>296</v>
      </c>
      <c r="D79" s="134">
        <f ca="1">OFFSET(Sheet3!$B$5,C80,0)</f>
        <v>244</v>
      </c>
      <c r="E79" s="134">
        <v>2</v>
      </c>
      <c r="F79" s="134">
        <f ca="1">OFFSET(Sheet3!$C$5,C80,$B$6)</f>
        <v>3</v>
      </c>
      <c r="G79" s="134">
        <f ca="1">MAX(OFFSET(Sheet3!$C$6:$J$6,C80,$B$6))</f>
        <v>486.96000000000004</v>
      </c>
      <c r="H79" s="134">
        <f ca="1">AVERAGE(OFFSET(Sheet3!$C$6:$J$6,C80,$B$6))</f>
        <v>406.65333333333336</v>
      </c>
      <c r="I79" s="134">
        <f ca="1">MIN(OFFSET(Sheet3!$C$6:$J$6,C80,$B$6))</f>
        <v>246.04000000000002</v>
      </c>
      <c r="J79" s="167">
        <f ca="1">(MAX(OFFSET(Sheet3!$C$7:$J$7,C80,$B$6)))/86400</f>
        <v>4.1601866690409144E-3</v>
      </c>
      <c r="K79" s="167">
        <f ca="1">(AVERAGE(OFFSET(Sheet3!$C$7:$J$7,C80,$B$6)))/86400</f>
        <v>3.0662196519769731E-3</v>
      </c>
      <c r="L79" s="167">
        <f ca="1">(MIN(OFFSET(Sheet3!$C$7:$J$7,C80,$B$6)))/86400</f>
        <v>1.9664718080261191E-3</v>
      </c>
      <c r="M79" s="134">
        <f ca="1">MAX(OFFSET(Sheet3!$C$8:$J$8,C80,$B$6))</f>
        <v>1.2509082468484862</v>
      </c>
      <c r="N79" s="134">
        <f ca="1">(OFFSET(Sheet3!$K$8,C80,$B$6))</f>
        <v>1.0465850332109201</v>
      </c>
      <c r="O79" s="134">
        <f ca="1">MIN(OFFSET(Sheet3!$C$8:$J$8,C80,$B$6))</f>
        <v>0.92370632354803606</v>
      </c>
    </row>
    <row r="80" spans="3:15" x14ac:dyDescent="0.25">
      <c r="C80" s="134">
        <v>300</v>
      </c>
      <c r="D80" s="134">
        <f ca="1">OFFSET(Sheet3!$B$5,C81,0)</f>
        <v>245</v>
      </c>
      <c r="E80" s="134">
        <v>2</v>
      </c>
      <c r="F80" s="134">
        <f ca="1">OFFSET(Sheet3!$C$5,C81,$B$6)</f>
        <v>1</v>
      </c>
      <c r="G80" s="134">
        <f ca="1">MAX(OFFSET(Sheet3!$C$6:$J$6,C81,$B$6))</f>
        <v>460.04000000000008</v>
      </c>
      <c r="H80" s="134">
        <f ca="1">AVERAGE(OFFSET(Sheet3!$C$6:$J$6,C81,$B$6))</f>
        <v>460.04000000000008</v>
      </c>
      <c r="I80" s="134">
        <f ca="1">MIN(OFFSET(Sheet3!$C$6:$J$6,C81,$B$6))</f>
        <v>460.04000000000008</v>
      </c>
      <c r="J80" s="167">
        <f ca="1">(MAX(OFFSET(Sheet3!$C$7:$J$7,C81,$B$6)))/86400</f>
        <v>5.2393447779961319E-3</v>
      </c>
      <c r="K80" s="167">
        <f ca="1">(AVERAGE(OFFSET(Sheet3!$C$7:$J$7,C81,$B$6)))/86400</f>
        <v>5.2393447779961319E-3</v>
      </c>
      <c r="L80" s="167">
        <f ca="1">(MIN(OFFSET(Sheet3!$C$7:$J$7,C81,$B$6)))/86400</f>
        <v>5.2393447779961319E-3</v>
      </c>
      <c r="M80" s="134">
        <f ca="1">MAX(OFFSET(Sheet3!$C$8:$J$8,C81,$B$6))</f>
        <v>0.69290239491223748</v>
      </c>
      <c r="N80" s="134">
        <f ca="1">(OFFSET(Sheet3!$K$8,C81,$B$6))</f>
        <v>0.69290239491223748</v>
      </c>
      <c r="O80" s="134">
        <f ca="1">MIN(OFFSET(Sheet3!$C$8:$J$8,C81,$B$6))</f>
        <v>0.69290239491223748</v>
      </c>
    </row>
    <row r="81" spans="3:15" x14ac:dyDescent="0.25">
      <c r="C81" s="134">
        <v>304</v>
      </c>
      <c r="D81" s="134">
        <f ca="1">OFFSET(Sheet3!$B$5,C82,0)</f>
        <v>247</v>
      </c>
      <c r="E81" s="134">
        <v>2</v>
      </c>
      <c r="F81" s="134">
        <f ca="1">OFFSET(Sheet3!$C$5,C82,$B$6)</f>
        <v>1</v>
      </c>
      <c r="G81" s="134">
        <f ca="1">MAX(OFFSET(Sheet3!$C$6:$J$6,C82,$B$6))</f>
        <v>327.57</v>
      </c>
      <c r="H81" s="134">
        <f ca="1">AVERAGE(OFFSET(Sheet3!$C$6:$J$6,C82,$B$6))</f>
        <v>327.57</v>
      </c>
      <c r="I81" s="134">
        <f ca="1">MIN(OFFSET(Sheet3!$C$6:$J$6,C82,$B$6))</f>
        <v>327.57</v>
      </c>
      <c r="J81" s="167">
        <f ca="1">(MAX(OFFSET(Sheet3!$C$7:$J$7,C82,$B$6)))/86400</f>
        <v>5.6668272882453132E-3</v>
      </c>
      <c r="K81" s="167">
        <f ca="1">(AVERAGE(OFFSET(Sheet3!$C$7:$J$7,C82,$B$6)))/86400</f>
        <v>5.6668272882453132E-3</v>
      </c>
      <c r="L81" s="167">
        <f ca="1">(MIN(OFFSET(Sheet3!$C$7:$J$7,C82,$B$6)))/86400</f>
        <v>5.6668272882453132E-3</v>
      </c>
      <c r="M81" s="134">
        <f ca="1">MAX(OFFSET(Sheet3!$C$8:$J$8,C82,$B$6))</f>
        <v>0.45616040984615075</v>
      </c>
      <c r="N81" s="134">
        <f ca="1">(OFFSET(Sheet3!$K$8,C82,$B$6))</f>
        <v>0.45616040984615075</v>
      </c>
      <c r="O81" s="134">
        <f ca="1">MIN(OFFSET(Sheet3!$C$8:$J$8,C82,$B$6))</f>
        <v>0.45616040984615075</v>
      </c>
    </row>
    <row r="82" spans="3:15" x14ac:dyDescent="0.25">
      <c r="C82" s="134">
        <v>308</v>
      </c>
      <c r="D82" s="134">
        <f ca="1">OFFSET(Sheet3!$B$5,C83,0)</f>
        <v>248</v>
      </c>
      <c r="E82" s="134">
        <v>2</v>
      </c>
      <c r="F82" s="134">
        <f ca="1">OFFSET(Sheet3!$C$5,C83,$B$6)</f>
        <v>2</v>
      </c>
      <c r="G82" s="134">
        <f ca="1">MAX(OFFSET(Sheet3!$C$6:$J$6,C83,$B$6))</f>
        <v>311.42</v>
      </c>
      <c r="H82" s="134">
        <f ca="1">AVERAGE(OFFSET(Sheet3!$C$6:$J$6,C83,$B$6))</f>
        <v>307.11</v>
      </c>
      <c r="I82" s="134">
        <f ca="1">MIN(OFFSET(Sheet3!$C$6:$J$6,C83,$B$6))</f>
        <v>302.8</v>
      </c>
      <c r="J82" s="167">
        <f ca="1">(MAX(OFFSET(Sheet3!$C$7:$J$7,C83,$B$6)))/86400</f>
        <v>3.6319996595442338E-3</v>
      </c>
      <c r="K82" s="167">
        <f ca="1">(AVERAGE(OFFSET(Sheet3!$C$7:$J$7,C83,$B$6)))/86400</f>
        <v>3.2981005863741072E-3</v>
      </c>
      <c r="L82" s="167">
        <f ca="1">(MIN(OFFSET(Sheet3!$C$7:$J$7,C83,$B$6)))/86400</f>
        <v>2.9642015132039811E-3</v>
      </c>
      <c r="M82" s="134">
        <f ca="1">MAX(OFFSET(Sheet3!$C$8:$J$8,C83,$B$6))</f>
        <v>0.80612351923832304</v>
      </c>
      <c r="N82" s="134">
        <f ca="1">(OFFSET(Sheet3!$K$8,C83,$B$6))</f>
        <v>0.7348242960446093</v>
      </c>
      <c r="O82" s="134">
        <f ca="1">MIN(OFFSET(Sheet3!$C$8:$J$8,C83,$B$6))</f>
        <v>0.67663451490691084</v>
      </c>
    </row>
    <row r="83" spans="3:15" x14ac:dyDescent="0.25">
      <c r="C83" s="134">
        <v>312</v>
      </c>
      <c r="D83" s="134">
        <f ca="1">OFFSET(Sheet3!$B$5,C84,0)</f>
        <v>250</v>
      </c>
      <c r="E83" s="134">
        <v>2</v>
      </c>
      <c r="F83" s="134">
        <f ca="1">OFFSET(Sheet3!$C$5,C84,$B$6)</f>
        <v>2</v>
      </c>
      <c r="G83" s="134">
        <f ca="1">MAX(OFFSET(Sheet3!$C$6:$J$6,C84,$B$6))</f>
        <v>486.96000000000004</v>
      </c>
      <c r="H83" s="134">
        <f ca="1">AVERAGE(OFFSET(Sheet3!$C$6:$J$6,C84,$B$6))</f>
        <v>486.96000000000004</v>
      </c>
      <c r="I83" s="134">
        <f ca="1">MIN(OFFSET(Sheet3!$C$6:$J$6,C84,$B$6))</f>
        <v>486.96000000000004</v>
      </c>
      <c r="J83" s="167">
        <f ca="1">(MAX(OFFSET(Sheet3!$C$7:$J$7,C84,$B$6)))/86400</f>
        <v>3.5807023822466482E-3</v>
      </c>
      <c r="K83" s="167">
        <f ca="1">(AVERAGE(OFFSET(Sheet3!$C$7:$J$7,C84,$B$6)))/86400</f>
        <v>3.1664681544970601E-3</v>
      </c>
      <c r="L83" s="167">
        <f ca="1">(MIN(OFFSET(Sheet3!$C$7:$J$7,C84,$B$6)))/86400</f>
        <v>2.7522339267474724E-3</v>
      </c>
      <c r="M83" s="134">
        <f ca="1">MAX(OFFSET(Sheet3!$C$8:$J$8,C84,$B$6))</f>
        <v>1.3962442276389844</v>
      </c>
      <c r="N83" s="134">
        <f ca="1">(OFFSET(Sheet3!$K$8,C84,$B$6))</f>
        <v>1.2135889406864084</v>
      </c>
      <c r="O83" s="134">
        <f ca="1">MIN(OFFSET(Sheet3!$C$8:$J$8,C84,$B$6))</f>
        <v>1.0731946761021347</v>
      </c>
    </row>
    <row r="84" spans="3:15" x14ac:dyDescent="0.25">
      <c r="C84" s="134">
        <v>316</v>
      </c>
      <c r="D84" s="134">
        <f ca="1">OFFSET(Sheet3!$B$5,C85,0)</f>
        <v>252</v>
      </c>
      <c r="E84" s="134">
        <v>2</v>
      </c>
      <c r="F84" s="134">
        <f ca="1">OFFSET(Sheet3!$C$5,C85,$B$6)</f>
        <v>3</v>
      </c>
      <c r="G84" s="134">
        <f ca="1">MAX(OFFSET(Sheet3!$C$6:$J$6,C85,$B$6))</f>
        <v>302.79999999999995</v>
      </c>
      <c r="H84" s="134">
        <f ca="1">AVERAGE(OFFSET(Sheet3!$C$6:$J$6,C85,$B$6))</f>
        <v>277.31333333333333</v>
      </c>
      <c r="I84" s="134">
        <f ca="1">MIN(OFFSET(Sheet3!$C$6:$J$6,C85,$B$6))</f>
        <v>226.34000000000003</v>
      </c>
      <c r="J84" s="167">
        <f ca="1">(MAX(OFFSET(Sheet3!$C$7:$J$7,C85,$B$6)))/86400</f>
        <v>7.1130175854337719E-3</v>
      </c>
      <c r="K84" s="167">
        <f ca="1">(AVERAGE(OFFSET(Sheet3!$C$7:$J$7,C85,$B$6)))/86400</f>
        <v>5.6727153458644031E-3</v>
      </c>
      <c r="L84" s="167">
        <f ca="1">(MIN(OFFSET(Sheet3!$C$7:$J$7,C85,$B$6)))/86400</f>
        <v>4.1312659691019682E-3</v>
      </c>
      <c r="M84" s="134">
        <f ca="1">MAX(OFFSET(Sheet3!$C$8:$J$8,C85,$B$6))</f>
        <v>0.5783971725439343</v>
      </c>
      <c r="N84" s="134">
        <f ca="1">(OFFSET(Sheet3!$K$8,C85,$B$6))</f>
        <v>0.38577422345064671</v>
      </c>
      <c r="O84" s="134">
        <f ca="1">MIN(OFFSET(Sheet3!$C$8:$J$8,C85,$B$6))</f>
        <v>0.25110818856525963</v>
      </c>
    </row>
    <row r="85" spans="3:15" x14ac:dyDescent="0.25">
      <c r="C85" s="134">
        <v>320</v>
      </c>
      <c r="D85" s="134">
        <f ca="1">OFFSET(Sheet3!$B$5,C86,0)</f>
        <v>253</v>
      </c>
      <c r="E85" s="134">
        <v>2</v>
      </c>
      <c r="F85" s="134">
        <f ca="1">OFFSET(Sheet3!$C$5,C86,$B$6)</f>
        <v>0</v>
      </c>
      <c r="G85" s="134">
        <f ca="1">MAX(OFFSET(Sheet3!$C$6:$J$6,C86,$B$6))</f>
        <v>0</v>
      </c>
      <c r="H85" s="134" t="e">
        <f ca="1">AVERAGE(OFFSET(Sheet3!$C$6:$J$6,C86,$B$6))</f>
        <v>#DIV/0!</v>
      </c>
      <c r="I85" s="134">
        <f ca="1">MIN(OFFSET(Sheet3!$C$6:$J$6,C86,$B$6))</f>
        <v>0</v>
      </c>
      <c r="J85" s="167">
        <f ca="1">(MAX(OFFSET(Sheet3!$C$7:$J$7,C86,$B$6)))/86400</f>
        <v>0</v>
      </c>
      <c r="K85" s="167" t="e">
        <f ca="1">(AVERAGE(OFFSET(Sheet3!$C$7:$J$7,C86,$B$6)))/86400</f>
        <v>#DIV/0!</v>
      </c>
      <c r="L85" s="167">
        <f ca="1">(MIN(OFFSET(Sheet3!$C$7:$J$7,C86,$B$6)))/86400</f>
        <v>0</v>
      </c>
      <c r="M85" s="134">
        <f ca="1">MAX(OFFSET(Sheet3!$C$8:$J$8,C86,$B$6))</f>
        <v>0</v>
      </c>
      <c r="N85" s="134">
        <f ca="1">(OFFSET(Sheet3!$K$8,C86,$B$6))</f>
        <v>0</v>
      </c>
      <c r="O85" s="134">
        <f ca="1">MIN(OFFSET(Sheet3!$C$8:$J$8,C86,$B$6))</f>
        <v>0</v>
      </c>
    </row>
    <row r="86" spans="3:15" x14ac:dyDescent="0.25">
      <c r="C86" s="134">
        <v>324</v>
      </c>
      <c r="D86" s="134">
        <f ca="1">OFFSET(Sheet3!$B$5,C87,0)</f>
        <v>254</v>
      </c>
      <c r="E86" s="134">
        <v>2</v>
      </c>
      <c r="F86" s="134">
        <f ca="1">OFFSET(Sheet3!$C$5,C87,$B$6)</f>
        <v>3</v>
      </c>
      <c r="G86" s="134">
        <f ca="1">MAX(OFFSET(Sheet3!$C$6:$J$6,C87,$B$6))</f>
        <v>602.2800000000002</v>
      </c>
      <c r="H86" s="134">
        <f ca="1">AVERAGE(OFFSET(Sheet3!$C$6:$J$6,C87,$B$6))</f>
        <v>525.40000000000009</v>
      </c>
      <c r="I86" s="134">
        <f ca="1">MIN(OFFSET(Sheet3!$C$6:$J$6,C87,$B$6))</f>
        <v>486.96000000000009</v>
      </c>
      <c r="J86" s="167">
        <f ca="1">(MAX(OFFSET(Sheet3!$C$7:$J$7,C87,$B$6)))/86400</f>
        <v>4.2960305868097537E-3</v>
      </c>
      <c r="K86" s="167">
        <f ca="1">(AVERAGE(OFFSET(Sheet3!$C$7:$J$7,C87,$B$6)))/86400</f>
        <v>3.3403849258863551E-3</v>
      </c>
      <c r="L86" s="167">
        <f ca="1">(MIN(OFFSET(Sheet3!$C$7:$J$7,C87,$B$6)))/86400</f>
        <v>2.8490886297047042E-3</v>
      </c>
      <c r="M86" s="134">
        <f ca="1">MAX(OFFSET(Sheet3!$C$8:$J$8,C87,$B$6))</f>
        <v>1.3487789369794447</v>
      </c>
      <c r="N86" s="134">
        <f ca="1">(OFFSET(Sheet3!$K$8,C87,$B$6))</f>
        <v>1.2412149540287083</v>
      </c>
      <c r="O86" s="134">
        <f ca="1">MIN(OFFSET(Sheet3!$C$8:$J$8,C87,$B$6))</f>
        <v>1.106329576561387</v>
      </c>
    </row>
    <row r="87" spans="3:15" x14ac:dyDescent="0.25">
      <c r="C87" s="134">
        <v>328</v>
      </c>
      <c r="D87" s="134">
        <f ca="1">OFFSET(Sheet3!$B$5,C88,0)</f>
        <v>255</v>
      </c>
      <c r="E87" s="134">
        <v>2</v>
      </c>
      <c r="F87" s="134">
        <f ca="1">OFFSET(Sheet3!$C$5,C88,$B$6)</f>
        <v>4</v>
      </c>
      <c r="G87" s="134">
        <f ca="1">MAX(OFFSET(Sheet3!$C$6:$J$6,C88,$B$6))</f>
        <v>460.96</v>
      </c>
      <c r="H87" s="134">
        <f ca="1">AVERAGE(OFFSET(Sheet3!$C$6:$J$6,C88,$B$6))</f>
        <v>460.96</v>
      </c>
      <c r="I87" s="134">
        <f ca="1">MIN(OFFSET(Sheet3!$C$6:$J$6,C88,$B$6))</f>
        <v>460.96</v>
      </c>
      <c r="J87" s="167">
        <f ca="1">(MAX(OFFSET(Sheet3!$C$7:$J$7,C88,$B$6)))/86400</f>
        <v>7.494763390972969E-3</v>
      </c>
      <c r="K87" s="167">
        <f ca="1">(AVERAGE(OFFSET(Sheet3!$C$7:$J$7,C88,$B$6)))/86400</f>
        <v>6.0056051986866008E-3</v>
      </c>
      <c r="L87" s="167">
        <f ca="1">(MIN(OFFSET(Sheet3!$C$7:$J$7,C88,$B$6)))/86400</f>
        <v>5.4067257355617975E-3</v>
      </c>
      <c r="M87" s="134">
        <f ca="1">MAX(OFFSET(Sheet3!$C$8:$J$8,C88,$B$6))</f>
        <v>0.6727943676329734</v>
      </c>
      <c r="N87" s="134">
        <f ca="1">(OFFSET(Sheet3!$K$8,C88,$B$6))</f>
        <v>0.60570325585467266</v>
      </c>
      <c r="O87" s="134">
        <f ca="1">MIN(OFFSET(Sheet3!$C$8:$J$8,C88,$B$6))</f>
        <v>0.48535416429603756</v>
      </c>
    </row>
    <row r="88" spans="3:15" x14ac:dyDescent="0.25">
      <c r="C88" s="134">
        <v>332</v>
      </c>
      <c r="D88" s="134">
        <f ca="1">OFFSET(Sheet3!$B$5,C89,0)</f>
        <v>256</v>
      </c>
      <c r="E88" s="134">
        <v>2</v>
      </c>
      <c r="F88" s="134">
        <f ca="1">OFFSET(Sheet3!$C$5,C89,$B$6)</f>
        <v>1</v>
      </c>
      <c r="G88" s="134">
        <f ca="1">MAX(OFFSET(Sheet3!$C$6:$J$6,C89,$B$6))</f>
        <v>246.03999999999996</v>
      </c>
      <c r="H88" s="134">
        <f ca="1">AVERAGE(OFFSET(Sheet3!$C$6:$J$6,C89,$B$6))</f>
        <v>246.03999999999996</v>
      </c>
      <c r="I88" s="134">
        <f ca="1">MIN(OFFSET(Sheet3!$C$6:$J$6,C89,$B$6))</f>
        <v>246.03999999999996</v>
      </c>
      <c r="J88" s="167">
        <f ca="1">(MAX(OFFSET(Sheet3!$C$7:$J$7,C89,$B$6)))/86400</f>
        <v>2.6745148700506307E-3</v>
      </c>
      <c r="K88" s="167">
        <f ca="1">(AVERAGE(OFFSET(Sheet3!$C$7:$J$7,C89,$B$6)))/86400</f>
        <v>2.6745148700506307E-3</v>
      </c>
      <c r="L88" s="167">
        <f ca="1">(MIN(OFFSET(Sheet3!$C$7:$J$7,C89,$B$6)))/86400</f>
        <v>2.6745148700506307E-3</v>
      </c>
      <c r="M88" s="134">
        <f ca="1">MAX(OFFSET(Sheet3!$C$8:$J$8,C89,$B$6))</f>
        <v>0.72596243302452301</v>
      </c>
      <c r="N88" s="134">
        <f ca="1">(OFFSET(Sheet3!$K$8,C89,$B$6))</f>
        <v>0.72596243302452301</v>
      </c>
      <c r="O88" s="134">
        <f ca="1">MIN(OFFSET(Sheet3!$C$8:$J$8,C89,$B$6))</f>
        <v>0.72596243302452301</v>
      </c>
    </row>
    <row r="89" spans="3:15" x14ac:dyDescent="0.25">
      <c r="C89" s="134">
        <v>336</v>
      </c>
      <c r="D89" s="134">
        <f ca="1">OFFSET(Sheet3!$B$5,C90,0)</f>
        <v>257</v>
      </c>
      <c r="E89" s="134">
        <v>2</v>
      </c>
      <c r="F89" s="134">
        <f ca="1">OFFSET(Sheet3!$C$5,C90,$B$6)</f>
        <v>1</v>
      </c>
      <c r="G89" s="134">
        <f ca="1">MAX(OFFSET(Sheet3!$C$6:$J$6,C90,$B$6))</f>
        <v>450.96</v>
      </c>
      <c r="H89" s="134">
        <f ca="1">AVERAGE(OFFSET(Sheet3!$C$6:$J$6,C90,$B$6))</f>
        <v>450.96</v>
      </c>
      <c r="I89" s="134">
        <f ca="1">MIN(OFFSET(Sheet3!$C$6:$J$6,C90,$B$6))</f>
        <v>450.96</v>
      </c>
      <c r="J89" s="167">
        <f ca="1">(MAX(OFFSET(Sheet3!$C$7:$J$7,C90,$B$6)))/86400</f>
        <v>4.1031289580395888E-3</v>
      </c>
      <c r="K89" s="167">
        <f ca="1">(AVERAGE(OFFSET(Sheet3!$C$7:$J$7,C90,$B$6)))/86400</f>
        <v>4.1031289580395888E-3</v>
      </c>
      <c r="L89" s="167">
        <f ca="1">(MIN(OFFSET(Sheet3!$C$7:$J$7,C90,$B$6)))/86400</f>
        <v>4.1031289580395888E-3</v>
      </c>
      <c r="M89" s="134">
        <f ca="1">MAX(OFFSET(Sheet3!$C$8:$J$8,C90,$B$6))</f>
        <v>0.8673138889189641</v>
      </c>
      <c r="N89" s="134">
        <f ca="1">(OFFSET(Sheet3!$K$8,C90,$B$6))</f>
        <v>0.8673138889189641</v>
      </c>
      <c r="O89" s="134">
        <f ca="1">MIN(OFFSET(Sheet3!$C$8:$J$8,C90,$B$6))</f>
        <v>0.8673138889189641</v>
      </c>
    </row>
    <row r="90" spans="3:15" x14ac:dyDescent="0.25">
      <c r="C90" s="134">
        <v>340</v>
      </c>
      <c r="D90" s="134">
        <f ca="1">OFFSET(Sheet3!$B$5,C91,0)</f>
        <v>258</v>
      </c>
      <c r="E90" s="134">
        <v>2</v>
      </c>
      <c r="F90" s="134">
        <f ca="1">OFFSET(Sheet3!$C$5,C91,$B$6)</f>
        <v>0</v>
      </c>
      <c r="G90" s="134">
        <f ca="1">MAX(OFFSET(Sheet3!$C$6:$J$6,C91,$B$6))</f>
        <v>0</v>
      </c>
      <c r="H90" s="134" t="e">
        <f ca="1">AVERAGE(OFFSET(Sheet3!$C$6:$J$6,C91,$B$6))</f>
        <v>#DIV/0!</v>
      </c>
      <c r="I90" s="134">
        <f ca="1">MIN(OFFSET(Sheet3!$C$6:$J$6,C91,$B$6))</f>
        <v>0</v>
      </c>
      <c r="J90" s="167">
        <f ca="1">(MAX(OFFSET(Sheet3!$C$7:$J$7,C91,$B$6)))/86400</f>
        <v>0</v>
      </c>
      <c r="K90" s="167" t="e">
        <f ca="1">(AVERAGE(OFFSET(Sheet3!$C$7:$J$7,C91,$B$6)))/86400</f>
        <v>#DIV/0!</v>
      </c>
      <c r="L90" s="167">
        <f ca="1">(MIN(OFFSET(Sheet3!$C$7:$J$7,C91,$B$6)))/86400</f>
        <v>0</v>
      </c>
      <c r="M90" s="134">
        <f ca="1">MAX(OFFSET(Sheet3!$C$8:$J$8,C91,$B$6))</f>
        <v>0</v>
      </c>
      <c r="N90" s="134">
        <f ca="1">(OFFSET(Sheet3!$K$8,C91,$B$6))</f>
        <v>0</v>
      </c>
      <c r="O90" s="134">
        <f ca="1">MIN(OFFSET(Sheet3!$C$8:$J$8,C91,$B$6))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2</v>
      </c>
      <c r="F91" s="134">
        <f ca="1">OFFSET(Sheet3!$C$5,C92,$B$6)</f>
        <v>3</v>
      </c>
      <c r="G91" s="134">
        <f ca="1">MAX(OFFSET(Sheet3!$C$6:$J$6,C92,$B$6))</f>
        <v>2434.8000000000002</v>
      </c>
      <c r="H91" s="134">
        <f ca="1">AVERAGE(OFFSET(Sheet3!$C$6:$J$6,C92,$B$6))</f>
        <v>1623.2</v>
      </c>
      <c r="I91" s="134">
        <f ca="1">MIN(OFFSET(Sheet3!$C$6:$J$6,C92,$B$6))</f>
        <v>973.92</v>
      </c>
      <c r="J91" s="167">
        <f ca="1">(MAX(OFFSET(Sheet3!$C$7:$J$7,C92,$B$6)))/86400</f>
        <v>8.2381801816966103E-3</v>
      </c>
      <c r="K91" s="167">
        <f ca="1">(AVERAGE(OFFSET(Sheet3!$C$7:$J$7,C92,$B$6)))/86400</f>
        <v>6.2410114829703081E-3</v>
      </c>
      <c r="L91" s="167">
        <f ca="1">(MIN(OFFSET(Sheet3!$C$7:$J$7,C92,$B$6)))/86400</f>
        <v>3.8911539854589385E-3</v>
      </c>
      <c r="M91" s="134">
        <f ca="1">MAX(OFFSET(Sheet3!$C$8:$J$8,C92,$B$6))</f>
        <v>2.3323055872649845</v>
      </c>
      <c r="N91" s="134">
        <f ca="1">(OFFSET(Sheet3!$K$8,C92,$B$6))</f>
        <v>2.0524401340066225</v>
      </c>
      <c r="O91" s="134">
        <f ca="1">MIN(OFFSET(Sheet3!$C$8:$J$8,C92,$B$6))</f>
        <v>1.7483919055130177</v>
      </c>
    </row>
    <row r="92" spans="3:15" x14ac:dyDescent="0.25">
      <c r="C92" s="134">
        <v>348</v>
      </c>
      <c r="D92" s="134">
        <f ca="1">OFFSET(Sheet3!$B$5,C93,0)</f>
        <v>270</v>
      </c>
      <c r="E92" s="134">
        <v>2</v>
      </c>
      <c r="F92" s="134">
        <f ca="1">OFFSET(Sheet3!$C$5,C93,$B$6)</f>
        <v>0</v>
      </c>
      <c r="G92" s="134">
        <f ca="1">MAX(OFFSET(Sheet3!$C$6:$J$6,C93,$B$6))</f>
        <v>0</v>
      </c>
      <c r="H92" s="134" t="e">
        <f ca="1">AVERAGE(OFFSET(Sheet3!$C$6:$J$6,C93,$B$6))</f>
        <v>#DIV/0!</v>
      </c>
      <c r="I92" s="134">
        <f ca="1">MIN(OFFSET(Sheet3!$C$6:$J$6,C93,$B$6))</f>
        <v>0</v>
      </c>
      <c r="J92" s="167">
        <f ca="1">(MAX(OFFSET(Sheet3!$C$7:$J$7,C93,$B$6)))/86400</f>
        <v>0</v>
      </c>
      <c r="K92" s="167" t="e">
        <f ca="1">(AVERAGE(OFFSET(Sheet3!$C$7:$J$7,C93,$B$6)))/86400</f>
        <v>#DIV/0!</v>
      </c>
      <c r="L92" s="167">
        <f ca="1">(MIN(OFFSET(Sheet3!$C$7:$J$7,C93,$B$6)))/86400</f>
        <v>0</v>
      </c>
      <c r="M92" s="134">
        <f ca="1">MAX(OFFSET(Sheet3!$C$8:$J$8,C93,$B$6))</f>
        <v>0</v>
      </c>
      <c r="N92" s="134">
        <f ca="1">(OFFSET(Sheet3!$K$8,C93,$B$6))</f>
        <v>0</v>
      </c>
      <c r="O92" s="134">
        <f ca="1">MIN(OFFSET(Sheet3!$C$8:$J$8,C93,$B$6))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2</v>
      </c>
      <c r="F93" s="134">
        <f ca="1">OFFSET(Sheet3!$C$5,C94,$B$6)</f>
        <v>0</v>
      </c>
      <c r="G93" s="134">
        <f ca="1">MAX(OFFSET(Sheet3!$C$6:$J$6,C94,$B$6))</f>
        <v>0</v>
      </c>
      <c r="H93" s="134" t="e">
        <f ca="1">AVERAGE(OFFSET(Sheet3!$C$6:$J$6,C94,$B$6))</f>
        <v>#DIV/0!</v>
      </c>
      <c r="I93" s="134">
        <f ca="1">MIN(OFFSET(Sheet3!$C$6:$J$6,C94,$B$6))</f>
        <v>0</v>
      </c>
      <c r="J93" s="167">
        <f ca="1">(MAX(OFFSET(Sheet3!$C$7:$J$7,C94,$B$6)))/86400</f>
        <v>0</v>
      </c>
      <c r="K93" s="167" t="e">
        <f ca="1">(AVERAGE(OFFSET(Sheet3!$C$7:$J$7,C94,$B$6)))/86400</f>
        <v>#DIV/0!</v>
      </c>
      <c r="L93" s="167">
        <f ca="1">(MIN(OFFSET(Sheet3!$C$7:$J$7,C94,$B$6)))/86400</f>
        <v>0</v>
      </c>
      <c r="M93" s="134">
        <f ca="1">MAX(OFFSET(Sheet3!$C$8:$J$8,C94,$B$6))</f>
        <v>0</v>
      </c>
      <c r="N93" s="134">
        <f ca="1">(OFFSET(Sheet3!$K$8,C94,$B$6))</f>
        <v>0</v>
      </c>
      <c r="O93" s="134">
        <f ca="1">MIN(OFFSET(Sheet3!$C$8:$J$8,C94,$B$6))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2</v>
      </c>
      <c r="F94" s="134">
        <f ca="1">OFFSET(Sheet3!$C$5,C95,$B$6)</f>
        <v>0</v>
      </c>
      <c r="G94" s="134">
        <f ca="1">MAX(OFFSET(Sheet3!$C$6:$J$6,C95,$B$6))</f>
        <v>0</v>
      </c>
      <c r="H94" s="134" t="e">
        <f ca="1">AVERAGE(OFFSET(Sheet3!$C$6:$J$6,C95,$B$6))</f>
        <v>#DIV/0!</v>
      </c>
      <c r="I94" s="134">
        <f ca="1">MIN(OFFSET(Sheet3!$C$6:$J$6,C95,$B$6))</f>
        <v>0</v>
      </c>
      <c r="J94" s="167">
        <f ca="1">(MAX(OFFSET(Sheet3!$C$7:$J$7,C95,$B$6)))/86400</f>
        <v>0</v>
      </c>
      <c r="K94" s="167" t="e">
        <f ca="1">(AVERAGE(OFFSET(Sheet3!$C$7:$J$7,C95,$B$6)))/86400</f>
        <v>#DIV/0!</v>
      </c>
      <c r="L94" s="167">
        <f ca="1">(MIN(OFFSET(Sheet3!$C$7:$J$7,C95,$B$6)))/86400</f>
        <v>0</v>
      </c>
      <c r="M94" s="134">
        <f ca="1">MAX(OFFSET(Sheet3!$C$8:$J$8,C95,$B$6))</f>
        <v>0</v>
      </c>
      <c r="N94" s="134">
        <f ca="1">(OFFSET(Sheet3!$K$8,C95,$B$6))</f>
        <v>0</v>
      </c>
      <c r="O94" s="134">
        <f ca="1">MIN(OFFSET(Sheet3!$C$8:$J$8,C95,$B$6))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2</v>
      </c>
      <c r="F95" s="134">
        <f ca="1">OFFSET(Sheet3!$C$5,C96,$B$6)</f>
        <v>0</v>
      </c>
      <c r="G95" s="134">
        <f ca="1">MAX(OFFSET(Sheet3!$C$6:$J$6,C96,$B$6))</f>
        <v>0</v>
      </c>
      <c r="H95" s="134" t="e">
        <f ca="1">AVERAGE(OFFSET(Sheet3!$C$6:$J$6,C96,$B$6))</f>
        <v>#DIV/0!</v>
      </c>
      <c r="I95" s="134">
        <f ca="1">MIN(OFFSET(Sheet3!$C$6:$J$6,C96,$B$6))</f>
        <v>0</v>
      </c>
      <c r="J95" s="167">
        <f ca="1">(MAX(OFFSET(Sheet3!$C$7:$J$7,C96,$B$6)))/86400</f>
        <v>0</v>
      </c>
      <c r="K95" s="167" t="e">
        <f ca="1">(AVERAGE(OFFSET(Sheet3!$C$7:$J$7,C96,$B$6)))/86400</f>
        <v>#DIV/0!</v>
      </c>
      <c r="L95" s="167">
        <f ca="1">(MIN(OFFSET(Sheet3!$C$7:$J$7,C96,$B$6)))/86400</f>
        <v>0</v>
      </c>
      <c r="M95" s="134">
        <f ca="1">MAX(OFFSET(Sheet3!$C$8:$J$8,C96,$B$6))</f>
        <v>0</v>
      </c>
      <c r="N95" s="134">
        <f ca="1">(OFFSET(Sheet3!$K$8,C96,$B$6))</f>
        <v>0</v>
      </c>
      <c r="O95" s="134">
        <f ca="1">MIN(OFFSET(Sheet3!$C$8:$J$8,C96,$B$6))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2</v>
      </c>
      <c r="F96" s="134">
        <f ca="1">OFFSET(Sheet3!$C$5,C97,$B$6)</f>
        <v>3</v>
      </c>
      <c r="G96" s="134">
        <f ca="1">MAX(OFFSET(Sheet3!$C$6:$J$6,C97,$B$6))</f>
        <v>458.38000000000005</v>
      </c>
      <c r="H96" s="134">
        <f ca="1">AVERAGE(OFFSET(Sheet3!$C$6:$J$6,C97,$B$6))</f>
        <v>396.9933333333334</v>
      </c>
      <c r="I96" s="134">
        <f ca="1">MIN(OFFSET(Sheet3!$C$6:$J$6,C97,$B$6))</f>
        <v>274.22000000000003</v>
      </c>
      <c r="J96" s="167">
        <f ca="1">(MAX(OFFSET(Sheet3!$C$7:$J$7,C97,$B$6)))/86400</f>
        <v>3.8953692626266813E-3</v>
      </c>
      <c r="K96" s="167">
        <f ca="1">(AVERAGE(OFFSET(Sheet3!$C$7:$J$7,C97,$B$6)))/86400</f>
        <v>3.2757626241103018E-3</v>
      </c>
      <c r="L96" s="167">
        <f ca="1">(MIN(OFFSET(Sheet3!$C$7:$J$7,C97,$B$6)))/86400</f>
        <v>2.5224710845032491E-3</v>
      </c>
      <c r="M96" s="134">
        <f ca="1">MAX(OFFSET(Sheet3!$C$8:$J$8,C97,$B$6))</f>
        <v>1.0609504361489375</v>
      </c>
      <c r="N96" s="134">
        <f ca="1">(OFFSET(Sheet3!$K$8,C97,$B$6))</f>
        <v>0.95636623868022408</v>
      </c>
      <c r="O96" s="134">
        <f ca="1">MIN(OFFSET(Sheet3!$C$8:$J$8,C97,$B$6))</f>
        <v>0.85787966982276198</v>
      </c>
    </row>
    <row r="97" spans="3:15" x14ac:dyDescent="0.25">
      <c r="C97" s="134">
        <v>368</v>
      </c>
      <c r="D97" s="134">
        <f ca="1">OFFSET(Sheet3!$B$5,C98,0)</f>
        <v>278</v>
      </c>
      <c r="E97" s="134">
        <v>2</v>
      </c>
      <c r="F97" s="134">
        <f ca="1">OFFSET(Sheet3!$C$5,C98,$B$6)</f>
        <v>1</v>
      </c>
      <c r="G97" s="134">
        <f ca="1">MAX(OFFSET(Sheet3!$C$6:$J$6,C98,$B$6))</f>
        <v>311.42</v>
      </c>
      <c r="H97" s="134">
        <f ca="1">AVERAGE(OFFSET(Sheet3!$C$6:$J$6,C98,$B$6))</f>
        <v>311.42</v>
      </c>
      <c r="I97" s="134">
        <f ca="1">MIN(OFFSET(Sheet3!$C$6:$J$6,C98,$B$6))</f>
        <v>311.42</v>
      </c>
      <c r="J97" s="167">
        <f ca="1">(MAX(OFFSET(Sheet3!$C$7:$J$7,C98,$B$6)))/86400</f>
        <v>2.2298673876499833E-3</v>
      </c>
      <c r="K97" s="167">
        <f ca="1">(AVERAGE(OFFSET(Sheet3!$C$7:$J$7,C98,$B$6)))/86400</f>
        <v>2.2298673876499833E-3</v>
      </c>
      <c r="L97" s="167">
        <f ca="1">(MIN(OFFSET(Sheet3!$C$7:$J$7,C98,$B$6)))/86400</f>
        <v>2.2298673876499833E-3</v>
      </c>
      <c r="M97" s="134">
        <f ca="1">MAX(OFFSET(Sheet3!$C$8:$J$8,C98,$B$6))</f>
        <v>1.1020997667344381</v>
      </c>
      <c r="N97" s="134">
        <f ca="1">(OFFSET(Sheet3!$K$8,C98,$B$6))</f>
        <v>1.1020997667344381</v>
      </c>
      <c r="O97" s="134">
        <f ca="1">MIN(OFFSET(Sheet3!$C$8:$J$8,C98,$B$6))</f>
        <v>1.1020997667344381</v>
      </c>
    </row>
    <row r="98" spans="3:15" x14ac:dyDescent="0.25">
      <c r="C98" s="134">
        <v>372</v>
      </c>
      <c r="D98" s="134">
        <f ca="1">OFFSET(Sheet3!$B$5,C99,0)</f>
        <v>282</v>
      </c>
      <c r="E98" s="134">
        <v>2</v>
      </c>
      <c r="F98" s="134">
        <f ca="1">OFFSET(Sheet3!$C$5,C99,$B$6)</f>
        <v>0</v>
      </c>
      <c r="G98" s="134">
        <f ca="1">MAX(OFFSET(Sheet3!$C$6:$J$6,C99,$B$6))</f>
        <v>0</v>
      </c>
      <c r="H98" s="134" t="e">
        <f ca="1">AVERAGE(OFFSET(Sheet3!$C$6:$J$6,C99,$B$6))</f>
        <v>#DIV/0!</v>
      </c>
      <c r="I98" s="134">
        <f ca="1">MIN(OFFSET(Sheet3!$C$6:$J$6,C99,$B$6))</f>
        <v>0</v>
      </c>
      <c r="J98" s="167">
        <f ca="1">(MAX(OFFSET(Sheet3!$C$7:$J$7,C99,$B$6)))/86400</f>
        <v>0</v>
      </c>
      <c r="K98" s="167" t="e">
        <f ca="1">(AVERAGE(OFFSET(Sheet3!$C$7:$J$7,C99,$B$6)))/86400</f>
        <v>#DIV/0!</v>
      </c>
      <c r="L98" s="167">
        <f ca="1">(MIN(OFFSET(Sheet3!$C$7:$J$7,C99,$B$6)))/86400</f>
        <v>0</v>
      </c>
      <c r="M98" s="134">
        <f ca="1">MAX(OFFSET(Sheet3!$C$8:$J$8,C99,$B$6))</f>
        <v>0</v>
      </c>
      <c r="N98" s="134">
        <f ca="1">(OFFSET(Sheet3!$K$8,C99,$B$6))</f>
        <v>0</v>
      </c>
      <c r="O98" s="134">
        <f ca="1">MIN(OFFSET(Sheet3!$C$8:$J$8,C99,$B$6))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2</v>
      </c>
      <c r="F99" s="134">
        <f ca="1">OFFSET(Sheet3!$C$5,C100,$B$6)</f>
        <v>1</v>
      </c>
      <c r="G99" s="134">
        <f ca="1">MAX(OFFSET(Sheet3!$C$6:$J$6,C100,$B$6))</f>
        <v>229.34</v>
      </c>
      <c r="H99" s="134">
        <f ca="1">AVERAGE(OFFSET(Sheet3!$C$6:$J$6,C100,$B$6))</f>
        <v>229.34</v>
      </c>
      <c r="I99" s="134">
        <f ca="1">MIN(OFFSET(Sheet3!$C$6:$J$6,C100,$B$6))</f>
        <v>229.34</v>
      </c>
      <c r="J99" s="167">
        <f ca="1">(MAX(OFFSET(Sheet3!$C$7:$J$7,C100,$B$6)))/86400</f>
        <v>3.0709656992837877E-3</v>
      </c>
      <c r="K99" s="167">
        <f ca="1">(AVERAGE(OFFSET(Sheet3!$C$7:$J$7,C100,$B$6)))/86400</f>
        <v>3.0709656992837877E-3</v>
      </c>
      <c r="L99" s="167">
        <f ca="1">(MIN(OFFSET(Sheet3!$C$7:$J$7,C100,$B$6)))/86400</f>
        <v>3.0709656992837877E-3</v>
      </c>
      <c r="M99" s="134">
        <f ca="1">MAX(OFFSET(Sheet3!$C$8:$J$8,C100,$B$6))</f>
        <v>0.58932964578531855</v>
      </c>
      <c r="N99" s="134">
        <f ca="1">(OFFSET(Sheet3!$K$8,C100,$B$6))</f>
        <v>0.58932964578531855</v>
      </c>
      <c r="O99" s="134">
        <f ca="1">MIN(OFFSET(Sheet3!$C$8:$J$8,C100,$B$6))</f>
        <v>0.58932964578531855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2</v>
      </c>
      <c r="F100" s="134">
        <f ca="1">OFFSET(Sheet3!$C$5,C101,$B$6)</f>
        <v>1</v>
      </c>
      <c r="G100" s="134">
        <f ca="1">MAX(OFFSET(Sheet3!$C$6:$J$6,C101,$B$6))</f>
        <v>132.34</v>
      </c>
      <c r="H100" s="134">
        <f ca="1">AVERAGE(OFFSET(Sheet3!$C$6:$J$6,C101,$B$6))</f>
        <v>132.34</v>
      </c>
      <c r="I100" s="134">
        <f ca="1">MIN(OFFSET(Sheet3!$C$6:$J$6,C101,$B$6))</f>
        <v>132.34</v>
      </c>
      <c r="J100" s="167">
        <f ca="1">(MAX(OFFSET(Sheet3!$C$7:$J$7,C101,$B$6)))/86400</f>
        <v>5.6363791698306898E-3</v>
      </c>
      <c r="K100" s="167">
        <f ca="1">(AVERAGE(OFFSET(Sheet3!$C$7:$J$7,C101,$B$6)))/86400</f>
        <v>5.6363791698306898E-3</v>
      </c>
      <c r="L100" s="167">
        <f ca="1">(MIN(OFFSET(Sheet3!$C$7:$J$7,C101,$B$6)))/86400</f>
        <v>5.6363791698306898E-3</v>
      </c>
      <c r="M100" s="134">
        <f ca="1">MAX(OFFSET(Sheet3!$C$8:$J$8,C101,$B$6))</f>
        <v>0.1852867548630385</v>
      </c>
      <c r="N100" s="134">
        <f ca="1">(OFFSET(Sheet3!$K$8,C101,$B$6))</f>
        <v>0.1852867548630385</v>
      </c>
      <c r="O100" s="134">
        <f ca="1">MIN(OFFSET(Sheet3!$C$8:$J$8,C101,$B$6))</f>
        <v>0.1852867548630385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2</v>
      </c>
      <c r="F101" s="134">
        <f ca="1">OFFSET(Sheet3!$C$5,C102,$B$6)</f>
        <v>0</v>
      </c>
      <c r="G101" s="134">
        <f ca="1">MAX(OFFSET(Sheet3!$C$6:$J$6,C102,$B$6))</f>
        <v>0</v>
      </c>
      <c r="H101" s="134" t="e">
        <f ca="1">AVERAGE(OFFSET(Sheet3!$C$6:$J$6,C102,$B$6))</f>
        <v>#DIV/0!</v>
      </c>
      <c r="I101" s="134">
        <f ca="1">MIN(OFFSET(Sheet3!$C$6:$J$6,C102,$B$6))</f>
        <v>0</v>
      </c>
      <c r="J101" s="167">
        <f ca="1">(MAX(OFFSET(Sheet3!$C$7:$J$7,C102,$B$6)))/86400</f>
        <v>0</v>
      </c>
      <c r="K101" s="167" t="e">
        <f ca="1">(AVERAGE(OFFSET(Sheet3!$C$7:$J$7,C102,$B$6)))/86400</f>
        <v>#DIV/0!</v>
      </c>
      <c r="L101" s="167">
        <f ca="1">(MIN(OFFSET(Sheet3!$C$7:$J$7,C102,$B$6)))/86400</f>
        <v>0</v>
      </c>
      <c r="M101" s="134">
        <f ca="1">MAX(OFFSET(Sheet3!$C$8:$J$8,C102,$B$6))</f>
        <v>0</v>
      </c>
      <c r="N101" s="134">
        <f ca="1">(OFFSET(Sheet3!$K$8,C102,$B$6))</f>
        <v>0</v>
      </c>
      <c r="O101" s="134">
        <f ca="1">MIN(OFFSET(Sheet3!$C$8:$J$8,C102,$B$6))</f>
        <v>0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2</v>
      </c>
      <c r="F102" s="134">
        <f ca="1">OFFSET(Sheet3!$C$5,C103,$B$6)</f>
        <v>1</v>
      </c>
      <c r="G102" s="134">
        <f ca="1">MAX(OFFSET(Sheet3!$C$6:$J$6,C103,$B$6))</f>
        <v>276.47000000000003</v>
      </c>
      <c r="H102" s="134">
        <f ca="1">AVERAGE(OFFSET(Sheet3!$C$6:$J$6,C103,$B$6))</f>
        <v>276.47000000000003</v>
      </c>
      <c r="I102" s="134">
        <f ca="1">MIN(OFFSET(Sheet3!$C$6:$J$6,C103,$B$6))</f>
        <v>276.47000000000003</v>
      </c>
      <c r="J102" s="167">
        <f ca="1">(MAX(OFFSET(Sheet3!$C$7:$J$7,C103,$B$6)))/86400</f>
        <v>1.0139445267387789E-2</v>
      </c>
      <c r="K102" s="167">
        <f ca="1">(AVERAGE(OFFSET(Sheet3!$C$7:$J$7,C103,$B$6)))/86400</f>
        <v>1.0139445267387789E-2</v>
      </c>
      <c r="L102" s="167">
        <f ca="1">(MIN(OFFSET(Sheet3!$C$7:$J$7,C103,$B$6)))/86400</f>
        <v>1.0139445267387789E-2</v>
      </c>
      <c r="M102" s="134">
        <f ca="1">MAX(OFFSET(Sheet3!$C$8:$J$8,C103,$B$6))</f>
        <v>0.21517274649416671</v>
      </c>
      <c r="N102" s="134">
        <f ca="1">(OFFSET(Sheet3!$K$8,C103,$B$6))</f>
        <v>0.21517274649416671</v>
      </c>
      <c r="O102" s="134">
        <f ca="1">MIN(OFFSET(Sheet3!$C$8:$J$8,C103,$B$6))</f>
        <v>0.21517274649416671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2</v>
      </c>
      <c r="F103" s="134">
        <f ca="1">OFFSET(Sheet3!$C$5,C104,$B$6)</f>
        <v>1</v>
      </c>
      <c r="G103" s="134">
        <f ca="1">MAX(OFFSET(Sheet3!$C$6:$J$6,C104,$B$6))</f>
        <v>486.96</v>
      </c>
      <c r="H103" s="134">
        <f ca="1">AVERAGE(OFFSET(Sheet3!$C$6:$J$6,C104,$B$6))</f>
        <v>486.96</v>
      </c>
      <c r="I103" s="134">
        <f ca="1">MIN(OFFSET(Sheet3!$C$6:$J$6,C104,$B$6))</f>
        <v>486.96</v>
      </c>
      <c r="J103" s="167">
        <f ca="1">(MAX(OFFSET(Sheet3!$C$7:$J$7,C104,$B$6)))/86400</f>
        <v>3.0971800197807996E-3</v>
      </c>
      <c r="K103" s="167">
        <f ca="1">(AVERAGE(OFFSET(Sheet3!$C$7:$J$7,C104,$B$6)))/86400</f>
        <v>3.0971800197807996E-3</v>
      </c>
      <c r="L103" s="167">
        <f ca="1">(MIN(OFFSET(Sheet3!$C$7:$J$7,C104,$B$6)))/86400</f>
        <v>3.0971800197807996E-3</v>
      </c>
      <c r="M103" s="134">
        <f ca="1">MAX(OFFSET(Sheet3!$C$8:$J$8,C104,$B$6))</f>
        <v>1.2407385779291265</v>
      </c>
      <c r="N103" s="134">
        <f ca="1">(OFFSET(Sheet3!$K$8,C104,$B$6))</f>
        <v>1.2407385779291265</v>
      </c>
      <c r="O103" s="134">
        <f ca="1">MIN(OFFSET(Sheet3!$C$8:$J$8,C104,$B$6))</f>
        <v>1.2407385779291265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2</v>
      </c>
      <c r="F104" s="134">
        <f ca="1">OFFSET(Sheet3!$C$5,C105,$B$6)</f>
        <v>4</v>
      </c>
      <c r="G104" s="134">
        <f ca="1">MAX(OFFSET(Sheet3!$C$6:$J$6,C105,$B$6))</f>
        <v>973.92</v>
      </c>
      <c r="H104" s="134">
        <f ca="1">AVERAGE(OFFSET(Sheet3!$C$6:$J$6,C105,$B$6))</f>
        <v>628.78499999999997</v>
      </c>
      <c r="I104" s="134">
        <f ca="1">MIN(OFFSET(Sheet3!$C$6:$J$6,C105,$B$6))</f>
        <v>486.96000000000004</v>
      </c>
      <c r="J104" s="167">
        <f ca="1">(MAX(OFFSET(Sheet3!$C$7:$J$7,C105,$B$6)))/86400</f>
        <v>4.8002413738522732E-3</v>
      </c>
      <c r="K104" s="167">
        <f ca="1">(AVERAGE(OFFSET(Sheet3!$C$7:$J$7,C105,$B$6)))/86400</f>
        <v>4.0259374359014099E-3</v>
      </c>
      <c r="L104" s="167">
        <f ca="1">(MIN(OFFSET(Sheet3!$C$7:$J$7,C105,$B$6)))/86400</f>
        <v>3.1495701764797531E-3</v>
      </c>
      <c r="M104" s="134">
        <f ca="1">MAX(OFFSET(Sheet3!$C$8:$J$8,C105,$B$6))</f>
        <v>1.6010822931803654</v>
      </c>
      <c r="N104" s="134">
        <f ca="1">(OFFSET(Sheet3!$K$8,C105,$B$6))</f>
        <v>1.2325047374684321</v>
      </c>
      <c r="O104" s="134">
        <f ca="1">MIN(OFFSET(Sheet3!$C$8:$J$8,C105,$B$6))</f>
        <v>1.0116510059116575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D556-6CB1-4607-B6AE-A15901180725}">
  <dimension ref="A2:O105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3</v>
      </c>
      <c r="F4" s="134">
        <f ca="1">OFFSET(Sheet3!$C$5,C5,$B$7)</f>
        <v>0</v>
      </c>
      <c r="G4" s="134">
        <f ca="1">MAX(OFFSET(Sheet3!$C$6:$J$6,C5,$B$7))</f>
        <v>0</v>
      </c>
      <c r="H4" s="134" t="e">
        <f ca="1">AVERAGE(OFFSET(Sheet3!$C$6:$J$6,C5,$B$7))</f>
        <v>#DIV/0!</v>
      </c>
      <c r="I4" s="134">
        <f ca="1">MIN(OFFSET(Sheet3!$C$6:$J$6,C5,$B$7))</f>
        <v>0</v>
      </c>
      <c r="J4" s="167">
        <f ca="1">(MAX(OFFSET(Sheet3!$C$7:$J$7,C5,$B$7)))/86400</f>
        <v>0</v>
      </c>
      <c r="K4" s="167" t="e">
        <f ca="1">(AVERAGE(OFFSET(Sheet3!$C$7:$J$7,C5,$B$7)))/86400</f>
        <v>#DIV/0!</v>
      </c>
      <c r="L4" s="167">
        <f ca="1">(MIN(OFFSET(Sheet3!$C$7:$J$7,C5,$B$7)))/86400</f>
        <v>0</v>
      </c>
      <c r="M4" s="134">
        <f ca="1">MAX(OFFSET(Sheet3!$C$8:$J$8,C5,$B$7))</f>
        <v>0</v>
      </c>
      <c r="N4" s="134">
        <f ca="1">(OFFSET(Sheet3!$K$8,C5,$B$7))</f>
        <v>0</v>
      </c>
      <c r="O4" s="134">
        <f ca="1">MIN(OFFSET(Sheet3!$C$8:$J$8,C5,$B$7))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3</v>
      </c>
      <c r="F5" s="134">
        <f ca="1">OFFSET(Sheet3!$C$5,C6,$B$7)</f>
        <v>4</v>
      </c>
      <c r="G5" s="134">
        <f ca="1">MAX(OFFSET(Sheet3!$C$6:$J$6,C6,$B$7))</f>
        <v>486.96</v>
      </c>
      <c r="H5" s="134">
        <f ca="1">AVERAGE(OFFSET(Sheet3!$C$6:$J$6,C6,$B$7))</f>
        <v>486.96</v>
      </c>
      <c r="I5" s="134">
        <f ca="1">MIN(OFFSET(Sheet3!$C$6:$J$6,C6,$B$7))</f>
        <v>486.96</v>
      </c>
      <c r="J5" s="167">
        <f ca="1">(MAX(OFFSET(Sheet3!$C$7:$J$7,C6,$B$7)))/86400</f>
        <v>6.6821305385465863E-3</v>
      </c>
      <c r="K5" s="167">
        <f ca="1">(AVERAGE(OFFSET(Sheet3!$C$7:$J$7,C6,$B$7)))/86400</f>
        <v>5.1278375389270606E-3</v>
      </c>
      <c r="L5" s="167">
        <f ca="1">(MIN(OFFSET(Sheet3!$C$7:$J$7,C6,$B$7)))/86400</f>
        <v>4.1570422574626412E-3</v>
      </c>
      <c r="M5" s="134">
        <f ca="1">MAX(OFFSET(Sheet3!$C$8:$J$8,C6,$B$7))</f>
        <v>0.92440502052506923</v>
      </c>
      <c r="N5" s="134">
        <f ca="1">(OFFSET(Sheet3!$K$8,C6,$B$7))</f>
        <v>0.74939790977414467</v>
      </c>
      <c r="O5" s="134">
        <f ca="1">MIN(OFFSET(Sheet3!$C$8:$J$8,C6,$B$7))</f>
        <v>0.5750846546869719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3</v>
      </c>
      <c r="F6" s="134">
        <f ca="1">OFFSET(Sheet3!$C$5,C7,$B$7)</f>
        <v>0</v>
      </c>
      <c r="G6" s="134">
        <f ca="1">MAX(OFFSET(Sheet3!$C$6:$J$6,C7,$B$7))</f>
        <v>0</v>
      </c>
      <c r="H6" s="134" t="e">
        <f ca="1">AVERAGE(OFFSET(Sheet3!$C$6:$J$6,C7,$B$7))</f>
        <v>#DIV/0!</v>
      </c>
      <c r="I6" s="134">
        <f ca="1">MIN(OFFSET(Sheet3!$C$6:$J$6,C7,$B$7))</f>
        <v>0</v>
      </c>
      <c r="J6" s="167">
        <f ca="1">(MAX(OFFSET(Sheet3!$C$7:$J$7,C7,$B$7)))/86400</f>
        <v>0</v>
      </c>
      <c r="K6" s="167" t="e">
        <f ca="1">(AVERAGE(OFFSET(Sheet3!$C$7:$J$7,C7,$B$7)))/86400</f>
        <v>#DIV/0!</v>
      </c>
      <c r="L6" s="167">
        <f ca="1">(MIN(OFFSET(Sheet3!$C$7:$J$7,C7,$B$7)))/86400</f>
        <v>0</v>
      </c>
      <c r="M6" s="134">
        <f ca="1">MAX(OFFSET(Sheet3!$C$8:$J$8,C7,$B$7))</f>
        <v>0</v>
      </c>
      <c r="N6" s="134">
        <f ca="1">(OFFSET(Sheet3!$K$8,C7,$B$7))</f>
        <v>0</v>
      </c>
      <c r="O6" s="134">
        <f ca="1">MIN(OFFSET(Sheet3!$C$8:$J$8,C7,$B$7))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3</v>
      </c>
      <c r="F7" s="134">
        <f ca="1">OFFSET(Sheet3!$C$5,C8,$B$7)</f>
        <v>2</v>
      </c>
      <c r="G7" s="134">
        <f ca="1">MAX(OFFSET(Sheet3!$C$6:$J$6,C8,$B$7))</f>
        <v>486.96</v>
      </c>
      <c r="H7" s="134">
        <f ca="1">AVERAGE(OFFSET(Sheet3!$C$6:$J$6,C8,$B$7))</f>
        <v>448.04999999999995</v>
      </c>
      <c r="I7" s="134">
        <f ca="1">MIN(OFFSET(Sheet3!$C$6:$J$6,C8,$B$7))</f>
        <v>409.14</v>
      </c>
      <c r="J7" s="167">
        <f ca="1">(MAX(OFFSET(Sheet3!$C$7:$J$7,C8,$B$7)))/86400</f>
        <v>3.414351851851852E-3</v>
      </c>
      <c r="K7" s="167">
        <f ca="1">(AVERAGE(OFFSET(Sheet3!$C$7:$J$7,C8,$B$7)))/86400</f>
        <v>3.2986111111111111E-3</v>
      </c>
      <c r="L7" s="167">
        <f ca="1">(MIN(OFFSET(Sheet3!$C$7:$J$7,C8,$B$7)))/86400</f>
        <v>3.1828703703703702E-3</v>
      </c>
      <c r="M7" s="134">
        <f ca="1">MAX(OFFSET(Sheet3!$C$8:$J$8,C8,$B$7))</f>
        <v>1.1236170000000001</v>
      </c>
      <c r="N7" s="134">
        <f ca="1">(OFFSET(Sheet3!$K$8,C8,$B$7))</f>
        <v>1.0718865221052629</v>
      </c>
      <c r="O7" s="134">
        <f ca="1">MIN(OFFSET(Sheet3!$C$8:$J$8,C8,$B$7))</f>
        <v>1.0118769999999999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3</v>
      </c>
      <c r="F8" s="134">
        <f ca="1">OFFSET(Sheet3!$C$5,C9,$B$7)</f>
        <v>2</v>
      </c>
      <c r="G8" s="134">
        <f ca="1">MAX(OFFSET(Sheet3!$C$6:$J$6,C9,$B$7))</f>
        <v>664.6400000000001</v>
      </c>
      <c r="H8" s="134">
        <f ca="1">AVERAGE(OFFSET(Sheet3!$C$6:$J$6,C9,$B$7))</f>
        <v>560.42500000000007</v>
      </c>
      <c r="I8" s="134">
        <f ca="1">MIN(OFFSET(Sheet3!$C$6:$J$6,C9,$B$7))</f>
        <v>456.21</v>
      </c>
      <c r="J8" s="167">
        <f ca="1">(MAX(OFFSET(Sheet3!$C$7:$J$7,C9,$B$7)))/86400</f>
        <v>5.0392851312985702E-3</v>
      </c>
      <c r="K8" s="167">
        <f ca="1">(AVERAGE(OFFSET(Sheet3!$C$7:$J$7,C9,$B$7)))/86400</f>
        <v>4.7011963564015337E-3</v>
      </c>
      <c r="L8" s="167">
        <f ca="1">(MIN(OFFSET(Sheet3!$C$7:$J$7,C9,$B$7)))/86400</f>
        <v>4.3631075815044988E-3</v>
      </c>
      <c r="M8" s="134">
        <f ca="1">MAX(OFFSET(Sheet3!$C$8:$J$8,C9,$B$7))</f>
        <v>1.0408088795244552</v>
      </c>
      <c r="N8" s="134">
        <f ca="1">(OFFSET(Sheet3!$K$8,C9,$B$7))</f>
        <v>0.94072471830143289</v>
      </c>
      <c r="O8" s="134">
        <f ca="1">MIN(OFFSET(Sheet3!$C$8:$J$8,C9,$B$7))</f>
        <v>0.82512990059222724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3</v>
      </c>
      <c r="F9" s="134">
        <f ca="1">OFFSET(Sheet3!$C$5,C10,$B$7)</f>
        <v>0</v>
      </c>
      <c r="G9" s="134">
        <f ca="1">MAX(OFFSET(Sheet3!$C$6:$J$6,C10,$B$7))</f>
        <v>0</v>
      </c>
      <c r="H9" s="134" t="e">
        <f ca="1">AVERAGE(OFFSET(Sheet3!$C$6:$J$6,C10,$B$7))</f>
        <v>#DIV/0!</v>
      </c>
      <c r="I9" s="134">
        <f ca="1">MIN(OFFSET(Sheet3!$C$6:$J$6,C10,$B$7))</f>
        <v>0</v>
      </c>
      <c r="J9" s="167">
        <f ca="1">(MAX(OFFSET(Sheet3!$C$7:$J$7,C10,$B$7)))/86400</f>
        <v>0</v>
      </c>
      <c r="K9" s="167" t="e">
        <f ca="1">(AVERAGE(OFFSET(Sheet3!$C$7:$J$7,C10,$B$7)))/86400</f>
        <v>#DIV/0!</v>
      </c>
      <c r="L9" s="167">
        <f ca="1">(MIN(OFFSET(Sheet3!$C$7:$J$7,C10,$B$7)))/86400</f>
        <v>0</v>
      </c>
      <c r="M9" s="134">
        <f ca="1">MAX(OFFSET(Sheet3!$C$8:$J$8,C10,$B$7))</f>
        <v>0</v>
      </c>
      <c r="N9" s="134">
        <f ca="1">(OFFSET(Sheet3!$K$8,C10,$B$7))</f>
        <v>0</v>
      </c>
      <c r="O9" s="134">
        <f ca="1">MIN(OFFSET(Sheet3!$C$8:$J$8,C10,$B$7))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3</v>
      </c>
      <c r="F10" s="134">
        <f ca="1">OFFSET(Sheet3!$C$5,C11,$B$7)</f>
        <v>3</v>
      </c>
      <c r="G10" s="134">
        <f ca="1">MAX(OFFSET(Sheet3!$C$6:$J$6,C11,$B$7))</f>
        <v>733</v>
      </c>
      <c r="H10" s="134">
        <f ca="1">AVERAGE(OFFSET(Sheet3!$C$6:$J$6,C11,$B$7))</f>
        <v>609.32000000000005</v>
      </c>
      <c r="I10" s="134">
        <f ca="1">MIN(OFFSET(Sheet3!$C$6:$J$6,C11,$B$7))</f>
        <v>361.96000000000004</v>
      </c>
      <c r="J10" s="167">
        <f ca="1">(MAX(OFFSET(Sheet3!$C$7:$J$7,C11,$B$7)))/86400</f>
        <v>4.710945139108697E-3</v>
      </c>
      <c r="K10" s="167">
        <f ca="1">(AVERAGE(OFFSET(Sheet3!$C$7:$J$7,C11,$B$7)))/86400</f>
        <v>3.585018975218878E-3</v>
      </c>
      <c r="L10" s="167">
        <f ca="1">(MIN(OFFSET(Sheet3!$C$7:$J$7,C11,$B$7)))/86400</f>
        <v>1.9196862035575804E-3</v>
      </c>
      <c r="M10" s="134">
        <f ca="1">MAX(OFFSET(Sheet3!$C$8:$J$8,C11,$B$7))</f>
        <v>1.4879343910107683</v>
      </c>
      <c r="N10" s="134">
        <f ca="1">(OFFSET(Sheet3!$K$8,C11,$B$7))</f>
        <v>1.3412428528315417</v>
      </c>
      <c r="O10" s="134">
        <f ca="1">MIN(OFFSET(Sheet3!$C$8:$J$8,C11,$B$7))</f>
        <v>1.2278614767842428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3</v>
      </c>
      <c r="F11" s="134">
        <f ca="1">OFFSET(Sheet3!$C$5,C12,$B$7)</f>
        <v>0</v>
      </c>
      <c r="G11" s="134">
        <f ca="1">MAX(OFFSET(Sheet3!$C$6:$J$6,C12,$B$7))</f>
        <v>0</v>
      </c>
      <c r="H11" s="134" t="e">
        <f ca="1">AVERAGE(OFFSET(Sheet3!$C$6:$J$6,C12,$B$7))</f>
        <v>#DIV/0!</v>
      </c>
      <c r="I11" s="134">
        <f ca="1">MIN(OFFSET(Sheet3!$C$6:$J$6,C12,$B$7))</f>
        <v>0</v>
      </c>
      <c r="J11" s="167">
        <f ca="1">(MAX(OFFSET(Sheet3!$C$7:$J$7,C12,$B$7)))/86400</f>
        <v>0</v>
      </c>
      <c r="K11" s="167" t="e">
        <f ca="1">(AVERAGE(OFFSET(Sheet3!$C$7:$J$7,C12,$B$7)))/86400</f>
        <v>#DIV/0!</v>
      </c>
      <c r="L11" s="167">
        <f ca="1">(MIN(OFFSET(Sheet3!$C$7:$J$7,C12,$B$7)))/86400</f>
        <v>0</v>
      </c>
      <c r="M11" s="134">
        <f ca="1">MAX(OFFSET(Sheet3!$C$8:$J$8,C12,$B$7))</f>
        <v>0</v>
      </c>
      <c r="N11" s="134">
        <f ca="1">(OFFSET(Sheet3!$K$8,C12,$B$7))</f>
        <v>0</v>
      </c>
      <c r="O11" s="134">
        <f ca="1">MIN(OFFSET(Sheet3!$C$8:$J$8,C12,$B$7))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3</v>
      </c>
      <c r="F12" s="134">
        <f ca="1">OFFSET(Sheet3!$C$5,C13,$B$7)</f>
        <v>0</v>
      </c>
      <c r="G12" s="134">
        <f ca="1">MAX(OFFSET(Sheet3!$C$6:$J$6,C13,$B$7))</f>
        <v>0</v>
      </c>
      <c r="H12" s="134" t="e">
        <f ca="1">AVERAGE(OFFSET(Sheet3!$C$6:$J$6,C13,$B$7))</f>
        <v>#DIV/0!</v>
      </c>
      <c r="I12" s="134">
        <f ca="1">MIN(OFFSET(Sheet3!$C$6:$J$6,C13,$B$7))</f>
        <v>0</v>
      </c>
      <c r="J12" s="167">
        <f ca="1">(MAX(OFFSET(Sheet3!$C$7:$J$7,C13,$B$7)))/86400</f>
        <v>0</v>
      </c>
      <c r="K12" s="167" t="e">
        <f ca="1">(AVERAGE(OFFSET(Sheet3!$C$7:$J$7,C13,$B$7)))/86400</f>
        <v>#DIV/0!</v>
      </c>
      <c r="L12" s="167">
        <f ca="1">(MIN(OFFSET(Sheet3!$C$7:$J$7,C13,$B$7)))/86400</f>
        <v>0</v>
      </c>
      <c r="M12" s="134">
        <f ca="1">MAX(OFFSET(Sheet3!$C$8:$J$8,C13,$B$7))</f>
        <v>0</v>
      </c>
      <c r="N12" s="134">
        <f ca="1">(OFFSET(Sheet3!$K$8,C13,$B$7))</f>
        <v>0</v>
      </c>
      <c r="O12" s="134">
        <f ca="1">MIN(OFFSET(Sheet3!$C$8:$J$8,C13,$B$7))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3</v>
      </c>
      <c r="F13" s="134">
        <f ca="1">OFFSET(Sheet3!$C$5,C14,$B$7)</f>
        <v>1</v>
      </c>
      <c r="G13" s="134">
        <f ca="1">MAX(OFFSET(Sheet3!$C$6:$J$6,C14,$B$7))</f>
        <v>302.89999999999998</v>
      </c>
      <c r="H13" s="134">
        <f ca="1">AVERAGE(OFFSET(Sheet3!$C$6:$J$6,C14,$B$7))</f>
        <v>302.89999999999998</v>
      </c>
      <c r="I13" s="134">
        <f ca="1">MIN(OFFSET(Sheet3!$C$6:$J$6,C14,$B$7))</f>
        <v>302.89999999999998</v>
      </c>
      <c r="J13" s="167">
        <f ca="1">(MAX(OFFSET(Sheet3!$C$7:$J$7,C14,$B$7)))/86400</f>
        <v>6.7245370370370367E-3</v>
      </c>
      <c r="K13" s="167">
        <f ca="1">(AVERAGE(OFFSET(Sheet3!$C$7:$J$7,C14,$B$7)))/86400</f>
        <v>6.7245370370370367E-3</v>
      </c>
      <c r="L13" s="167">
        <f ca="1">(MIN(OFFSET(Sheet3!$C$7:$J$7,C14,$B$7)))/86400</f>
        <v>6.7245370370370367E-3</v>
      </c>
      <c r="M13" s="134">
        <f ca="1">MAX(OFFSET(Sheet3!$C$8:$J$8,C14,$B$7))</f>
        <v>0.35545966678141133</v>
      </c>
      <c r="N13" s="134">
        <f ca="1">(OFFSET(Sheet3!$K$8,C14,$B$7))</f>
        <v>0.35545966678141133</v>
      </c>
      <c r="O13" s="134">
        <f ca="1">MIN(OFFSET(Sheet3!$C$8:$J$8,C14,$B$7))</f>
        <v>0.35545966678141133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3</v>
      </c>
      <c r="F14" s="134">
        <f ca="1">OFFSET(Sheet3!$C$5,C15,$B$7)</f>
        <v>0</v>
      </c>
      <c r="G14" s="134">
        <f ca="1">MAX(OFFSET(Sheet3!$C$6:$J$6,C15,$B$7))</f>
        <v>0</v>
      </c>
      <c r="H14" s="134" t="e">
        <f ca="1">AVERAGE(OFFSET(Sheet3!$C$6:$J$6,C15,$B$7))</f>
        <v>#DIV/0!</v>
      </c>
      <c r="I14" s="134">
        <f ca="1">MIN(OFFSET(Sheet3!$C$6:$J$6,C15,$B$7))</f>
        <v>0</v>
      </c>
      <c r="J14" s="167">
        <f ca="1">(MAX(OFFSET(Sheet3!$C$7:$J$7,C15,$B$7)))/86400</f>
        <v>0</v>
      </c>
      <c r="K14" s="167" t="e">
        <f ca="1">(AVERAGE(OFFSET(Sheet3!$C$7:$J$7,C15,$B$7)))/86400</f>
        <v>#DIV/0!</v>
      </c>
      <c r="L14" s="167">
        <f ca="1">(MIN(OFFSET(Sheet3!$C$7:$J$7,C15,$B$7)))/86400</f>
        <v>0</v>
      </c>
      <c r="M14" s="134">
        <f ca="1">MAX(OFFSET(Sheet3!$C$8:$J$8,C15,$B$7))</f>
        <v>0</v>
      </c>
      <c r="N14" s="134">
        <f ca="1">(OFFSET(Sheet3!$K$8,C15,$B$7))</f>
        <v>0</v>
      </c>
      <c r="O14" s="134">
        <f ca="1">MIN(OFFSET(Sheet3!$C$8:$J$8,C15,$B$7))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3</v>
      </c>
      <c r="F15" s="134">
        <f ca="1">OFFSET(Sheet3!$C$5,C16,$B$7)</f>
        <v>2</v>
      </c>
      <c r="G15" s="134">
        <f ca="1">MAX(OFFSET(Sheet3!$C$6:$J$6,C16,$B$7))</f>
        <v>540.79999999999995</v>
      </c>
      <c r="H15" s="134">
        <f ca="1">AVERAGE(OFFSET(Sheet3!$C$6:$J$6,C16,$B$7))</f>
        <v>503.65999999999997</v>
      </c>
      <c r="I15" s="134">
        <f ca="1">MIN(OFFSET(Sheet3!$C$6:$J$6,C16,$B$7))</f>
        <v>466.52</v>
      </c>
      <c r="J15" s="167">
        <f ca="1">(MAX(OFFSET(Sheet3!$C$7:$J$7,C16,$B$7)))/86400</f>
        <v>7.1180555555555554E-3</v>
      </c>
      <c r="K15" s="167">
        <f ca="1">(AVERAGE(OFFSET(Sheet3!$C$7:$J$7,C16,$B$7)))/86400</f>
        <v>5.2777777777777779E-3</v>
      </c>
      <c r="L15" s="167">
        <f ca="1">(MIN(OFFSET(Sheet3!$C$7:$J$7,C16,$B$7)))/86400</f>
        <v>3.4375E-3</v>
      </c>
      <c r="M15" s="134">
        <f ca="1">MAX(OFFSET(Sheet3!$C$8:$J$8,C16,$B$7))</f>
        <v>1.2411110000000001</v>
      </c>
      <c r="N15" s="134">
        <f ca="1">(OFFSET(Sheet3!$K$8,C16,$B$7))</f>
        <v>0.75307773368421049</v>
      </c>
      <c r="O15" s="134">
        <f ca="1">MIN(OFFSET(Sheet3!$C$8:$J$8,C16,$B$7))</f>
        <v>0.51686799999999999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3</v>
      </c>
      <c r="F16" s="134">
        <f ca="1">OFFSET(Sheet3!$C$5,C17,$B$7)</f>
        <v>1</v>
      </c>
      <c r="G16" s="134">
        <f ca="1">MAX(OFFSET(Sheet3!$C$6:$J$6,C17,$B$7))</f>
        <v>336.24</v>
      </c>
      <c r="H16" s="134">
        <f ca="1">AVERAGE(OFFSET(Sheet3!$C$6:$J$6,C17,$B$7))</f>
        <v>336.24</v>
      </c>
      <c r="I16" s="134">
        <f ca="1">MIN(OFFSET(Sheet3!$C$6:$J$6,C17,$B$7))</f>
        <v>336.24</v>
      </c>
      <c r="J16" s="167">
        <f ca="1">(MAX(OFFSET(Sheet3!$C$7:$J$7,C17,$B$7)))/86400</f>
        <v>7.4652777777777781E-3</v>
      </c>
      <c r="K16" s="167">
        <f ca="1">(AVERAGE(OFFSET(Sheet3!$C$7:$J$7,C17,$B$7)))/86400</f>
        <v>7.4652777777777781E-3</v>
      </c>
      <c r="L16" s="167">
        <f ca="1">(MIN(OFFSET(Sheet3!$C$7:$J$7,C17,$B$7)))/86400</f>
        <v>7.4652777777777781E-3</v>
      </c>
      <c r="M16" s="134">
        <f ca="1">MAX(OFFSET(Sheet3!$C$8:$J$8,C17,$B$7))</f>
        <v>0.35543226641860465</v>
      </c>
      <c r="N16" s="134">
        <f ca="1">(OFFSET(Sheet3!$K$8,C17,$B$7))</f>
        <v>0.35543226641860465</v>
      </c>
      <c r="O16" s="134">
        <f ca="1">MIN(OFFSET(Sheet3!$C$8:$J$8,C17,$B$7))</f>
        <v>0.35543226641860465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3</v>
      </c>
      <c r="F17" s="134">
        <f ca="1">OFFSET(Sheet3!$C$5,C18,$B$7)</f>
        <v>3</v>
      </c>
      <c r="G17" s="134">
        <f ca="1">MAX(OFFSET(Sheet3!$C$6:$J$6,C18,$B$7))</f>
        <v>430.92</v>
      </c>
      <c r="H17" s="134">
        <f ca="1">AVERAGE(OFFSET(Sheet3!$C$6:$J$6,C18,$B$7))</f>
        <v>310.08666666666664</v>
      </c>
      <c r="I17" s="134">
        <f ca="1">MIN(OFFSET(Sheet3!$C$6:$J$6,C18,$B$7))</f>
        <v>194.58</v>
      </c>
      <c r="J17" s="167">
        <f ca="1">(MAX(OFFSET(Sheet3!$C$7:$J$7,C18,$B$7)))/86400</f>
        <v>4.1435185185185186E-3</v>
      </c>
      <c r="K17" s="167">
        <f ca="1">(AVERAGE(OFFSET(Sheet3!$C$7:$J$7,C18,$B$7)))/86400</f>
        <v>4.0702160493827164E-3</v>
      </c>
      <c r="L17" s="167">
        <f ca="1">(MIN(OFFSET(Sheet3!$C$7:$J$7,C18,$B$7)))/86400</f>
        <v>4.0277777777777777E-3</v>
      </c>
      <c r="M17" s="134">
        <f ca="1">MAX(OFFSET(Sheet3!$C$8:$J$8,C18,$B$7))</f>
        <v>0.84185716538681943</v>
      </c>
      <c r="N17" s="134">
        <f ca="1">(OFFSET(Sheet3!$K$8,C18,$B$7))</f>
        <v>0.60120014422748813</v>
      </c>
      <c r="O17" s="134">
        <f ca="1">MIN(OFFSET(Sheet3!$C$8:$J$8,C18,$B$7))</f>
        <v>0.38122918758620694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3</v>
      </c>
      <c r="F18" s="134">
        <f ca="1">OFFSET(Sheet3!$C$5,C19,$B$7)</f>
        <v>2</v>
      </c>
      <c r="G18" s="134">
        <f ca="1">MAX(OFFSET(Sheet3!$C$6:$J$6,C19,$B$7))</f>
        <v>413.36</v>
      </c>
      <c r="H18" s="134">
        <f ca="1">AVERAGE(OFFSET(Sheet3!$C$6:$J$6,C19,$B$7))</f>
        <v>342.67500000000001</v>
      </c>
      <c r="I18" s="134">
        <f ca="1">MIN(OFFSET(Sheet3!$C$6:$J$6,C19,$B$7))</f>
        <v>271.99</v>
      </c>
      <c r="J18" s="167">
        <f ca="1">(MAX(OFFSET(Sheet3!$C$7:$J$7,C19,$B$7)))/86400</f>
        <v>4.5486111111111109E-3</v>
      </c>
      <c r="K18" s="167">
        <f ca="1">(AVERAGE(OFFSET(Sheet3!$C$7:$J$7,C19,$B$7)))/86400</f>
        <v>4.0277777777777777E-3</v>
      </c>
      <c r="L18" s="167">
        <f ca="1">(MIN(OFFSET(Sheet3!$C$7:$J$7,C19,$B$7)))/86400</f>
        <v>3.5069444444444445E-3</v>
      </c>
      <c r="M18" s="134">
        <f ca="1">MAX(OFFSET(Sheet3!$C$8:$J$8,C19,$B$7))</f>
        <v>0.71713857954198479</v>
      </c>
      <c r="N18" s="134">
        <f ca="1">(OFFSET(Sheet3!$K$8,C19,$B$7))</f>
        <v>0.67138303965517254</v>
      </c>
      <c r="O18" s="134">
        <f ca="1">MIN(OFFSET(Sheet3!$C$8:$J$8,C19,$B$7))</f>
        <v>0.61203674534653463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3</v>
      </c>
      <c r="F19" s="134">
        <f ca="1">OFFSET(Sheet3!$C$5,C20,$B$7)</f>
        <v>1</v>
      </c>
      <c r="G19" s="134">
        <f ca="1">MAX(OFFSET(Sheet3!$C$6:$J$6,C20,$B$7))</f>
        <v>141.34</v>
      </c>
      <c r="H19" s="134">
        <f ca="1">AVERAGE(OFFSET(Sheet3!$C$6:$J$6,C20,$B$7))</f>
        <v>141.34</v>
      </c>
      <c r="I19" s="134">
        <f ca="1">MIN(OFFSET(Sheet3!$C$6:$J$6,C20,$B$7))</f>
        <v>141.34</v>
      </c>
      <c r="J19" s="167">
        <f ca="1">(MAX(OFFSET(Sheet3!$C$7:$J$7,C20,$B$7)))/86400</f>
        <v>1.0648148148148149E-3</v>
      </c>
      <c r="K19" s="167">
        <f ca="1">(AVERAGE(OFFSET(Sheet3!$C$7:$J$7,C20,$B$7)))/86400</f>
        <v>1.0648148148148149E-3</v>
      </c>
      <c r="L19" s="167">
        <f ca="1">(MIN(OFFSET(Sheet3!$C$7:$J$7,C20,$B$7)))/86400</f>
        <v>1.0648148148148149E-3</v>
      </c>
      <c r="M19" s="134">
        <f ca="1">MAX(OFFSET(Sheet3!$C$8:$J$8,C20,$B$7))</f>
        <v>1.0474768852173915</v>
      </c>
      <c r="N19" s="134">
        <f ca="1">(OFFSET(Sheet3!$K$8,C20,$B$7))</f>
        <v>1.0474768852173915</v>
      </c>
      <c r="O19" s="134">
        <f ca="1">MIN(OFFSET(Sheet3!$C$8:$J$8,C20,$B$7))</f>
        <v>1.0474768852173915</v>
      </c>
    </row>
    <row r="20" spans="1:15" x14ac:dyDescent="0.25">
      <c r="C20" s="134">
        <v>60</v>
      </c>
      <c r="D20" s="134">
        <f ca="1">OFFSET(Sheet3!$B$5,C21,0)</f>
        <v>88</v>
      </c>
      <c r="E20" s="134">
        <v>3</v>
      </c>
      <c r="F20" s="134">
        <f ca="1">OFFSET(Sheet3!$C$5,C21,$B$7)</f>
        <v>2</v>
      </c>
      <c r="G20" s="134">
        <f ca="1">MAX(OFFSET(Sheet3!$C$6:$J$6,C21,$B$7))</f>
        <v>500.3</v>
      </c>
      <c r="H20" s="134">
        <f ca="1">AVERAGE(OFFSET(Sheet3!$C$6:$J$6,C21,$B$7))</f>
        <v>424.32</v>
      </c>
      <c r="I20" s="134">
        <f ca="1">MIN(OFFSET(Sheet3!$C$6:$J$6,C21,$B$7))</f>
        <v>348.34</v>
      </c>
      <c r="J20" s="167">
        <f ca="1">(MAX(OFFSET(Sheet3!$C$7:$J$7,C21,$B$7)))/86400</f>
        <v>4.409722222222222E-3</v>
      </c>
      <c r="K20" s="167">
        <f ca="1">(AVERAGE(OFFSET(Sheet3!$C$7:$J$7,C21,$B$7)))/86400</f>
        <v>4.3287037037037035E-3</v>
      </c>
      <c r="L20" s="167">
        <f ca="1">(MIN(OFFSET(Sheet3!$C$7:$J$7,C21,$B$7)))/86400</f>
        <v>4.2476851851851851E-3</v>
      </c>
      <c r="M20" s="134">
        <f ca="1">MAX(OFFSET(Sheet3!$C$8:$J$8,C21,$B$7))</f>
        <v>0.92862999999999996</v>
      </c>
      <c r="N20" s="134">
        <f ca="1">(OFFSET(Sheet3!$K$8,C21,$B$7))</f>
        <v>0.77355124363636363</v>
      </c>
      <c r="O20" s="134">
        <f ca="1">MIN(OFFSET(Sheet3!$C$8:$J$8,C21,$B$7))</f>
        <v>0.62262700000000004</v>
      </c>
    </row>
    <row r="21" spans="1:15" x14ac:dyDescent="0.25">
      <c r="C21" s="134">
        <v>64</v>
      </c>
      <c r="D21" s="134">
        <f ca="1">OFFSET(Sheet3!$B$5,C22,0)</f>
        <v>89</v>
      </c>
      <c r="E21" s="134">
        <v>3</v>
      </c>
      <c r="F21" s="134">
        <f ca="1">OFFSET(Sheet3!$C$5,C22,$B$7)</f>
        <v>1</v>
      </c>
      <c r="G21" s="134">
        <f ca="1">MAX(OFFSET(Sheet3!$C$6:$J$6,C22,$B$7))</f>
        <v>336.24</v>
      </c>
      <c r="H21" s="134">
        <f ca="1">AVERAGE(OFFSET(Sheet3!$C$6:$J$6,C22,$B$7))</f>
        <v>336.24</v>
      </c>
      <c r="I21" s="134">
        <f ca="1">MIN(OFFSET(Sheet3!$C$6:$J$6,C22,$B$7))</f>
        <v>336.24</v>
      </c>
      <c r="J21" s="167">
        <f ca="1">(MAX(OFFSET(Sheet3!$C$7:$J$7,C22,$B$7)))/86400</f>
        <v>4.0277777777777777E-3</v>
      </c>
      <c r="K21" s="167">
        <f ca="1">(AVERAGE(OFFSET(Sheet3!$C$7:$J$7,C22,$B$7)))/86400</f>
        <v>4.0277777777777777E-3</v>
      </c>
      <c r="L21" s="167">
        <f ca="1">(MIN(OFFSET(Sheet3!$C$7:$J$7,C22,$B$7)))/86400</f>
        <v>4.0277777777777777E-3</v>
      </c>
      <c r="M21" s="134">
        <f ca="1">MAX(OFFSET(Sheet3!$C$8:$J$8,C22,$B$7))</f>
        <v>0.65868400000000005</v>
      </c>
      <c r="N21" s="134">
        <f ca="1">(OFFSET(Sheet3!$K$8,C22,$B$7))</f>
        <v>0.65877532137931039</v>
      </c>
      <c r="O21" s="134">
        <f ca="1">MIN(OFFSET(Sheet3!$C$8:$J$8,C22,$B$7))</f>
        <v>0.65868400000000005</v>
      </c>
    </row>
    <row r="22" spans="1:15" x14ac:dyDescent="0.25">
      <c r="C22" s="134">
        <v>68</v>
      </c>
      <c r="D22" s="134">
        <f ca="1">OFFSET(Sheet3!$B$5,C23,0)</f>
        <v>91</v>
      </c>
      <c r="E22" s="134">
        <v>3</v>
      </c>
      <c r="F22" s="134">
        <f ca="1">OFFSET(Sheet3!$C$5,C23,$B$7)</f>
        <v>1</v>
      </c>
      <c r="G22" s="134">
        <f ca="1">MAX(OFFSET(Sheet3!$C$6:$J$6,C23,$B$7))</f>
        <v>413.34</v>
      </c>
      <c r="H22" s="134">
        <f ca="1">AVERAGE(OFFSET(Sheet3!$C$6:$J$6,C23,$B$7))</f>
        <v>413.34</v>
      </c>
      <c r="I22" s="134">
        <f ca="1">MIN(OFFSET(Sheet3!$C$6:$J$6,C23,$B$7))</f>
        <v>413.34</v>
      </c>
      <c r="J22" s="167">
        <f ca="1">(MAX(OFFSET(Sheet3!$C$7:$J$7,C23,$B$7)))/86400</f>
        <v>3.5185185185185185E-3</v>
      </c>
      <c r="K22" s="167">
        <f ca="1">(AVERAGE(OFFSET(Sheet3!$C$7:$J$7,C23,$B$7)))/86400</f>
        <v>3.5185185185185185E-3</v>
      </c>
      <c r="L22" s="167">
        <f ca="1">(MIN(OFFSET(Sheet3!$C$7:$J$7,C23,$B$7)))/86400</f>
        <v>3.5185185185185185E-3</v>
      </c>
      <c r="M22" s="134">
        <f ca="1">MAX(OFFSET(Sheet3!$C$8:$J$8,C23,$B$7))</f>
        <v>0.92469299999999999</v>
      </c>
      <c r="N22" s="134">
        <f ca="1">(OFFSET(Sheet3!$K$8,C23,$B$7))</f>
        <v>0.92704547842105267</v>
      </c>
      <c r="O22" s="134">
        <f ca="1">MIN(OFFSET(Sheet3!$C$8:$J$8,C23,$B$7))</f>
        <v>0.92469299999999999</v>
      </c>
    </row>
    <row r="23" spans="1:15" x14ac:dyDescent="0.25">
      <c r="C23" s="134">
        <v>72</v>
      </c>
      <c r="D23" s="134">
        <f ca="1">OFFSET(Sheet3!$B$5,C24,0)</f>
        <v>93</v>
      </c>
      <c r="E23" s="134">
        <v>3</v>
      </c>
      <c r="F23" s="134">
        <f ca="1">OFFSET(Sheet3!$C$5,C24,$B$7)</f>
        <v>1</v>
      </c>
      <c r="G23" s="134">
        <f ca="1">MAX(OFFSET(Sheet3!$C$6:$J$6,C24,$B$7))</f>
        <v>789.76</v>
      </c>
      <c r="H23" s="134">
        <f ca="1">AVERAGE(OFFSET(Sheet3!$C$6:$J$6,C24,$B$7))</f>
        <v>789.76</v>
      </c>
      <c r="I23" s="134">
        <f ca="1">MIN(OFFSET(Sheet3!$C$6:$J$6,C24,$B$7))</f>
        <v>789.76</v>
      </c>
      <c r="J23" s="167">
        <f ca="1">(MAX(OFFSET(Sheet3!$C$7:$J$7,C24,$B$7)))/86400</f>
        <v>6.4351851851851853E-3</v>
      </c>
      <c r="K23" s="167">
        <f ca="1">(AVERAGE(OFFSET(Sheet3!$C$7:$J$7,C24,$B$7)))/86400</f>
        <v>6.4351851851851853E-3</v>
      </c>
      <c r="L23" s="167">
        <f ca="1">(MIN(OFFSET(Sheet3!$C$7:$J$7,C24,$B$7)))/86400</f>
        <v>6.4351851851851853E-3</v>
      </c>
      <c r="M23" s="134">
        <f ca="1">MAX(OFFSET(Sheet3!$C$8:$J$8,C24,$B$7))</f>
        <v>0.96731500000000004</v>
      </c>
      <c r="N23" s="134">
        <f ca="1">(OFFSET(Sheet3!$K$8,C24,$B$7))</f>
        <v>0.96847302906474808</v>
      </c>
      <c r="O23" s="134">
        <f ca="1">MIN(OFFSET(Sheet3!$C$8:$J$8,C24,$B$7))</f>
        <v>0.96731500000000004</v>
      </c>
    </row>
    <row r="24" spans="1:15" x14ac:dyDescent="0.25">
      <c r="C24" s="134">
        <v>76</v>
      </c>
      <c r="D24" s="134">
        <f ca="1">OFFSET(Sheet3!$B$5,C25,0)</f>
        <v>95</v>
      </c>
      <c r="E24" s="134">
        <v>3</v>
      </c>
      <c r="F24" s="134">
        <f ca="1">OFFSET(Sheet3!$C$5,C25,$B$7)</f>
        <v>2</v>
      </c>
      <c r="G24" s="134">
        <f ca="1">MAX(OFFSET(Sheet3!$C$6:$J$6,C25,$B$7))</f>
        <v>302.8</v>
      </c>
      <c r="H24" s="134">
        <f ca="1">AVERAGE(OFFSET(Sheet3!$C$6:$J$6,C25,$B$7))</f>
        <v>302.8</v>
      </c>
      <c r="I24" s="134">
        <f ca="1">MIN(OFFSET(Sheet3!$C$6:$J$6,C25,$B$7))</f>
        <v>302.8</v>
      </c>
      <c r="J24" s="167">
        <f ca="1">(MAX(OFFSET(Sheet3!$C$7:$J$7,C25,$B$7)))/86400</f>
        <v>4.0740740740740737E-3</v>
      </c>
      <c r="K24" s="167">
        <f ca="1">(AVERAGE(OFFSET(Sheet3!$C$7:$J$7,C25,$B$7)))/86400</f>
        <v>3.90625E-3</v>
      </c>
      <c r="L24" s="167">
        <f ca="1">(MIN(OFFSET(Sheet3!$C$7:$J$7,C25,$B$7)))/86400</f>
        <v>3.7384259259259259E-3</v>
      </c>
      <c r="M24" s="134">
        <f ca="1">MAX(OFFSET(Sheet3!$C$8:$J$8,C25,$B$7))</f>
        <v>0.63790500000000006</v>
      </c>
      <c r="N24" s="134">
        <f ca="1">(OFFSET(Sheet3!$K$8,C25,$B$7))</f>
        <v>0.61171521422222219</v>
      </c>
      <c r="O24" s="134">
        <f ca="1">MIN(OFFSET(Sheet3!$C$8:$J$8,C25,$B$7))</f>
        <v>0.58611199999999997</v>
      </c>
    </row>
    <row r="25" spans="1:15" x14ac:dyDescent="0.25">
      <c r="C25" s="134">
        <v>80</v>
      </c>
      <c r="D25" s="134">
        <f ca="1">OFFSET(Sheet3!$B$5,C26,0)</f>
        <v>98</v>
      </c>
      <c r="E25" s="134">
        <v>3</v>
      </c>
      <c r="F25" s="134">
        <f ca="1">OFFSET(Sheet3!$C$5,C26,$B$7)</f>
        <v>2</v>
      </c>
      <c r="G25" s="134">
        <f ca="1">MAX(OFFSET(Sheet3!$C$6:$J$6,C26,$B$7))</f>
        <v>638.64</v>
      </c>
      <c r="H25" s="134">
        <f ca="1">AVERAGE(OFFSET(Sheet3!$C$6:$J$6,C26,$B$7))</f>
        <v>457.15999999999997</v>
      </c>
      <c r="I25" s="134">
        <f ca="1">MIN(OFFSET(Sheet3!$C$6:$J$6,C26,$B$7))</f>
        <v>275.68</v>
      </c>
      <c r="J25" s="167">
        <f ca="1">(MAX(OFFSET(Sheet3!$C$7:$J$7,C26,$B$7)))/86400</f>
        <v>1.0127314814814815E-2</v>
      </c>
      <c r="K25" s="167">
        <f ca="1">(AVERAGE(OFFSET(Sheet3!$C$7:$J$7,C26,$B$7)))/86400</f>
        <v>6.0358796296296298E-3</v>
      </c>
      <c r="L25" s="167">
        <f ca="1">(MIN(OFFSET(Sheet3!$C$7:$J$7,C26,$B$7)))/86400</f>
        <v>1.9444444444444444E-3</v>
      </c>
      <c r="M25" s="134">
        <f ca="1">MAX(OFFSET(Sheet3!$C$8:$J$8,C26,$B$7))</f>
        <v>1.112695</v>
      </c>
      <c r="N25" s="134">
        <f ca="1">(OFFSET(Sheet3!$K$8,C26,$B$7))</f>
        <v>0.59769703271332686</v>
      </c>
      <c r="O25" s="134">
        <f ca="1">MIN(OFFSET(Sheet3!$C$8:$J$8,C26,$B$7))</f>
        <v>0.49724800000000002</v>
      </c>
    </row>
    <row r="26" spans="1:15" x14ac:dyDescent="0.25">
      <c r="C26" s="134">
        <v>84</v>
      </c>
      <c r="D26" s="134">
        <f ca="1">OFFSET(Sheet3!$B$5,C27,0)</f>
        <v>99</v>
      </c>
      <c r="E26" s="134">
        <v>3</v>
      </c>
      <c r="F26" s="134">
        <f ca="1">OFFSET(Sheet3!$C$5,C27,$B$7)</f>
        <v>3</v>
      </c>
      <c r="G26" s="134">
        <f ca="1">MAX(OFFSET(Sheet3!$C$6:$J$6,C27,$B$7))</f>
        <v>738.12</v>
      </c>
      <c r="H26" s="134">
        <f ca="1">AVERAGE(OFFSET(Sheet3!$C$6:$J$6,C27,$B$7))</f>
        <v>625.21333333333337</v>
      </c>
      <c r="I26" s="134">
        <f ca="1">MIN(OFFSET(Sheet3!$C$6:$J$6,C27,$B$7))</f>
        <v>492.08</v>
      </c>
      <c r="J26" s="167">
        <f ca="1">(MAX(OFFSET(Sheet3!$C$7:$J$7,C27,$B$7)))/86400</f>
        <v>7.1180555555555554E-3</v>
      </c>
      <c r="K26" s="167">
        <f ca="1">(AVERAGE(OFFSET(Sheet3!$C$7:$J$7,C27,$B$7)))/86400</f>
        <v>6.0725308641975308E-3</v>
      </c>
      <c r="L26" s="167">
        <f ca="1">(MIN(OFFSET(Sheet3!$C$7:$J$7,C27,$B$7)))/86400</f>
        <v>5.4861111111111109E-3</v>
      </c>
      <c r="M26" s="134">
        <f ca="1">MAX(OFFSET(Sheet3!$C$8:$J$8,C27,$B$7))</f>
        <v>0.92675700000000005</v>
      </c>
      <c r="N26" s="134">
        <f ca="1">(OFFSET(Sheet3!$K$8,C27,$B$7))</f>
        <v>0.81247862912325286</v>
      </c>
      <c r="O26" s="134">
        <f ca="1">MIN(OFFSET(Sheet3!$C$8:$J$8,C27,$B$7))</f>
        <v>0.69098599999999999</v>
      </c>
    </row>
    <row r="27" spans="1:15" x14ac:dyDescent="0.25">
      <c r="C27" s="134">
        <v>88</v>
      </c>
      <c r="D27" s="134">
        <f ca="1">OFFSET(Sheet3!$B$5,C28,0)</f>
        <v>106</v>
      </c>
      <c r="E27" s="134">
        <v>3</v>
      </c>
      <c r="F27" s="134">
        <f ca="1">OFFSET(Sheet3!$C$5,C28,$B$7)</f>
        <v>6</v>
      </c>
      <c r="G27" s="134">
        <f ca="1">MAX(OFFSET(Sheet3!$C$6:$J$6,C28,$B$7))</f>
        <v>516.96</v>
      </c>
      <c r="H27" s="134">
        <f ca="1">AVERAGE(OFFSET(Sheet3!$C$6:$J$6,C28,$B$7))</f>
        <v>467.60000000000008</v>
      </c>
      <c r="I27" s="134">
        <f ca="1">MIN(OFFSET(Sheet3!$C$6:$J$6,C28,$B$7))</f>
        <v>332.8</v>
      </c>
      <c r="J27" s="167">
        <f ca="1">(MAX(OFFSET(Sheet3!$C$7:$J$7,C28,$B$7)))/86400</f>
        <v>1.1896082841046606E-2</v>
      </c>
      <c r="K27" s="167">
        <f ca="1">(AVERAGE(OFFSET(Sheet3!$C$7:$J$7,C28,$B$7)))/86400</f>
        <v>5.8620555162544764E-3</v>
      </c>
      <c r="L27" s="167">
        <f ca="1">(MIN(OFFSET(Sheet3!$C$7:$J$7,C28,$B$7)))/86400</f>
        <v>3.6414844109191658E-3</v>
      </c>
      <c r="M27" s="134">
        <f ca="1">MAX(OFFSET(Sheet3!$C$8:$J$8,C28,$B$7))</f>
        <v>1.0314435081180224</v>
      </c>
      <c r="N27" s="134">
        <f ca="1">(OFFSET(Sheet3!$K$8,C28,$B$7))</f>
        <v>0.6294743258934804</v>
      </c>
      <c r="O27" s="134">
        <f ca="1">MIN(OFFSET(Sheet3!$C$8:$J$8,C28,$B$7))</f>
        <v>0.32302992377239098</v>
      </c>
    </row>
    <row r="28" spans="1:15" x14ac:dyDescent="0.25">
      <c r="C28" s="134">
        <v>92</v>
      </c>
      <c r="D28" s="134">
        <f ca="1">OFFSET(Sheet3!$B$5,C29,0)</f>
        <v>107</v>
      </c>
      <c r="E28" s="134">
        <v>3</v>
      </c>
      <c r="F28" s="134">
        <f ca="1">OFFSET(Sheet3!$C$5,C29,$B$7)</f>
        <v>5</v>
      </c>
      <c r="G28" s="134">
        <f ca="1">MAX(OFFSET(Sheet3!$C$6:$J$6,C29,$B$7))</f>
        <v>516.96</v>
      </c>
      <c r="H28" s="134">
        <f ca="1">AVERAGE(OFFSET(Sheet3!$C$6:$J$6,C29,$B$7))</f>
        <v>435.74799999999993</v>
      </c>
      <c r="I28" s="134">
        <f ca="1">MIN(OFFSET(Sheet3!$C$6:$J$6,C29,$B$7))</f>
        <v>248.32</v>
      </c>
      <c r="J28" s="167">
        <f ca="1">(MAX(OFFSET(Sheet3!$C$7:$J$7,C29,$B$7)))/86400</f>
        <v>3.3101851851851851E-3</v>
      </c>
      <c r="K28" s="167">
        <f ca="1">(AVERAGE(OFFSET(Sheet3!$C$7:$J$7,C29,$B$7)))/86400</f>
        <v>2.5208333333333333E-3</v>
      </c>
      <c r="L28" s="167">
        <f ca="1">(MIN(OFFSET(Sheet3!$C$7:$J$7,C29,$B$7)))/86400</f>
        <v>2.2222222222222222E-3</v>
      </c>
      <c r="M28" s="134">
        <f ca="1">MAX(OFFSET(Sheet3!$C$8:$J$8,C29,$B$7))</f>
        <v>1.7193837025000001</v>
      </c>
      <c r="N28" s="134">
        <f ca="1">(OFFSET(Sheet3!$K$8,C29,$B$7))</f>
        <v>1.3640953093112946</v>
      </c>
      <c r="O28" s="134">
        <f ca="1">MIN(OFFSET(Sheet3!$C$8:$J$8,C29,$B$7))</f>
        <v>0.82589536156097554</v>
      </c>
    </row>
    <row r="29" spans="1:15" x14ac:dyDescent="0.25">
      <c r="C29" s="134">
        <v>96</v>
      </c>
      <c r="D29" s="134">
        <f ca="1">OFFSET(Sheet3!$B$5,C30,0)</f>
        <v>109</v>
      </c>
      <c r="E29" s="134">
        <v>3</v>
      </c>
      <c r="F29" s="134">
        <f ca="1">OFFSET(Sheet3!$C$5,C30,$B$7)</f>
        <v>2</v>
      </c>
      <c r="G29" s="134">
        <f ca="1">MAX(OFFSET(Sheet3!$C$6:$J$6,C30,$B$7))</f>
        <v>578.13</v>
      </c>
      <c r="H29" s="134">
        <f ca="1">AVERAGE(OFFSET(Sheet3!$C$6:$J$6,C30,$B$7))</f>
        <v>482.63499999999999</v>
      </c>
      <c r="I29" s="134">
        <f ca="1">MIN(OFFSET(Sheet3!$C$6:$J$6,C30,$B$7))</f>
        <v>387.14</v>
      </c>
      <c r="J29" s="167">
        <f ca="1">(MAX(OFFSET(Sheet3!$C$7:$J$7,C30,$B$7)))/86400</f>
        <v>9.8842592592592593E-3</v>
      </c>
      <c r="K29" s="167">
        <f ca="1">(AVERAGE(OFFSET(Sheet3!$C$7:$J$7,C30,$B$7)))/86400</f>
        <v>9.2592592592592587E-3</v>
      </c>
      <c r="L29" s="167">
        <f ca="1">(MIN(OFFSET(Sheet3!$C$7:$J$7,C30,$B$7)))/86400</f>
        <v>8.6342592592592599E-3</v>
      </c>
      <c r="M29" s="134">
        <f ca="1">MAX(OFFSET(Sheet3!$C$8:$J$8,C30,$B$7))</f>
        <v>0.46156900000000001</v>
      </c>
      <c r="N29" s="134">
        <f ca="1">(OFFSET(Sheet3!$K$8,C30,$B$7))</f>
        <v>0.41133533144999995</v>
      </c>
      <c r="O29" s="134">
        <f ca="1">MIN(OFFSET(Sheet3!$C$8:$J$8,C30,$B$7))</f>
        <v>0.35354000000000002</v>
      </c>
    </row>
    <row r="30" spans="1:15" x14ac:dyDescent="0.25">
      <c r="C30" s="134">
        <v>100</v>
      </c>
      <c r="D30" s="134">
        <f ca="1">OFFSET(Sheet3!$B$5,C31,0)</f>
        <v>111</v>
      </c>
      <c r="E30" s="134">
        <v>3</v>
      </c>
      <c r="F30" s="134">
        <f ca="1">OFFSET(Sheet3!$C$5,C31,$B$7)</f>
        <v>1</v>
      </c>
      <c r="G30" s="134">
        <f ca="1">MAX(OFFSET(Sheet3!$C$6:$J$6,C31,$B$7))</f>
        <v>332.8</v>
      </c>
      <c r="H30" s="134">
        <f ca="1">AVERAGE(OFFSET(Sheet3!$C$6:$J$6,C31,$B$7))</f>
        <v>332.8</v>
      </c>
      <c r="I30" s="134">
        <f ca="1">MIN(OFFSET(Sheet3!$C$6:$J$6,C31,$B$7))</f>
        <v>332.8</v>
      </c>
      <c r="J30" s="167">
        <f ca="1">(MAX(OFFSET(Sheet3!$C$7:$J$7,C31,$B$7)))/86400</f>
        <v>3.2870370370370371E-3</v>
      </c>
      <c r="K30" s="167">
        <f ca="1">(AVERAGE(OFFSET(Sheet3!$C$7:$J$7,C31,$B$7)))/86400</f>
        <v>3.2870370370370371E-3</v>
      </c>
      <c r="L30" s="167">
        <f ca="1">(MIN(OFFSET(Sheet3!$C$7:$J$7,C31,$B$7)))/86400</f>
        <v>3.2870370370370371E-3</v>
      </c>
      <c r="M30" s="134">
        <f ca="1">MAX(OFFSET(Sheet3!$C$8:$J$8,C31,$B$7))</f>
        <v>0.79625500000000005</v>
      </c>
      <c r="N30" s="134">
        <f ca="1">(OFFSET(Sheet3!$K$8,C31,$B$7))</f>
        <v>0.79897311549295769</v>
      </c>
      <c r="O30" s="134">
        <f ca="1">MIN(OFFSET(Sheet3!$C$8:$J$8,C31,$B$7))</f>
        <v>0.79625500000000005</v>
      </c>
    </row>
    <row r="31" spans="1:15" x14ac:dyDescent="0.25">
      <c r="C31" s="134">
        <v>104</v>
      </c>
      <c r="D31" s="134">
        <f ca="1">OFFSET(Sheet3!$B$5,C32,0)</f>
        <v>112</v>
      </c>
      <c r="E31" s="134">
        <v>3</v>
      </c>
      <c r="F31" s="134">
        <f ca="1">OFFSET(Sheet3!$C$5,C32,$B$7)</f>
        <v>3</v>
      </c>
      <c r="G31" s="134">
        <f ca="1">MAX(OFFSET(Sheet3!$C$6:$J$6,C32,$B$7))</f>
        <v>2037.8400000000001</v>
      </c>
      <c r="H31" s="134">
        <f ca="1">AVERAGE(OFFSET(Sheet3!$C$6:$J$6,C32,$B$7))</f>
        <v>944.82</v>
      </c>
      <c r="I31" s="134">
        <f ca="1">MIN(OFFSET(Sheet3!$C$6:$J$6,C32,$B$7))</f>
        <v>279.65999999999997</v>
      </c>
      <c r="J31" s="167">
        <f ca="1">(MAX(OFFSET(Sheet3!$C$7:$J$7,C32,$B$7)))/86400</f>
        <v>1.2843620086923659E-2</v>
      </c>
      <c r="K31" s="167">
        <f ca="1">(AVERAGE(OFFSET(Sheet3!$C$7:$J$7,C32,$B$7)))/86400</f>
        <v>7.2745444044074936E-3</v>
      </c>
      <c r="L31" s="167">
        <f ca="1">(MIN(OFFSET(Sheet3!$C$7:$J$7,C32,$B$7)))/86400</f>
        <v>3.2754629629629631E-3</v>
      </c>
      <c r="M31" s="134">
        <f ca="1">MAX(OFFSET(Sheet3!$C$8:$J$8,C32,$B$7))</f>
        <v>1.252091530619635</v>
      </c>
      <c r="N31" s="134">
        <f ca="1">(OFFSET(Sheet3!$K$8,C32,$B$7))</f>
        <v>1.0249359458830989</v>
      </c>
      <c r="O31" s="134">
        <f ca="1">MIN(OFFSET(Sheet3!$C$8:$J$8,C32,$B$7))</f>
        <v>0.38686763258755008</v>
      </c>
    </row>
    <row r="32" spans="1:15" x14ac:dyDescent="0.25">
      <c r="C32" s="134">
        <v>108</v>
      </c>
      <c r="D32" s="134">
        <f ca="1">OFFSET(Sheet3!$B$5,C33,0)</f>
        <v>114</v>
      </c>
      <c r="E32" s="134">
        <v>3</v>
      </c>
      <c r="F32" s="134">
        <f ca="1">OFFSET(Sheet3!$C$5,C33,$B$7)</f>
        <v>1</v>
      </c>
      <c r="G32" s="134">
        <f ca="1">MAX(OFFSET(Sheet3!$C$6:$J$6,C33,$B$7))</f>
        <v>486.96</v>
      </c>
      <c r="H32" s="134">
        <f ca="1">AVERAGE(OFFSET(Sheet3!$C$6:$J$6,C33,$B$7))</f>
        <v>486.96</v>
      </c>
      <c r="I32" s="134">
        <f ca="1">MIN(OFFSET(Sheet3!$C$6:$J$6,C33,$B$7))</f>
        <v>486.96</v>
      </c>
      <c r="J32" s="167">
        <f ca="1">(MAX(OFFSET(Sheet3!$C$7:$J$7,C33,$B$7)))/86400</f>
        <v>6.0648148148148145E-3</v>
      </c>
      <c r="K32" s="167">
        <f ca="1">(AVERAGE(OFFSET(Sheet3!$C$7:$J$7,C33,$B$7)))/86400</f>
        <v>6.0648148148148145E-3</v>
      </c>
      <c r="L32" s="167">
        <f ca="1">(MIN(OFFSET(Sheet3!$C$7:$J$7,C33,$B$7)))/86400</f>
        <v>6.0648148148148145E-3</v>
      </c>
      <c r="M32" s="134">
        <f ca="1">MAX(OFFSET(Sheet3!$C$8:$J$8,C33,$B$7))</f>
        <v>0.63328600000000002</v>
      </c>
      <c r="N32" s="134">
        <f ca="1">(OFFSET(Sheet3!$K$8,C33,$B$7))</f>
        <v>0.63362045679389301</v>
      </c>
      <c r="O32" s="134">
        <f ca="1">MIN(OFFSET(Sheet3!$C$8:$J$8,C33,$B$7))</f>
        <v>0.63328600000000002</v>
      </c>
    </row>
    <row r="33" spans="3:15" x14ac:dyDescent="0.25">
      <c r="C33" s="134">
        <v>112</v>
      </c>
      <c r="D33" s="134">
        <f ca="1">OFFSET(Sheet3!$B$5,C34,0)</f>
        <v>115</v>
      </c>
      <c r="E33" s="134">
        <v>3</v>
      </c>
      <c r="F33" s="134">
        <f ca="1">OFFSET(Sheet3!$C$5,C34,$B$7)</f>
        <v>2</v>
      </c>
      <c r="G33" s="134">
        <f ca="1">MAX(OFFSET(Sheet3!$C$6:$J$6,C34,$B$7))</f>
        <v>262.3</v>
      </c>
      <c r="H33" s="134">
        <f ca="1">AVERAGE(OFFSET(Sheet3!$C$6:$J$6,C34,$B$7))</f>
        <v>214.81</v>
      </c>
      <c r="I33" s="134">
        <f ca="1">MIN(OFFSET(Sheet3!$C$6:$J$6,C34,$B$7))</f>
        <v>167.32</v>
      </c>
      <c r="J33" s="167">
        <f ca="1">(MAX(OFFSET(Sheet3!$C$7:$J$7,C34,$B$7)))/86400</f>
        <v>3.7615740740740739E-3</v>
      </c>
      <c r="K33" s="167">
        <f ca="1">(AVERAGE(OFFSET(Sheet3!$C$7:$J$7,C34,$B$7)))/86400</f>
        <v>3.5358796296296297E-3</v>
      </c>
      <c r="L33" s="167">
        <f ca="1">(MIN(OFFSET(Sheet3!$C$7:$J$7,C34,$B$7)))/86400</f>
        <v>3.3101851851851851E-3</v>
      </c>
      <c r="M33" s="134">
        <f ca="1">MAX(OFFSET(Sheet3!$C$8:$J$8,C34,$B$7))</f>
        <v>0.62531586293706287</v>
      </c>
      <c r="N33" s="134">
        <f ca="1">(OFFSET(Sheet3!$K$8,C34,$B$7))</f>
        <v>0.47941373145662847</v>
      </c>
      <c r="O33" s="134">
        <f ca="1">MIN(OFFSET(Sheet3!$C$8:$J$8,C34,$B$7))</f>
        <v>0.35101985575384614</v>
      </c>
    </row>
    <row r="34" spans="3:15" x14ac:dyDescent="0.25">
      <c r="C34" s="134">
        <v>116</v>
      </c>
      <c r="D34" s="134">
        <f ca="1">OFFSET(Sheet3!$B$5,C35,0)</f>
        <v>117</v>
      </c>
      <c r="E34" s="134">
        <v>3</v>
      </c>
      <c r="F34" s="134">
        <f ca="1">OFFSET(Sheet3!$C$5,C35,$B$7)</f>
        <v>4</v>
      </c>
      <c r="G34" s="134">
        <f ca="1">MAX(OFFSET(Sheet3!$C$6:$J$6,C35,$B$7))</f>
        <v>516.96</v>
      </c>
      <c r="H34" s="134">
        <f ca="1">AVERAGE(OFFSET(Sheet3!$C$6:$J$6,C35,$B$7))</f>
        <v>430.76</v>
      </c>
      <c r="I34" s="134">
        <f ca="1">MIN(OFFSET(Sheet3!$C$6:$J$6,C35,$B$7))</f>
        <v>302.8</v>
      </c>
      <c r="J34" s="167">
        <f ca="1">(MAX(OFFSET(Sheet3!$C$7:$J$7,C35,$B$7)))/86400</f>
        <v>5.7638888888888887E-3</v>
      </c>
      <c r="K34" s="167">
        <f ca="1">(AVERAGE(OFFSET(Sheet3!$C$7:$J$7,C35,$B$7)))/86400</f>
        <v>4.84375E-3</v>
      </c>
      <c r="L34" s="167">
        <f ca="1">(MIN(OFFSET(Sheet3!$C$7:$J$7,C35,$B$7)))/86400</f>
        <v>4.4212962962962964E-3</v>
      </c>
      <c r="M34" s="134">
        <f ca="1">MAX(OFFSET(Sheet3!$C$8:$J$8,C35,$B$7))</f>
        <v>0.92270052188481677</v>
      </c>
      <c r="N34" s="134">
        <f ca="1">(OFFSET(Sheet3!$K$8,C35,$B$7))</f>
        <v>0.70178986896057338</v>
      </c>
      <c r="O34" s="134">
        <f ca="1">MIN(OFFSET(Sheet3!$C$8:$J$8,C35,$B$7))</f>
        <v>0.53764032499999992</v>
      </c>
    </row>
    <row r="35" spans="3:15" x14ac:dyDescent="0.25">
      <c r="C35" s="134">
        <v>120</v>
      </c>
      <c r="D35" s="134">
        <f ca="1">OFFSET(Sheet3!$B$5,C36,0)</f>
        <v>118</v>
      </c>
      <c r="E35" s="134">
        <v>3</v>
      </c>
      <c r="F35" s="134">
        <f ca="1">OFFSET(Sheet3!$C$5,C36,$B$7)</f>
        <v>2</v>
      </c>
      <c r="G35" s="134">
        <f ca="1">MAX(OFFSET(Sheet3!$C$6:$J$6,C36,$B$7))</f>
        <v>246.04</v>
      </c>
      <c r="H35" s="134">
        <f ca="1">AVERAGE(OFFSET(Sheet3!$C$6:$J$6,C36,$B$7))</f>
        <v>246.04</v>
      </c>
      <c r="I35" s="134">
        <f ca="1">MIN(OFFSET(Sheet3!$C$6:$J$6,C36,$B$7))</f>
        <v>246.04</v>
      </c>
      <c r="J35" s="167">
        <f ca="1">(MAX(OFFSET(Sheet3!$C$7:$J$7,C36,$B$7)))/86400</f>
        <v>5.0462962962962961E-3</v>
      </c>
      <c r="K35" s="167">
        <f ca="1">(AVERAGE(OFFSET(Sheet3!$C$7:$J$7,C36,$B$7)))/86400</f>
        <v>4.0856481481481481E-3</v>
      </c>
      <c r="L35" s="167">
        <f ca="1">(MIN(OFFSET(Sheet3!$C$7:$J$7,C36,$B$7)))/86400</f>
        <v>3.1250000000000002E-3</v>
      </c>
      <c r="M35" s="134">
        <f ca="1">MAX(OFFSET(Sheet3!$C$8:$J$8,C36,$B$7))</f>
        <v>0.62131114311111113</v>
      </c>
      <c r="N35" s="134">
        <f ca="1">(OFFSET(Sheet3!$K$8,C36,$B$7))</f>
        <v>0.47522382050991496</v>
      </c>
      <c r="O35" s="134">
        <f ca="1">MIN(OFFSET(Sheet3!$C$8:$J$8,C36,$B$7))</f>
        <v>0.38475690055045869</v>
      </c>
    </row>
    <row r="36" spans="3:15" x14ac:dyDescent="0.25">
      <c r="C36" s="134">
        <v>124</v>
      </c>
      <c r="D36" s="134">
        <f ca="1">OFFSET(Sheet3!$B$5,C37,0)</f>
        <v>119</v>
      </c>
      <c r="E36" s="134">
        <v>3</v>
      </c>
      <c r="F36" s="134">
        <f ca="1">OFFSET(Sheet3!$C$5,C37,$B$7)</f>
        <v>1</v>
      </c>
      <c r="G36" s="134">
        <f ca="1">MAX(OFFSET(Sheet3!$C$6:$J$6,C37,$B$7))</f>
        <v>486.96</v>
      </c>
      <c r="H36" s="134">
        <f ca="1">AVERAGE(OFFSET(Sheet3!$C$6:$J$6,C37,$B$7))</f>
        <v>486.96</v>
      </c>
      <c r="I36" s="134">
        <f ca="1">MIN(OFFSET(Sheet3!$C$6:$J$6,C37,$B$7))</f>
        <v>486.96</v>
      </c>
      <c r="J36" s="167">
        <f ca="1">(MAX(OFFSET(Sheet3!$C$7:$J$7,C37,$B$7)))/86400</f>
        <v>3.1481481481481482E-3</v>
      </c>
      <c r="K36" s="167">
        <f ca="1">(AVERAGE(OFFSET(Sheet3!$C$7:$J$7,C37,$B$7)))/86400</f>
        <v>3.1481481481481482E-3</v>
      </c>
      <c r="L36" s="167">
        <f ca="1">(MIN(OFFSET(Sheet3!$C$7:$J$7,C37,$B$7)))/86400</f>
        <v>3.1481481481481482E-3</v>
      </c>
      <c r="M36" s="134">
        <f ca="1">MAX(OFFSET(Sheet3!$C$8:$J$8,C37,$B$7))</f>
        <v>1.21661</v>
      </c>
      <c r="N36" s="134">
        <f ca="1">(OFFSET(Sheet3!$K$8,C37,$B$7))</f>
        <v>1.2206511741176471</v>
      </c>
      <c r="O36" s="134">
        <f ca="1">MIN(OFFSET(Sheet3!$C$8:$J$8,C37,$B$7))</f>
        <v>1.21661</v>
      </c>
    </row>
    <row r="37" spans="3:15" x14ac:dyDescent="0.25">
      <c r="C37" s="134">
        <v>128</v>
      </c>
      <c r="D37" s="134">
        <f ca="1">OFFSET(Sheet3!$B$5,C38,0)</f>
        <v>120</v>
      </c>
      <c r="E37" s="134">
        <v>3</v>
      </c>
      <c r="F37" s="134">
        <f ca="1">OFFSET(Sheet3!$C$5,C38,$B$7)</f>
        <v>1</v>
      </c>
      <c r="G37" s="134">
        <f ca="1">MAX(OFFSET(Sheet3!$C$6:$J$6,C38,$B$7))</f>
        <v>227.07</v>
      </c>
      <c r="H37" s="134">
        <f ca="1">AVERAGE(OFFSET(Sheet3!$C$6:$J$6,C38,$B$7))</f>
        <v>227.07</v>
      </c>
      <c r="I37" s="134">
        <f ca="1">MIN(OFFSET(Sheet3!$C$6:$J$6,C38,$B$7))</f>
        <v>227.07</v>
      </c>
      <c r="J37" s="167">
        <f ca="1">(MAX(OFFSET(Sheet3!$C$7:$J$7,C38,$B$7)))/86400</f>
        <v>6.0416666666666665E-3</v>
      </c>
      <c r="K37" s="167">
        <f ca="1">(AVERAGE(OFFSET(Sheet3!$C$7:$J$7,C38,$B$7)))/86400</f>
        <v>6.0416666666666665E-3</v>
      </c>
      <c r="L37" s="167">
        <f ca="1">(MIN(OFFSET(Sheet3!$C$7:$J$7,C38,$B$7)))/86400</f>
        <v>6.0416666666666665E-3</v>
      </c>
      <c r="M37" s="134">
        <f ca="1">MAX(OFFSET(Sheet3!$C$8:$J$8,C38,$B$7))</f>
        <v>0.29633999999999999</v>
      </c>
      <c r="N37" s="134">
        <f ca="1">(OFFSET(Sheet3!$K$8,C38,$B$7))</f>
        <v>0.29658995999999999</v>
      </c>
      <c r="O37" s="134">
        <f ca="1">MIN(OFFSET(Sheet3!$C$8:$J$8,C38,$B$7))</f>
        <v>0.29633999999999999</v>
      </c>
    </row>
    <row r="38" spans="3:15" x14ac:dyDescent="0.25">
      <c r="C38" s="134">
        <v>132</v>
      </c>
      <c r="D38" s="134">
        <f ca="1">OFFSET(Sheet3!$B$5,C39,0)</f>
        <v>121</v>
      </c>
      <c r="E38" s="134">
        <v>3</v>
      </c>
      <c r="F38" s="134">
        <f ca="1">OFFSET(Sheet3!$C$5,C39,$B$7)</f>
        <v>5</v>
      </c>
      <c r="G38" s="134">
        <f ca="1">MAX(OFFSET(Sheet3!$C$6:$J$6,C39,$B$7))</f>
        <v>715.54</v>
      </c>
      <c r="H38" s="134">
        <f ca="1">AVERAGE(OFFSET(Sheet3!$C$6:$J$6,C39,$B$7))</f>
        <v>536.27600000000007</v>
      </c>
      <c r="I38" s="134">
        <f ca="1">MIN(OFFSET(Sheet3!$C$6:$J$6,C39,$B$7))</f>
        <v>450.96</v>
      </c>
      <c r="J38" s="167">
        <f ca="1">(MAX(OFFSET(Sheet3!$C$7:$J$7,C39,$B$7)))/86400</f>
        <v>4.3055555555555555E-3</v>
      </c>
      <c r="K38" s="167">
        <f ca="1">(AVERAGE(OFFSET(Sheet3!$C$7:$J$7,C39,$B$7)))/86400</f>
        <v>3.6134259259259257E-3</v>
      </c>
      <c r="L38" s="167">
        <f ca="1">(MIN(OFFSET(Sheet3!$C$7:$J$7,C39,$B$7)))/86400</f>
        <v>3.0439814814814813E-3</v>
      </c>
      <c r="M38" s="134">
        <f ca="1">MAX(OFFSET(Sheet3!$C$8:$J$8,C39,$B$7))</f>
        <v>1.3183940000000001</v>
      </c>
      <c r="N38" s="134">
        <f ca="1">(OFFSET(Sheet3!$K$8,C39,$B$7))</f>
        <v>1.1711773133119794</v>
      </c>
      <c r="O38" s="134">
        <f ca="1">MIN(OFFSET(Sheet3!$C$8:$J$8,C39,$B$7))</f>
        <v>0.87864799999999998</v>
      </c>
    </row>
    <row r="39" spans="3:15" x14ac:dyDescent="0.25">
      <c r="C39" s="134">
        <v>136</v>
      </c>
      <c r="D39" s="134">
        <f ca="1">OFFSET(Sheet3!$B$5,C40,0)</f>
        <v>123</v>
      </c>
      <c r="E39" s="134">
        <v>3</v>
      </c>
      <c r="F39" s="134">
        <f ca="1">OFFSET(Sheet3!$C$5,C40,$B$7)</f>
        <v>0</v>
      </c>
      <c r="G39" s="134">
        <f ca="1">MAX(OFFSET(Sheet3!$C$6:$J$6,C40,$B$7))</f>
        <v>0</v>
      </c>
      <c r="H39" s="134" t="e">
        <f ca="1">AVERAGE(OFFSET(Sheet3!$C$6:$J$6,C40,$B$7))</f>
        <v>#DIV/0!</v>
      </c>
      <c r="I39" s="134">
        <f ca="1">MIN(OFFSET(Sheet3!$C$6:$J$6,C40,$B$7))</f>
        <v>0</v>
      </c>
      <c r="J39" s="167">
        <f ca="1">(MAX(OFFSET(Sheet3!$C$7:$J$7,C40,$B$7)))/86400</f>
        <v>0</v>
      </c>
      <c r="K39" s="167" t="e">
        <f ca="1">(AVERAGE(OFFSET(Sheet3!$C$7:$J$7,C40,$B$7)))/86400</f>
        <v>#DIV/0!</v>
      </c>
      <c r="L39" s="167">
        <f ca="1">(MIN(OFFSET(Sheet3!$C$7:$J$7,C40,$B$7)))/86400</f>
        <v>0</v>
      </c>
      <c r="M39" s="134">
        <f ca="1">MAX(OFFSET(Sheet3!$C$8:$J$8,C40,$B$7))</f>
        <v>0</v>
      </c>
      <c r="N39" s="134">
        <f ca="1">(OFFSET(Sheet3!$K$8,C40,$B$7))</f>
        <v>0</v>
      </c>
      <c r="O39" s="134">
        <f ca="1">MIN(OFFSET(Sheet3!$C$8:$J$8,C40,$B$7))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3</v>
      </c>
      <c r="F40" s="134">
        <f ca="1">OFFSET(Sheet3!$C$5,C41,$B$7)</f>
        <v>1</v>
      </c>
      <c r="G40" s="134">
        <f ca="1">MAX(OFFSET(Sheet3!$C$6:$J$6,C41,$B$7))</f>
        <v>356.64</v>
      </c>
      <c r="H40" s="134">
        <f ca="1">AVERAGE(OFFSET(Sheet3!$C$6:$J$6,C41,$B$7))</f>
        <v>356.64</v>
      </c>
      <c r="I40" s="134">
        <f ca="1">MIN(OFFSET(Sheet3!$C$6:$J$6,C41,$B$7))</f>
        <v>356.64</v>
      </c>
      <c r="J40" s="167">
        <f ca="1">(MAX(OFFSET(Sheet3!$C$7:$J$7,C41,$B$7)))/86400</f>
        <v>8.3564814814814821E-3</v>
      </c>
      <c r="K40" s="167">
        <f ca="1">(AVERAGE(OFFSET(Sheet3!$C$7:$J$7,C41,$B$7)))/86400</f>
        <v>8.3564814814814821E-3</v>
      </c>
      <c r="L40" s="167">
        <f ca="1">(MIN(OFFSET(Sheet3!$C$7:$J$7,C41,$B$7)))/86400</f>
        <v>8.3564814814814821E-3</v>
      </c>
      <c r="M40" s="134">
        <f ca="1">MAX(OFFSET(Sheet3!$C$8:$J$8,C41,$B$7))</f>
        <v>0.33648</v>
      </c>
      <c r="N40" s="134">
        <f ca="1">(OFFSET(Sheet3!$K$8,C41,$B$7))</f>
        <v>0.33679066238227146</v>
      </c>
      <c r="O40" s="134">
        <f ca="1">MIN(OFFSET(Sheet3!$C$8:$J$8,C41,$B$7))</f>
        <v>0.33648</v>
      </c>
    </row>
    <row r="41" spans="3:15" x14ac:dyDescent="0.25">
      <c r="C41" s="134">
        <v>144</v>
      </c>
      <c r="D41" s="134">
        <f ca="1">OFFSET(Sheet3!$B$5,C42,0)</f>
        <v>129</v>
      </c>
      <c r="E41" s="134">
        <v>3</v>
      </c>
      <c r="F41" s="134">
        <f ca="1">OFFSET(Sheet3!$C$5,C42,$B$7)</f>
        <v>3</v>
      </c>
      <c r="G41" s="134">
        <f ca="1">MAX(OFFSET(Sheet3!$C$6:$J$6,C42,$B$7))</f>
        <v>438.92</v>
      </c>
      <c r="H41" s="134">
        <f ca="1">AVERAGE(OFFSET(Sheet3!$C$6:$J$6,C42,$B$7))</f>
        <v>339.97333333333336</v>
      </c>
      <c r="I41" s="134">
        <f ca="1">MIN(OFFSET(Sheet3!$C$6:$J$6,C42,$B$7))</f>
        <v>222.08</v>
      </c>
      <c r="J41" s="167">
        <f ca="1">(MAX(OFFSET(Sheet3!$C$7:$J$7,C42,$B$7)))/86400</f>
        <v>7.951388888888888E-3</v>
      </c>
      <c r="K41" s="167">
        <f ca="1">(AVERAGE(OFFSET(Sheet3!$C$7:$J$7,C42,$B$7)))/86400</f>
        <v>4.787808641975309E-3</v>
      </c>
      <c r="L41" s="167">
        <f ca="1">(MIN(OFFSET(Sheet3!$C$7:$J$7,C42,$B$7)))/86400</f>
        <v>2.0717592592592593E-3</v>
      </c>
      <c r="M41" s="134">
        <f ca="1">MAX(OFFSET(Sheet3!$C$8:$J$8,C42,$B$7))</f>
        <v>0.84324200000000005</v>
      </c>
      <c r="N41" s="134">
        <f ca="1">(OFFSET(Sheet3!$K$8,C42,$B$7))</f>
        <v>0.56035275964544717</v>
      </c>
      <c r="O41" s="134">
        <f ca="1">MIN(OFFSET(Sheet3!$C$8:$J$8,C42,$B$7))</f>
        <v>0.43529499999999999</v>
      </c>
    </row>
    <row r="42" spans="3:15" x14ac:dyDescent="0.25">
      <c r="C42" s="134">
        <v>148</v>
      </c>
      <c r="D42" s="134">
        <f ca="1">OFFSET(Sheet3!$B$5,C43,0)</f>
        <v>133</v>
      </c>
      <c r="E42" s="134">
        <v>3</v>
      </c>
      <c r="F42" s="134">
        <f ca="1">OFFSET(Sheet3!$C$5,C43,$B$7)</f>
        <v>1</v>
      </c>
      <c r="G42" s="134">
        <f ca="1">MAX(OFFSET(Sheet3!$C$6:$J$6,C43,$B$7))</f>
        <v>1019.56</v>
      </c>
      <c r="H42" s="134">
        <f ca="1">AVERAGE(OFFSET(Sheet3!$C$6:$J$6,C43,$B$7))</f>
        <v>1019.56</v>
      </c>
      <c r="I42" s="134">
        <f ca="1">MIN(OFFSET(Sheet3!$C$6:$J$6,C43,$B$7))</f>
        <v>1019.56</v>
      </c>
      <c r="J42" s="167">
        <f ca="1">(MAX(OFFSET(Sheet3!$C$7:$J$7,C43,$B$7)))/86400</f>
        <v>3.8194444444444443E-3</v>
      </c>
      <c r="K42" s="167">
        <f ca="1">(AVERAGE(OFFSET(Sheet3!$C$7:$J$7,C43,$B$7)))/86400</f>
        <v>3.8194444444444443E-3</v>
      </c>
      <c r="L42" s="167">
        <f ca="1">(MIN(OFFSET(Sheet3!$C$7:$J$7,C43,$B$7)))/86400</f>
        <v>3.8194444444444443E-3</v>
      </c>
      <c r="M42" s="134">
        <f ca="1">MAX(OFFSET(Sheet3!$C$8:$J$8,C43,$B$7))</f>
        <v>2.1064509999999999</v>
      </c>
      <c r="N42" s="134">
        <f ca="1">(OFFSET(Sheet3!$K$8,C43,$B$7))</f>
        <v>2.1065221847272726</v>
      </c>
      <c r="O42" s="134">
        <f ca="1">MIN(OFFSET(Sheet3!$C$8:$J$8,C43,$B$7))</f>
        <v>2.1064509999999999</v>
      </c>
    </row>
    <row r="43" spans="3:15" x14ac:dyDescent="0.25">
      <c r="C43" s="134">
        <v>152</v>
      </c>
      <c r="D43" s="134">
        <f ca="1">OFFSET(Sheet3!$B$5,C44,0)</f>
        <v>140</v>
      </c>
      <c r="E43" s="134">
        <v>3</v>
      </c>
      <c r="F43" s="134">
        <f ca="1">OFFSET(Sheet3!$C$5,C44,$B$7)</f>
        <v>3</v>
      </c>
      <c r="G43" s="134">
        <f ca="1">MAX(OFFSET(Sheet3!$C$6:$J$6,C44,$B$7))</f>
        <v>486.96000000000004</v>
      </c>
      <c r="H43" s="134">
        <f ca="1">AVERAGE(OFFSET(Sheet3!$C$6:$J$6,C44,$B$7))</f>
        <v>486.96000000000004</v>
      </c>
      <c r="I43" s="134">
        <f ca="1">MIN(OFFSET(Sheet3!$C$6:$J$6,C44,$B$7))</f>
        <v>486.96</v>
      </c>
      <c r="J43" s="167">
        <f ca="1">(MAX(OFFSET(Sheet3!$C$7:$J$7,C44,$B$7)))/86400</f>
        <v>4.9027864857608032E-3</v>
      </c>
      <c r="K43" s="167">
        <f ca="1">(AVERAGE(OFFSET(Sheet3!$C$7:$J$7,C44,$B$7)))/86400</f>
        <v>4.1148427687144268E-3</v>
      </c>
      <c r="L43" s="167">
        <f ca="1">(MIN(OFFSET(Sheet3!$C$7:$J$7,C44,$B$7)))/86400</f>
        <v>3.5238404055601756E-3</v>
      </c>
      <c r="M43" s="134">
        <f ca="1">MAX(OFFSET(Sheet3!$C$8:$J$8,C44,$B$7))</f>
        <v>1.0905121376296993</v>
      </c>
      <c r="N43" s="134">
        <f ca="1">(OFFSET(Sheet3!$K$8,C44,$B$7))</f>
        <v>0.93388519302619966</v>
      </c>
      <c r="O43" s="134">
        <f ca="1">MIN(OFFSET(Sheet3!$C$8:$J$8,C44,$B$7))</f>
        <v>0.7837972843594101</v>
      </c>
    </row>
    <row r="44" spans="3:15" x14ac:dyDescent="0.25">
      <c r="C44" s="134">
        <v>156</v>
      </c>
      <c r="D44" s="134">
        <f ca="1">OFFSET(Sheet3!$B$5,C45,0)</f>
        <v>143</v>
      </c>
      <c r="E44" s="134">
        <v>3</v>
      </c>
      <c r="F44" s="134">
        <f ca="1">OFFSET(Sheet3!$C$5,C45,$B$7)</f>
        <v>0</v>
      </c>
      <c r="G44" s="134">
        <f ca="1">MAX(OFFSET(Sheet3!$C$6:$J$6,C45,$B$7))</f>
        <v>0</v>
      </c>
      <c r="H44" s="134" t="e">
        <f ca="1">AVERAGE(OFFSET(Sheet3!$C$6:$J$6,C45,$B$7))</f>
        <v>#DIV/0!</v>
      </c>
      <c r="I44" s="134">
        <f ca="1">MIN(OFFSET(Sheet3!$C$6:$J$6,C45,$B$7))</f>
        <v>0</v>
      </c>
      <c r="J44" s="167">
        <f ca="1">(MAX(OFFSET(Sheet3!$C$7:$J$7,C45,$B$7)))/86400</f>
        <v>0</v>
      </c>
      <c r="K44" s="167" t="e">
        <f ca="1">(AVERAGE(OFFSET(Sheet3!$C$7:$J$7,C45,$B$7)))/86400</f>
        <v>#DIV/0!</v>
      </c>
      <c r="L44" s="167">
        <f ca="1">(MIN(OFFSET(Sheet3!$C$7:$J$7,C45,$B$7)))/86400</f>
        <v>0</v>
      </c>
      <c r="M44" s="134">
        <f ca="1">MAX(OFFSET(Sheet3!$C$8:$J$8,C45,$B$7))</f>
        <v>0</v>
      </c>
      <c r="N44" s="134">
        <f ca="1">(OFFSET(Sheet3!$K$8,C45,$B$7))</f>
        <v>0</v>
      </c>
      <c r="O44" s="134">
        <f ca="1">MIN(OFFSET(Sheet3!$C$8:$J$8,C45,$B$7))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3</v>
      </c>
      <c r="F45" s="134">
        <f ca="1">OFFSET(Sheet3!$C$5,C46,$B$7)</f>
        <v>0</v>
      </c>
      <c r="G45" s="134">
        <f ca="1">MAX(OFFSET(Sheet3!$C$6:$J$6,C46,$B$7))</f>
        <v>0</v>
      </c>
      <c r="H45" s="134" t="e">
        <f ca="1">AVERAGE(OFFSET(Sheet3!$C$6:$J$6,C46,$B$7))</f>
        <v>#DIV/0!</v>
      </c>
      <c r="I45" s="134">
        <f ca="1">MIN(OFFSET(Sheet3!$C$6:$J$6,C46,$B$7))</f>
        <v>0</v>
      </c>
      <c r="J45" s="167">
        <f ca="1">(MAX(OFFSET(Sheet3!$C$7:$J$7,C46,$B$7)))/86400</f>
        <v>0</v>
      </c>
      <c r="K45" s="167" t="e">
        <f ca="1">(AVERAGE(OFFSET(Sheet3!$C$7:$J$7,C46,$B$7)))/86400</f>
        <v>#DIV/0!</v>
      </c>
      <c r="L45" s="167">
        <f ca="1">(MIN(OFFSET(Sheet3!$C$7:$J$7,C46,$B$7)))/86400</f>
        <v>0</v>
      </c>
      <c r="M45" s="134">
        <f ca="1">MAX(OFFSET(Sheet3!$C$8:$J$8,C46,$B$7))</f>
        <v>0</v>
      </c>
      <c r="N45" s="134">
        <f ca="1">(OFFSET(Sheet3!$K$8,C46,$B$7))</f>
        <v>0</v>
      </c>
      <c r="O45" s="134">
        <f ca="1">MIN(OFFSET(Sheet3!$C$8:$J$8,C46,$B$7))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3</v>
      </c>
      <c r="F46" s="134">
        <f ca="1">OFFSET(Sheet3!$C$5,C47,$B$7)</f>
        <v>3</v>
      </c>
      <c r="G46" s="134">
        <f ca="1">MAX(OFFSET(Sheet3!$C$6:$J$6,C47,$B$7))</f>
        <v>743.96</v>
      </c>
      <c r="H46" s="134">
        <f ca="1">AVERAGE(OFFSET(Sheet3!$C$6:$J$6,C47,$B$7))</f>
        <v>643.29333333333341</v>
      </c>
      <c r="I46" s="134">
        <f ca="1">MIN(OFFSET(Sheet3!$C$6:$J$6,C47,$B$7))</f>
        <v>585.96</v>
      </c>
      <c r="J46" s="167">
        <f ca="1">(MAX(OFFSET(Sheet3!$C$7:$J$7,C47,$B$7)))/86400</f>
        <v>9.7337962962962959E-3</v>
      </c>
      <c r="K46" s="167">
        <f ca="1">(AVERAGE(OFFSET(Sheet3!$C$7:$J$7,C47,$B$7)))/86400</f>
        <v>7.905092592592592E-3</v>
      </c>
      <c r="L46" s="167">
        <f ca="1">(MIN(OFFSET(Sheet3!$C$7:$J$7,C47,$B$7)))/86400</f>
        <v>5.8796296296296296E-3</v>
      </c>
      <c r="M46" s="134">
        <f ca="1">MAX(OFFSET(Sheet3!$C$8:$J$8,C47,$B$7))</f>
        <v>0.80439899999999998</v>
      </c>
      <c r="N46" s="134">
        <f ca="1">(OFFSET(Sheet3!$K$8,C47,$B$7))</f>
        <v>0.64217816597364574</v>
      </c>
      <c r="O46" s="134">
        <f ca="1">MIN(OFFSET(Sheet3!$C$8:$J$8,C47,$B$7))</f>
        <v>0.57003700000000002</v>
      </c>
    </row>
    <row r="47" spans="3:15" x14ac:dyDescent="0.25">
      <c r="C47" s="134">
        <v>168</v>
      </c>
      <c r="D47" s="134">
        <f ca="1">OFFSET(Sheet3!$B$5,C48,0)</f>
        <v>150</v>
      </c>
      <c r="E47" s="134">
        <v>3</v>
      </c>
      <c r="F47" s="134">
        <f ca="1">OFFSET(Sheet3!$C$5,C48,$B$7)</f>
        <v>1</v>
      </c>
      <c r="G47" s="134">
        <f ca="1">MAX(OFFSET(Sheet3!$C$6:$J$6,C48,$B$7))</f>
        <v>391.96000000000004</v>
      </c>
      <c r="H47" s="134">
        <f ca="1">AVERAGE(OFFSET(Sheet3!$C$6:$J$6,C48,$B$7))</f>
        <v>391.96000000000004</v>
      </c>
      <c r="I47" s="134">
        <f ca="1">MIN(OFFSET(Sheet3!$C$6:$J$6,C48,$B$7))</f>
        <v>391.96000000000004</v>
      </c>
      <c r="J47" s="167">
        <f ca="1">(MAX(OFFSET(Sheet3!$C$7:$J$7,C48,$B$7)))/86400</f>
        <v>3.2412348105992357E-3</v>
      </c>
      <c r="K47" s="167">
        <f ca="1">(AVERAGE(OFFSET(Sheet3!$C$7:$J$7,C48,$B$7)))/86400</f>
        <v>3.2412348105992357E-3</v>
      </c>
      <c r="L47" s="167">
        <f ca="1">(MIN(OFFSET(Sheet3!$C$7:$J$7,C48,$B$7)))/86400</f>
        <v>3.2412348105992357E-3</v>
      </c>
      <c r="M47" s="134">
        <f ca="1">MAX(OFFSET(Sheet3!$C$8:$J$8,C48,$B$7))</f>
        <v>0.95429950917904605</v>
      </c>
      <c r="N47" s="134">
        <f ca="1">(OFFSET(Sheet3!$K$8,C48,$B$7))</f>
        <v>0.95429950917904605</v>
      </c>
      <c r="O47" s="134">
        <f ca="1">MIN(OFFSET(Sheet3!$C$8:$J$8,C48,$B$7))</f>
        <v>0.95429950917904605</v>
      </c>
    </row>
    <row r="48" spans="3:15" x14ac:dyDescent="0.25">
      <c r="C48" s="134">
        <v>172</v>
      </c>
      <c r="D48" s="134">
        <f ca="1">OFFSET(Sheet3!$B$5,C49,0)</f>
        <v>157</v>
      </c>
      <c r="E48" s="134">
        <v>3</v>
      </c>
      <c r="F48" s="134">
        <f ca="1">OFFSET(Sheet3!$C$5,C49,$B$7)</f>
        <v>2</v>
      </c>
      <c r="G48" s="134">
        <f ca="1">MAX(OFFSET(Sheet3!$C$6:$J$6,C49,$B$7))</f>
        <v>211.59</v>
      </c>
      <c r="H48" s="134">
        <f ca="1">AVERAGE(OFFSET(Sheet3!$C$6:$J$6,C49,$B$7))</f>
        <v>208.405</v>
      </c>
      <c r="I48" s="134">
        <f ca="1">MIN(OFFSET(Sheet3!$C$6:$J$6,C49,$B$7))</f>
        <v>205.22</v>
      </c>
      <c r="J48" s="167">
        <f ca="1">(MAX(OFFSET(Sheet3!$C$7:$J$7,C49,$B$7)))/86400</f>
        <v>4.0162037037037041E-3</v>
      </c>
      <c r="K48" s="167">
        <f ca="1">(AVERAGE(OFFSET(Sheet3!$C$7:$J$7,C49,$B$7)))/86400</f>
        <v>2.8935185185185184E-3</v>
      </c>
      <c r="L48" s="167">
        <f ca="1">(MIN(OFFSET(Sheet3!$C$7:$J$7,C49,$B$7)))/86400</f>
        <v>1.7708333333333332E-3</v>
      </c>
      <c r="M48" s="134">
        <f ca="1">MAX(OFFSET(Sheet3!$C$8:$J$8,C49,$B$7))</f>
        <v>0.91191199999999994</v>
      </c>
      <c r="N48" s="134">
        <f ca="1">(OFFSET(Sheet3!$K$8,C49,$B$7))</f>
        <v>0.56837545392</v>
      </c>
      <c r="O48" s="134">
        <f ca="1">MIN(OFFSET(Sheet3!$C$8:$J$8,C49,$B$7))</f>
        <v>0.41536499999999998</v>
      </c>
    </row>
    <row r="49" spans="3:15" x14ac:dyDescent="0.25">
      <c r="C49" s="134">
        <v>176</v>
      </c>
      <c r="D49" s="134">
        <f ca="1">OFFSET(Sheet3!$B$5,C50,0)</f>
        <v>159</v>
      </c>
      <c r="E49" s="134">
        <v>3</v>
      </c>
      <c r="F49" s="134">
        <f ca="1">OFFSET(Sheet3!$C$5,C50,$B$7)</f>
        <v>0</v>
      </c>
      <c r="G49" s="134">
        <f ca="1">MAX(OFFSET(Sheet3!$C$6:$J$6,C50,$B$7))</f>
        <v>0</v>
      </c>
      <c r="H49" s="134" t="e">
        <f ca="1">AVERAGE(OFFSET(Sheet3!$C$6:$J$6,C50,$B$7))</f>
        <v>#DIV/0!</v>
      </c>
      <c r="I49" s="134">
        <f ca="1">MIN(OFFSET(Sheet3!$C$6:$J$6,C50,$B$7))</f>
        <v>0</v>
      </c>
      <c r="J49" s="167">
        <f ca="1">(MAX(OFFSET(Sheet3!$C$7:$J$7,C50,$B$7)))/86400</f>
        <v>0</v>
      </c>
      <c r="K49" s="167" t="e">
        <f ca="1">(AVERAGE(OFFSET(Sheet3!$C$7:$J$7,C50,$B$7)))/86400</f>
        <v>#DIV/0!</v>
      </c>
      <c r="L49" s="167">
        <f ca="1">(MIN(OFFSET(Sheet3!$C$7:$J$7,C50,$B$7)))/86400</f>
        <v>0</v>
      </c>
      <c r="M49" s="134">
        <f ca="1">MAX(OFFSET(Sheet3!$C$8:$J$8,C50,$B$7))</f>
        <v>0</v>
      </c>
      <c r="N49" s="134">
        <f ca="1">(OFFSET(Sheet3!$K$8,C50,$B$7))</f>
        <v>0</v>
      </c>
      <c r="O49" s="134">
        <f ca="1">MIN(OFFSET(Sheet3!$C$8:$J$8,C50,$B$7))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3</v>
      </c>
      <c r="F50" s="134">
        <f ca="1">OFFSET(Sheet3!$C$5,C51,$B$7)</f>
        <v>0</v>
      </c>
      <c r="G50" s="134">
        <f ca="1">MAX(OFFSET(Sheet3!$C$6:$J$6,C51,$B$7))</f>
        <v>0</v>
      </c>
      <c r="H50" s="134" t="e">
        <f ca="1">AVERAGE(OFFSET(Sheet3!$C$6:$J$6,C51,$B$7))</f>
        <v>#DIV/0!</v>
      </c>
      <c r="I50" s="134">
        <f ca="1">MIN(OFFSET(Sheet3!$C$6:$J$6,C51,$B$7))</f>
        <v>0</v>
      </c>
      <c r="J50" s="167">
        <f ca="1">(MAX(OFFSET(Sheet3!$C$7:$J$7,C51,$B$7)))/86400</f>
        <v>0</v>
      </c>
      <c r="K50" s="167" t="e">
        <f ca="1">(AVERAGE(OFFSET(Sheet3!$C$7:$J$7,C51,$B$7)))/86400</f>
        <v>#DIV/0!</v>
      </c>
      <c r="L50" s="167">
        <f ca="1">(MIN(OFFSET(Sheet3!$C$7:$J$7,C51,$B$7)))/86400</f>
        <v>0</v>
      </c>
      <c r="M50" s="134">
        <f ca="1">MAX(OFFSET(Sheet3!$C$8:$J$8,C51,$B$7))</f>
        <v>0</v>
      </c>
      <c r="N50" s="134">
        <f ca="1">(OFFSET(Sheet3!$K$8,C51,$B$7))</f>
        <v>0</v>
      </c>
      <c r="O50" s="134">
        <f ca="1">MIN(OFFSET(Sheet3!$C$8:$J$8,C51,$B$7))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3</v>
      </c>
      <c r="F51" s="134">
        <f ca="1">OFFSET(Sheet3!$C$5,C52,$B$7)</f>
        <v>2</v>
      </c>
      <c r="G51" s="134">
        <f ca="1">MAX(OFFSET(Sheet3!$C$6:$J$6,C52,$B$7))</f>
        <v>246.04</v>
      </c>
      <c r="H51" s="134">
        <f ca="1">AVERAGE(OFFSET(Sheet3!$C$6:$J$6,C52,$B$7))</f>
        <v>203.1</v>
      </c>
      <c r="I51" s="134">
        <f ca="1">MIN(OFFSET(Sheet3!$C$6:$J$6,C52,$B$7))</f>
        <v>160.16</v>
      </c>
      <c r="J51" s="167">
        <f ca="1">(MAX(OFFSET(Sheet3!$C$7:$J$7,C52,$B$7)))/86400</f>
        <v>5.8912037037037041E-3</v>
      </c>
      <c r="K51" s="167">
        <f ca="1">(AVERAGE(OFFSET(Sheet3!$C$7:$J$7,C52,$B$7)))/86400</f>
        <v>4.7916666666666663E-3</v>
      </c>
      <c r="L51" s="167">
        <f ca="1">(MIN(OFFSET(Sheet3!$C$7:$J$7,C52,$B$7)))/86400</f>
        <v>3.6921296296296298E-3</v>
      </c>
      <c r="M51" s="134">
        <f ca="1">MAX(OFFSET(Sheet3!$C$8:$J$8,C52,$B$7))</f>
        <v>0.34184199999999998</v>
      </c>
      <c r="N51" s="134">
        <f ca="1">(OFFSET(Sheet3!$K$8,C52,$B$7))</f>
        <v>0.33448509565217388</v>
      </c>
      <c r="O51" s="134">
        <f ca="1">MIN(OFFSET(Sheet3!$C$8:$J$8,C52,$B$7))</f>
        <v>0.32938299999999998</v>
      </c>
    </row>
    <row r="52" spans="3:15" x14ac:dyDescent="0.25">
      <c r="C52" s="134">
        <v>188</v>
      </c>
      <c r="D52" s="134">
        <f ca="1">OFFSET(Sheet3!$B$5,C53,0)</f>
        <v>171</v>
      </c>
      <c r="E52" s="134">
        <v>3</v>
      </c>
      <c r="F52" s="134">
        <f ca="1">OFFSET(Sheet3!$C$5,C53,$B$7)</f>
        <v>2</v>
      </c>
      <c r="G52" s="134">
        <f ca="1">MAX(OFFSET(Sheet3!$C$6:$J$6,C53,$B$7))</f>
        <v>416.32</v>
      </c>
      <c r="H52" s="134">
        <f ca="1">AVERAGE(OFFSET(Sheet3!$C$6:$J$6,C53,$B$7))</f>
        <v>416.32</v>
      </c>
      <c r="I52" s="134">
        <f ca="1">MIN(OFFSET(Sheet3!$C$6:$J$6,C53,$B$7))</f>
        <v>416.32</v>
      </c>
      <c r="J52" s="167">
        <f ca="1">(MAX(OFFSET(Sheet3!$C$7:$J$7,C53,$B$7)))/86400</f>
        <v>4.2592592592592595E-3</v>
      </c>
      <c r="K52" s="167">
        <f ca="1">(AVERAGE(OFFSET(Sheet3!$C$7:$J$7,C53,$B$7)))/86400</f>
        <v>4.0393518518518521E-3</v>
      </c>
      <c r="L52" s="167">
        <f ca="1">(MIN(OFFSET(Sheet3!$C$7:$J$7,C53,$B$7)))/86400</f>
        <v>3.8194444444444443E-3</v>
      </c>
      <c r="M52" s="134">
        <f ca="1">MAX(OFFSET(Sheet3!$C$8:$J$8,C53,$B$7))</f>
        <v>0.85967700000000002</v>
      </c>
      <c r="N52" s="134">
        <f ca="1">(OFFSET(Sheet3!$K$8,C53,$B$7))</f>
        <v>0.81333420378223487</v>
      </c>
      <c r="O52" s="134">
        <f ca="1">MIN(OFFSET(Sheet3!$C$8:$J$8,C53,$B$7))</f>
        <v>0.77119599999999999</v>
      </c>
    </row>
    <row r="53" spans="3:15" x14ac:dyDescent="0.25">
      <c r="C53" s="134">
        <v>192</v>
      </c>
      <c r="D53" s="134">
        <f ca="1">OFFSET(Sheet3!$B$5,C54,0)</f>
        <v>173</v>
      </c>
      <c r="E53" s="134">
        <v>3</v>
      </c>
      <c r="F53" s="134">
        <f ca="1">OFFSET(Sheet3!$C$5,C54,$B$7)</f>
        <v>0</v>
      </c>
      <c r="G53" s="134">
        <f ca="1">MAX(OFFSET(Sheet3!$C$6:$J$6,C54,$B$7))</f>
        <v>0</v>
      </c>
      <c r="H53" s="134" t="e">
        <f ca="1">AVERAGE(OFFSET(Sheet3!$C$6:$J$6,C54,$B$7))</f>
        <v>#DIV/0!</v>
      </c>
      <c r="I53" s="134">
        <f ca="1">MIN(OFFSET(Sheet3!$C$6:$J$6,C54,$B$7))</f>
        <v>0</v>
      </c>
      <c r="J53" s="167">
        <f ca="1">(MAX(OFFSET(Sheet3!$C$7:$J$7,C54,$B$7)))/86400</f>
        <v>0</v>
      </c>
      <c r="K53" s="167" t="e">
        <f ca="1">(AVERAGE(OFFSET(Sheet3!$C$7:$J$7,C54,$B$7)))/86400</f>
        <v>#DIV/0!</v>
      </c>
      <c r="L53" s="167">
        <f ca="1">(MIN(OFFSET(Sheet3!$C$7:$J$7,C54,$B$7)))/86400</f>
        <v>0</v>
      </c>
      <c r="M53" s="134">
        <f ca="1">MAX(OFFSET(Sheet3!$C$8:$J$8,C54,$B$7))</f>
        <v>0</v>
      </c>
      <c r="N53" s="134">
        <f ca="1">(OFFSET(Sheet3!$K$8,C54,$B$7))</f>
        <v>0</v>
      </c>
      <c r="O53" s="134">
        <f ca="1">MIN(OFFSET(Sheet3!$C$8:$J$8,C54,$B$7))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3</v>
      </c>
      <c r="F54" s="134">
        <f ca="1">OFFSET(Sheet3!$C$5,C55,$B$7)</f>
        <v>2</v>
      </c>
      <c r="G54" s="134">
        <f ca="1">MAX(OFFSET(Sheet3!$C$6:$J$6,C55,$B$7))</f>
        <v>221.54</v>
      </c>
      <c r="H54" s="134">
        <f ca="1">AVERAGE(OFFSET(Sheet3!$C$6:$J$6,C55,$B$7))</f>
        <v>180.51999999999998</v>
      </c>
      <c r="I54" s="134">
        <f ca="1">MIN(OFFSET(Sheet3!$C$6:$J$6,C55,$B$7))</f>
        <v>139.5</v>
      </c>
      <c r="J54" s="167">
        <f ca="1">(MAX(OFFSET(Sheet3!$C$7:$J$7,C55,$B$7)))/86400</f>
        <v>2.6967592592592594E-3</v>
      </c>
      <c r="K54" s="167">
        <f ca="1">(AVERAGE(OFFSET(Sheet3!$C$7:$J$7,C55,$B$7)))/86400</f>
        <v>2.0833333333333333E-3</v>
      </c>
      <c r="L54" s="167">
        <f ca="1">(MIN(OFFSET(Sheet3!$C$7:$J$7,C55,$B$7)))/86400</f>
        <v>1.4699074074074074E-3</v>
      </c>
      <c r="M54" s="134">
        <f ca="1">MAX(OFFSET(Sheet3!$C$8:$J$8,C55,$B$7))</f>
        <v>0.74601499999999998</v>
      </c>
      <c r="N54" s="134">
        <f ca="1">(OFFSET(Sheet3!$K$8,C55,$B$7))</f>
        <v>0.6837856906666665</v>
      </c>
      <c r="O54" s="134">
        <f ca="1">MIN(OFFSET(Sheet3!$C$8:$J$8,C55,$B$7))</f>
        <v>0.64599099999999998</v>
      </c>
    </row>
    <row r="55" spans="3:15" x14ac:dyDescent="0.25">
      <c r="C55" s="134">
        <v>200</v>
      </c>
      <c r="D55" s="134">
        <f ca="1">OFFSET(Sheet3!$B$5,C56,0)</f>
        <v>184</v>
      </c>
      <c r="E55" s="134">
        <v>3</v>
      </c>
      <c r="F55" s="134">
        <f ca="1">OFFSET(Sheet3!$C$5,C56,$B$7)</f>
        <v>3</v>
      </c>
      <c r="G55" s="134">
        <f ca="1">MAX(OFFSET(Sheet3!$C$6:$J$6,C56,$B$7))</f>
        <v>717.68</v>
      </c>
      <c r="H55" s="134">
        <f ca="1">AVERAGE(OFFSET(Sheet3!$C$6:$J$6,C56,$B$7))</f>
        <v>441.09333333333331</v>
      </c>
      <c r="I55" s="134">
        <f ca="1">MIN(OFFSET(Sheet3!$C$6:$J$6,C56,$B$7))</f>
        <v>302.8</v>
      </c>
      <c r="J55" s="167">
        <f ca="1">(MAX(OFFSET(Sheet3!$C$7:$J$7,C56,$B$7)))/86400</f>
        <v>3.425925925925926E-3</v>
      </c>
      <c r="K55" s="167">
        <f ca="1">(AVERAGE(OFFSET(Sheet3!$C$7:$J$7,C56,$B$7)))/86400</f>
        <v>2.4459876543209877E-3</v>
      </c>
      <c r="L55" s="167">
        <f ca="1">(MIN(OFFSET(Sheet3!$C$7:$J$7,C56,$B$7)))/86400</f>
        <v>1.5509259259259259E-3</v>
      </c>
      <c r="M55" s="134">
        <f ca="1">MAX(OFFSET(Sheet3!$C$8:$J$8,C56,$B$7))</f>
        <v>1.6488290000000001</v>
      </c>
      <c r="N55" s="134">
        <f ca="1">(OFFSET(Sheet3!$K$8,C56,$B$7))</f>
        <v>1.4230811931861196</v>
      </c>
      <c r="O55" s="134">
        <f ca="1">MIN(OFFSET(Sheet3!$C$8:$J$8,C56,$B$7))</f>
        <v>1.0096639999999999</v>
      </c>
    </row>
    <row r="56" spans="3:15" x14ac:dyDescent="0.25">
      <c r="C56" s="134">
        <v>204</v>
      </c>
      <c r="D56" s="134">
        <f ca="1">OFFSET(Sheet3!$B$5,C57,0)</f>
        <v>190</v>
      </c>
      <c r="E56" s="134">
        <v>3</v>
      </c>
      <c r="F56" s="134">
        <f ca="1">OFFSET(Sheet3!$C$5,C57,$B$7)</f>
        <v>2</v>
      </c>
      <c r="G56" s="134">
        <f ca="1">MAX(OFFSET(Sheet3!$C$6:$J$6,C57,$B$7))</f>
        <v>388.84000000000009</v>
      </c>
      <c r="H56" s="134">
        <f ca="1">AVERAGE(OFFSET(Sheet3!$C$6:$J$6,C57,$B$7))</f>
        <v>323.46000000000004</v>
      </c>
      <c r="I56" s="134">
        <f ca="1">MIN(OFFSET(Sheet3!$C$6:$J$6,C57,$B$7))</f>
        <v>258.07999999999993</v>
      </c>
      <c r="J56" s="167">
        <f ca="1">(MAX(OFFSET(Sheet3!$C$7:$J$7,C57,$B$7)))/86400</f>
        <v>3.0697869204908391E-3</v>
      </c>
      <c r="K56" s="167">
        <f ca="1">(AVERAGE(OFFSET(Sheet3!$C$7:$J$7,C57,$B$7)))/86400</f>
        <v>2.9790501574833098E-3</v>
      </c>
      <c r="L56" s="167">
        <f ca="1">(MIN(OFFSET(Sheet3!$C$7:$J$7,C57,$B$7)))/86400</f>
        <v>2.888313394475781E-3</v>
      </c>
      <c r="M56" s="134">
        <f ca="1">MAX(OFFSET(Sheet3!$C$8:$J$8,C57,$B$7))</f>
        <v>1.0623804402335213</v>
      </c>
      <c r="N56" s="134">
        <f ca="1">(OFFSET(Sheet3!$K$8,C57,$B$7))</f>
        <v>0.85683305586112835</v>
      </c>
      <c r="O56" s="134">
        <f ca="1">MIN(OFFSET(Sheet3!$C$8:$J$8,C57,$B$7))</f>
        <v>0.66343681082555483</v>
      </c>
    </row>
    <row r="57" spans="3:15" x14ac:dyDescent="0.25">
      <c r="C57" s="134">
        <v>208</v>
      </c>
      <c r="D57" s="134">
        <f ca="1">OFFSET(Sheet3!$B$5,C58,0)</f>
        <v>195</v>
      </c>
      <c r="E57" s="134">
        <v>3</v>
      </c>
      <c r="F57" s="134">
        <f ca="1">OFFSET(Sheet3!$C$5,C58,$B$7)</f>
        <v>0</v>
      </c>
      <c r="G57" s="134">
        <f ca="1">MAX(OFFSET(Sheet3!$C$6:$J$6,C58,$B$7))</f>
        <v>0</v>
      </c>
      <c r="H57" s="134" t="e">
        <f ca="1">AVERAGE(OFFSET(Sheet3!$C$6:$J$6,C58,$B$7))</f>
        <v>#DIV/0!</v>
      </c>
      <c r="I57" s="134">
        <f ca="1">MIN(OFFSET(Sheet3!$C$6:$J$6,C58,$B$7))</f>
        <v>0</v>
      </c>
      <c r="J57" s="167">
        <f ca="1">(MAX(OFFSET(Sheet3!$C$7:$J$7,C58,$B$7)))/86400</f>
        <v>0</v>
      </c>
      <c r="K57" s="167" t="e">
        <f ca="1">(AVERAGE(OFFSET(Sheet3!$C$7:$J$7,C58,$B$7)))/86400</f>
        <v>#DIV/0!</v>
      </c>
      <c r="L57" s="167">
        <f ca="1">(MIN(OFFSET(Sheet3!$C$7:$J$7,C58,$B$7)))/86400</f>
        <v>0</v>
      </c>
      <c r="M57" s="134">
        <f ca="1">MAX(OFFSET(Sheet3!$C$8:$J$8,C58,$B$7))</f>
        <v>0</v>
      </c>
      <c r="N57" s="134">
        <f ca="1">(OFFSET(Sheet3!$K$8,C58,$B$7))</f>
        <v>0</v>
      </c>
      <c r="O57" s="134">
        <f ca="1">MIN(OFFSET(Sheet3!$C$8:$J$8,C58,$B$7))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3</v>
      </c>
      <c r="F58" s="134">
        <f ca="1">OFFSET(Sheet3!$C$5,C59,$B$7)</f>
        <v>0</v>
      </c>
      <c r="G58" s="134">
        <f ca="1">MAX(OFFSET(Sheet3!$C$6:$J$6,C59,$B$7))</f>
        <v>0</v>
      </c>
      <c r="H58" s="134" t="e">
        <f ca="1">AVERAGE(OFFSET(Sheet3!$C$6:$J$6,C59,$B$7))</f>
        <v>#DIV/0!</v>
      </c>
      <c r="I58" s="134">
        <f ca="1">MIN(OFFSET(Sheet3!$C$6:$J$6,C59,$B$7))</f>
        <v>0</v>
      </c>
      <c r="J58" s="167">
        <f ca="1">(MAX(OFFSET(Sheet3!$C$7:$J$7,C59,$B$7)))/86400</f>
        <v>0</v>
      </c>
      <c r="K58" s="167" t="e">
        <f ca="1">(AVERAGE(OFFSET(Sheet3!$C$7:$J$7,C59,$B$7)))/86400</f>
        <v>#DIV/0!</v>
      </c>
      <c r="L58" s="167">
        <f ca="1">(MIN(OFFSET(Sheet3!$C$7:$J$7,C59,$B$7)))/86400</f>
        <v>0</v>
      </c>
      <c r="M58" s="134">
        <f ca="1">MAX(OFFSET(Sheet3!$C$8:$J$8,C59,$B$7))</f>
        <v>0</v>
      </c>
      <c r="N58" s="134">
        <f ca="1">(OFFSET(Sheet3!$K$8,C59,$B$7))</f>
        <v>0</v>
      </c>
      <c r="O58" s="134">
        <f ca="1">MIN(OFFSET(Sheet3!$C$8:$J$8,C59,$B$7))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3</v>
      </c>
      <c r="F59" s="134">
        <f ca="1">OFFSET(Sheet3!$C$5,C60,$B$7)</f>
        <v>3</v>
      </c>
      <c r="G59" s="134">
        <f ca="1">MAX(OFFSET(Sheet3!$C$6:$J$6,C60,$B$7))</f>
        <v>416.31999999999994</v>
      </c>
      <c r="H59" s="134">
        <f ca="1">AVERAGE(OFFSET(Sheet3!$C$6:$J$6,C60,$B$7))</f>
        <v>333.54666666666662</v>
      </c>
      <c r="I59" s="134">
        <f ca="1">MIN(OFFSET(Sheet3!$C$6:$J$6,C60,$B$7))</f>
        <v>168</v>
      </c>
      <c r="J59" s="167">
        <f ca="1">(MAX(OFFSET(Sheet3!$C$7:$J$7,C60,$B$7)))/86400</f>
        <v>9.0250036718106802E-3</v>
      </c>
      <c r="K59" s="167">
        <f ca="1">(AVERAGE(OFFSET(Sheet3!$C$7:$J$7,C60,$B$7)))/86400</f>
        <v>4.7185513782714373E-3</v>
      </c>
      <c r="L59" s="167">
        <f ca="1">(MIN(OFFSET(Sheet3!$C$7:$J$7,C60,$B$7)))/86400</f>
        <v>1.6543190407988944E-3</v>
      </c>
      <c r="M59" s="134">
        <f ca="1">MAX(OFFSET(Sheet3!$C$8:$J$8,C60,$B$7))</f>
        <v>0.94506035910080544</v>
      </c>
      <c r="N59" s="134">
        <f ca="1">(OFFSET(Sheet3!$K$8,C60,$B$7))</f>
        <v>0.55782935232624342</v>
      </c>
      <c r="O59" s="134">
        <f ca="1">MIN(OFFSET(Sheet3!$C$8:$J$8,C60,$B$7))</f>
        <v>0.36402677956618329</v>
      </c>
    </row>
    <row r="60" spans="3:15" x14ac:dyDescent="0.25">
      <c r="C60" s="134">
        <v>220</v>
      </c>
      <c r="D60" s="134">
        <f ca="1">OFFSET(Sheet3!$B$5,C61,0)</f>
        <v>203</v>
      </c>
      <c r="E60" s="134">
        <v>3</v>
      </c>
      <c r="F60" s="134">
        <f ca="1">OFFSET(Sheet3!$C$5,C61,$B$7)</f>
        <v>2</v>
      </c>
      <c r="G60" s="134">
        <f ca="1">MAX(OFFSET(Sheet3!$C$6:$J$6,C61,$B$7))</f>
        <v>490.63000000000005</v>
      </c>
      <c r="H60" s="134">
        <f ca="1">AVERAGE(OFFSET(Sheet3!$C$6:$J$6,C61,$B$7))</f>
        <v>490.63000000000005</v>
      </c>
      <c r="I60" s="134">
        <f ca="1">MIN(OFFSET(Sheet3!$C$6:$J$6,C61,$B$7))</f>
        <v>490.63000000000005</v>
      </c>
      <c r="J60" s="167">
        <f ca="1">(MAX(OFFSET(Sheet3!$C$7:$J$7,C61,$B$7)))/86400</f>
        <v>7.0293869122961487E-3</v>
      </c>
      <c r="K60" s="167">
        <f ca="1">(AVERAGE(OFFSET(Sheet3!$C$7:$J$7,C61,$B$7)))/86400</f>
        <v>6.0215326334832515E-3</v>
      </c>
      <c r="L60" s="167">
        <f ca="1">(MIN(OFFSET(Sheet3!$C$7:$J$7,C61,$B$7)))/86400</f>
        <v>5.0136783546703536E-3</v>
      </c>
      <c r="M60" s="134">
        <f ca="1">MAX(OFFSET(Sheet3!$C$8:$J$8,C61,$B$7))</f>
        <v>0.77223783750485953</v>
      </c>
      <c r="N60" s="134">
        <f ca="1">(OFFSET(Sheet3!$K$8,C61,$B$7))</f>
        <v>0.64298449684160874</v>
      </c>
      <c r="O60" s="134">
        <f ca="1">MIN(OFFSET(Sheet3!$C$8:$J$8,C61,$B$7))</f>
        <v>0.55079513745116193</v>
      </c>
    </row>
    <row r="61" spans="3:15" x14ac:dyDescent="0.25">
      <c r="C61" s="134">
        <v>224</v>
      </c>
      <c r="D61" s="134">
        <f ca="1">OFFSET(Sheet3!$B$5,C62,0)</f>
        <v>205</v>
      </c>
      <c r="E61" s="134">
        <v>3</v>
      </c>
      <c r="F61" s="134">
        <f ca="1">OFFSET(Sheet3!$C$5,C62,$B$7)</f>
        <v>3</v>
      </c>
      <c r="G61" s="134">
        <f ca="1">MAX(OFFSET(Sheet3!$C$6:$J$6,C62,$B$7))</f>
        <v>466.07999999999993</v>
      </c>
      <c r="H61" s="134">
        <f ca="1">AVERAGE(OFFSET(Sheet3!$C$6:$J$6,C62,$B$7))</f>
        <v>384.06666666666661</v>
      </c>
      <c r="I61" s="134">
        <f ca="1">MIN(OFFSET(Sheet3!$C$6:$J$6,C62,$B$7))</f>
        <v>220.04000000000002</v>
      </c>
      <c r="J61" s="167">
        <f ca="1">(MAX(OFFSET(Sheet3!$C$7:$J$7,C62,$B$7)))/86400</f>
        <v>3.6294152276294964E-3</v>
      </c>
      <c r="K61" s="167">
        <f ca="1">(AVERAGE(OFFSET(Sheet3!$C$7:$J$7,C62,$B$7)))/86400</f>
        <v>2.8956920361792532E-3</v>
      </c>
      <c r="L61" s="167">
        <f ca="1">(MIN(OFFSET(Sheet3!$C$7:$J$7,C62,$B$7)))/86400</f>
        <v>1.537316123030515E-3</v>
      </c>
      <c r="M61" s="134">
        <f ca="1">MAX(OFFSET(Sheet3!$C$8:$J$8,C62,$B$7))</f>
        <v>1.1295147335657287</v>
      </c>
      <c r="N61" s="134">
        <f ca="1">(OFFSET(Sheet3!$K$8,C62,$B$7))</f>
        <v>1.0466649726760884</v>
      </c>
      <c r="O61" s="134">
        <f ca="1">MIN(OFFSET(Sheet3!$C$8:$J$8,C62,$B$7))</f>
        <v>1.0133914977084562</v>
      </c>
    </row>
    <row r="62" spans="3:15" x14ac:dyDescent="0.25">
      <c r="C62" s="134">
        <v>228</v>
      </c>
      <c r="D62" s="134">
        <f ca="1">OFFSET(Sheet3!$B$5,C63,0)</f>
        <v>206</v>
      </c>
      <c r="E62" s="134">
        <v>3</v>
      </c>
      <c r="F62" s="134">
        <f ca="1">OFFSET(Sheet3!$C$5,C63,$B$7)</f>
        <v>2</v>
      </c>
      <c r="G62" s="134">
        <f ca="1">MAX(OFFSET(Sheet3!$C$6:$J$6,C63,$B$7))</f>
        <v>246.04</v>
      </c>
      <c r="H62" s="134">
        <f ca="1">AVERAGE(OFFSET(Sheet3!$C$6:$J$6,C63,$B$7))</f>
        <v>206.68</v>
      </c>
      <c r="I62" s="134">
        <f ca="1">MIN(OFFSET(Sheet3!$C$6:$J$6,C63,$B$7))</f>
        <v>167.32</v>
      </c>
      <c r="J62" s="167">
        <f ca="1">(MAX(OFFSET(Sheet3!$C$7:$J$7,C63,$B$7)))/86400</f>
        <v>4.4013690212087973E-3</v>
      </c>
      <c r="K62" s="167">
        <f ca="1">(AVERAGE(OFFSET(Sheet3!$C$7:$J$7,C63,$B$7)))/86400</f>
        <v>3.350438371656197E-3</v>
      </c>
      <c r="L62" s="167">
        <f ca="1">(MIN(OFFSET(Sheet3!$C$7:$J$7,C63,$B$7)))/86400</f>
        <v>2.2995077221035966E-3</v>
      </c>
      <c r="M62" s="134">
        <f ca="1">MAX(OFFSET(Sheet3!$C$8:$J$8,C63,$B$7))</f>
        <v>0.84435346903120756</v>
      </c>
      <c r="N62" s="134">
        <f ca="1">(OFFSET(Sheet3!$K$8,C63,$B$7))</f>
        <v>0.48679965862178193</v>
      </c>
      <c r="O62" s="134">
        <f ca="1">MIN(OFFSET(Sheet3!$C$8:$J$8,C63,$B$7))</f>
        <v>0.29999465678209736</v>
      </c>
    </row>
    <row r="63" spans="3:15" x14ac:dyDescent="0.25">
      <c r="C63" s="134">
        <v>232</v>
      </c>
      <c r="D63" s="134">
        <f ca="1">OFFSET(Sheet3!$B$5,C64,0)</f>
        <v>207</v>
      </c>
      <c r="E63" s="134">
        <v>3</v>
      </c>
      <c r="F63" s="134">
        <f ca="1">OFFSET(Sheet3!$C$5,C64,$B$7)</f>
        <v>3</v>
      </c>
      <c r="G63" s="134">
        <f ca="1">MAX(OFFSET(Sheet3!$C$6:$J$6,C64,$B$7))</f>
        <v>635.59999999999991</v>
      </c>
      <c r="H63" s="134">
        <f ca="1">AVERAGE(OFFSET(Sheet3!$C$6:$J$6,C64,$B$7))</f>
        <v>547.25999999999988</v>
      </c>
      <c r="I63" s="134">
        <f ca="1">MIN(OFFSET(Sheet3!$C$6:$J$6,C64,$B$7))</f>
        <v>400.57999999999993</v>
      </c>
      <c r="J63" s="167">
        <f ca="1">(MAX(OFFSET(Sheet3!$C$7:$J$7,C64,$B$7)))/86400</f>
        <v>5.9296789465748626E-3</v>
      </c>
      <c r="K63" s="167">
        <f ca="1">(AVERAGE(OFFSET(Sheet3!$C$7:$J$7,C64,$B$7)))/86400</f>
        <v>5.6415234833125253E-3</v>
      </c>
      <c r="L63" s="167">
        <f ca="1">(MIN(OFFSET(Sheet3!$C$7:$J$7,C64,$B$7)))/86400</f>
        <v>5.0848489988739179E-3</v>
      </c>
      <c r="M63" s="134">
        <f ca="1">MAX(OFFSET(Sheet3!$C$8:$J$8,C64,$B$7))</f>
        <v>0.93985585651992154</v>
      </c>
      <c r="N63" s="134">
        <f ca="1">(OFFSET(Sheet3!$K$8,C64,$B$7))</f>
        <v>0.76550979466942903</v>
      </c>
      <c r="O63" s="134">
        <f ca="1">MIN(OFFSET(Sheet3!$C$8:$J$8,C64,$B$7))</f>
        <v>0.5348747591426235</v>
      </c>
    </row>
    <row r="64" spans="3:15" x14ac:dyDescent="0.25">
      <c r="C64" s="134">
        <v>236</v>
      </c>
      <c r="D64" s="134">
        <f ca="1">OFFSET(Sheet3!$B$5,C65,0)</f>
        <v>210</v>
      </c>
      <c r="E64" s="134">
        <v>3</v>
      </c>
      <c r="F64" s="134">
        <f ca="1">OFFSET(Sheet3!$C$5,C65,$B$7)</f>
        <v>0</v>
      </c>
      <c r="G64" s="134">
        <f ca="1">MAX(OFFSET(Sheet3!$C$6:$J$6,C65,$B$7))</f>
        <v>0</v>
      </c>
      <c r="H64" s="134" t="e">
        <f ca="1">AVERAGE(OFFSET(Sheet3!$C$6:$J$6,C65,$B$7))</f>
        <v>#DIV/0!</v>
      </c>
      <c r="I64" s="134">
        <f ca="1">MIN(OFFSET(Sheet3!$C$6:$J$6,C65,$B$7))</f>
        <v>0</v>
      </c>
      <c r="J64" s="167">
        <f ca="1">(MAX(OFFSET(Sheet3!$C$7:$J$7,C65,$B$7)))/86400</f>
        <v>0</v>
      </c>
      <c r="K64" s="167" t="e">
        <f ca="1">(AVERAGE(OFFSET(Sheet3!$C$7:$J$7,C65,$B$7)))/86400</f>
        <v>#DIV/0!</v>
      </c>
      <c r="L64" s="167">
        <f ca="1">(MIN(OFFSET(Sheet3!$C$7:$J$7,C65,$B$7)))/86400</f>
        <v>0</v>
      </c>
      <c r="M64" s="134">
        <f ca="1">MAX(OFFSET(Sheet3!$C$8:$J$8,C65,$B$7))</f>
        <v>0</v>
      </c>
      <c r="N64" s="134">
        <f ca="1">(OFFSET(Sheet3!$K$8,C65,$B$7))</f>
        <v>0</v>
      </c>
      <c r="O64" s="134">
        <f ca="1">MIN(OFFSET(Sheet3!$C$8:$J$8,C65,$B$7))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3</v>
      </c>
      <c r="F65" s="134">
        <f ca="1">OFFSET(Sheet3!$C$5,C66,$B$7)</f>
        <v>2</v>
      </c>
      <c r="G65" s="134">
        <f ca="1">MAX(OFFSET(Sheet3!$C$6:$J$6,C66,$B$7))</f>
        <v>458.53999999999996</v>
      </c>
      <c r="H65" s="134">
        <f ca="1">AVERAGE(OFFSET(Sheet3!$C$6:$J$6,C66,$B$7))</f>
        <v>458.53999999999996</v>
      </c>
      <c r="I65" s="134">
        <f ca="1">MIN(OFFSET(Sheet3!$C$6:$J$6,C66,$B$7))</f>
        <v>458.53999999999996</v>
      </c>
      <c r="J65" s="167">
        <f ca="1">(MAX(OFFSET(Sheet3!$C$7:$J$7,C66,$B$7)))/86400</f>
        <v>4.6641199357045186E-3</v>
      </c>
      <c r="K65" s="167">
        <f ca="1">(AVERAGE(OFFSET(Sheet3!$C$7:$J$7,C66,$B$7)))/86400</f>
        <v>4.0417839448224297E-3</v>
      </c>
      <c r="L65" s="167">
        <f ca="1">(MIN(OFFSET(Sheet3!$C$7:$J$7,C66,$B$7)))/86400</f>
        <v>3.4194479539403403E-3</v>
      </c>
      <c r="M65" s="134">
        <f ca="1">MAX(OFFSET(Sheet3!$C$8:$J$8,C66,$B$7))</f>
        <v>1.058216855425852</v>
      </c>
      <c r="N65" s="134">
        <f ca="1">(OFFSET(Sheet3!$K$8,C66,$B$7))</f>
        <v>0.89527731083856477</v>
      </c>
      <c r="O65" s="134">
        <f ca="1">MIN(OFFSET(Sheet3!$C$8:$J$8,C66,$B$7))</f>
        <v>0.77581998554771969</v>
      </c>
    </row>
    <row r="66" spans="3:15" x14ac:dyDescent="0.25">
      <c r="C66" s="134">
        <v>244</v>
      </c>
      <c r="D66" s="134">
        <f ca="1">OFFSET(Sheet3!$B$5,C67,0)</f>
        <v>212</v>
      </c>
      <c r="E66" s="134">
        <v>3</v>
      </c>
      <c r="F66" s="134">
        <f ca="1">OFFSET(Sheet3!$C$5,C67,$B$7)</f>
        <v>1</v>
      </c>
      <c r="G66" s="134">
        <f ca="1">MAX(OFFSET(Sheet3!$C$6:$J$6,C67,$B$7))</f>
        <v>291.05</v>
      </c>
      <c r="H66" s="134">
        <f ca="1">AVERAGE(OFFSET(Sheet3!$C$6:$J$6,C67,$B$7))</f>
        <v>291.05</v>
      </c>
      <c r="I66" s="134">
        <f ca="1">MIN(OFFSET(Sheet3!$C$6:$J$6,C67,$B$7))</f>
        <v>291.05</v>
      </c>
      <c r="J66" s="167">
        <f ca="1">(MAX(OFFSET(Sheet3!$C$7:$J$7,C67,$B$7)))/86400</f>
        <v>3.5044302333102897E-3</v>
      </c>
      <c r="K66" s="167">
        <f ca="1">(AVERAGE(OFFSET(Sheet3!$C$7:$J$7,C67,$B$7)))/86400</f>
        <v>3.5044302333102897E-3</v>
      </c>
      <c r="L66" s="167">
        <f ca="1">(MIN(OFFSET(Sheet3!$C$7:$J$7,C67,$B$7)))/86400</f>
        <v>3.5044302333102897E-3</v>
      </c>
      <c r="M66" s="134">
        <f ca="1">MAX(OFFSET(Sheet3!$C$8:$J$8,C67,$B$7))</f>
        <v>0.65539576570242086</v>
      </c>
      <c r="N66" s="134">
        <f ca="1">(OFFSET(Sheet3!$K$8,C67,$B$7))</f>
        <v>0.65539576570242086</v>
      </c>
      <c r="O66" s="134">
        <f ca="1">MIN(OFFSET(Sheet3!$C$8:$J$8,C67,$B$7))</f>
        <v>0.65539576570242086</v>
      </c>
    </row>
    <row r="67" spans="3:15" x14ac:dyDescent="0.25">
      <c r="C67" s="134">
        <v>248</v>
      </c>
      <c r="D67" s="134">
        <f ca="1">OFFSET(Sheet3!$B$5,C68,0)</f>
        <v>214</v>
      </c>
      <c r="E67" s="134">
        <v>3</v>
      </c>
      <c r="F67" s="134">
        <f ca="1">OFFSET(Sheet3!$C$5,C68,$B$7)</f>
        <v>1</v>
      </c>
      <c r="G67" s="134">
        <f ca="1">MAX(OFFSET(Sheet3!$C$6:$J$6,C68,$B$7))</f>
        <v>221.54000000000002</v>
      </c>
      <c r="H67" s="134">
        <f ca="1">AVERAGE(OFFSET(Sheet3!$C$6:$J$6,C68,$B$7))</f>
        <v>221.54000000000002</v>
      </c>
      <c r="I67" s="134">
        <f ca="1">MIN(OFFSET(Sheet3!$C$6:$J$6,C68,$B$7))</f>
        <v>221.54000000000002</v>
      </c>
      <c r="J67" s="167">
        <f ca="1">(MAX(OFFSET(Sheet3!$C$7:$J$7,C68,$B$7)))/86400</f>
        <v>3.7011945037986353E-3</v>
      </c>
      <c r="K67" s="167">
        <f ca="1">(AVERAGE(OFFSET(Sheet3!$C$7:$J$7,C68,$B$7)))/86400</f>
        <v>3.7011945037986353E-3</v>
      </c>
      <c r="L67" s="167">
        <f ca="1">(MIN(OFFSET(Sheet3!$C$7:$J$7,C68,$B$7)))/86400</f>
        <v>3.7011945037986353E-3</v>
      </c>
      <c r="M67" s="134">
        <f ca="1">MAX(OFFSET(Sheet3!$C$8:$J$8,C68,$B$7))</f>
        <v>0.47234974888516668</v>
      </c>
      <c r="N67" s="134">
        <f ca="1">(OFFSET(Sheet3!$K$8,C68,$B$7))</f>
        <v>0.47234974888516668</v>
      </c>
      <c r="O67" s="134">
        <f ca="1">MIN(OFFSET(Sheet3!$C$8:$J$8,C68,$B$7))</f>
        <v>0.47234974888516668</v>
      </c>
    </row>
    <row r="68" spans="3:15" x14ac:dyDescent="0.25">
      <c r="C68" s="134">
        <v>252</v>
      </c>
      <c r="D68" s="134">
        <f ca="1">OFFSET(Sheet3!$B$5,C69,0)</f>
        <v>216</v>
      </c>
      <c r="E68" s="134">
        <v>3</v>
      </c>
      <c r="F68" s="134">
        <f ca="1">OFFSET(Sheet3!$C$5,C69,$B$7)</f>
        <v>2</v>
      </c>
      <c r="G68" s="134">
        <f ca="1">MAX(OFFSET(Sheet3!$C$6:$J$6,C69,$B$7))</f>
        <v>167.32</v>
      </c>
      <c r="H68" s="134">
        <f ca="1">AVERAGE(OFFSET(Sheet3!$C$6:$J$6,C69,$B$7))</f>
        <v>167.32</v>
      </c>
      <c r="I68" s="134">
        <f ca="1">MIN(OFFSET(Sheet3!$C$6:$J$6,C69,$B$7))</f>
        <v>167.32</v>
      </c>
      <c r="J68" s="167">
        <f ca="1">(MAX(OFFSET(Sheet3!$C$7:$J$7,C69,$B$7)))/86400</f>
        <v>2.5712054068770247E-3</v>
      </c>
      <c r="K68" s="167">
        <f ca="1">(AVERAGE(OFFSET(Sheet3!$C$7:$J$7,C69,$B$7)))/86400</f>
        <v>2.3846732305725653E-3</v>
      </c>
      <c r="L68" s="167">
        <f ca="1">(MIN(OFFSET(Sheet3!$C$7:$J$7,C69,$B$7)))/86400</f>
        <v>2.1981410542681054E-3</v>
      </c>
      <c r="M68" s="134">
        <f ca="1">MAX(OFFSET(Sheet3!$C$8:$J$8,C69,$B$7))</f>
        <v>0.60068355773853011</v>
      </c>
      <c r="N68" s="134">
        <f ca="1">(OFFSET(Sheet3!$K$8,C69,$B$7))</f>
        <v>0.55369732505105573</v>
      </c>
      <c r="O68" s="134">
        <f ca="1">MIN(OFFSET(Sheet3!$C$8:$J$8,C69,$B$7))</f>
        <v>0.5135284739824133</v>
      </c>
    </row>
    <row r="69" spans="3:15" x14ac:dyDescent="0.25">
      <c r="C69" s="134">
        <v>256</v>
      </c>
      <c r="D69" s="134">
        <f ca="1">OFFSET(Sheet3!$B$5,C70,0)</f>
        <v>217</v>
      </c>
      <c r="E69" s="134">
        <v>3</v>
      </c>
      <c r="F69" s="134">
        <f ca="1">OFFSET(Sheet3!$C$5,C70,$B$7)</f>
        <v>2</v>
      </c>
      <c r="G69" s="134">
        <f ca="1">MAX(OFFSET(Sheet3!$C$6:$J$6,C70,$B$7))</f>
        <v>348.03999999999996</v>
      </c>
      <c r="H69" s="134">
        <f ca="1">AVERAGE(OFFSET(Sheet3!$C$6:$J$6,C70,$B$7))</f>
        <v>305.16999999999996</v>
      </c>
      <c r="I69" s="134">
        <f ca="1">MIN(OFFSET(Sheet3!$C$6:$J$6,C70,$B$7))</f>
        <v>262.3</v>
      </c>
      <c r="J69" s="167">
        <f ca="1">(MAX(OFFSET(Sheet3!$C$7:$J$7,C70,$B$7)))/86400</f>
        <v>4.7693430838334364E-3</v>
      </c>
      <c r="K69" s="167">
        <f ca="1">(AVERAGE(OFFSET(Sheet3!$C$7:$J$7,C70,$B$7)))/86400</f>
        <v>4.0005922888002119E-3</v>
      </c>
      <c r="L69" s="167">
        <f ca="1">(MIN(OFFSET(Sheet3!$C$7:$J$7,C70,$B$7)))/86400</f>
        <v>3.2318414937669879E-3</v>
      </c>
      <c r="M69" s="134">
        <f ca="1">MAX(OFFSET(Sheet3!$C$8:$J$8,C70,$B$7))</f>
        <v>0.64047426507384086</v>
      </c>
      <c r="N69" s="134">
        <f ca="1">(OFFSET(Sheet3!$K$8,C70,$B$7))</f>
        <v>0.60196465257509457</v>
      </c>
      <c r="O69" s="134">
        <f ca="1">MIN(OFFSET(Sheet3!$C$8:$J$8,C70,$B$7))</f>
        <v>0.57586945216810237</v>
      </c>
    </row>
    <row r="70" spans="3:15" x14ac:dyDescent="0.25">
      <c r="C70" s="134">
        <v>260</v>
      </c>
      <c r="D70" s="134">
        <f ca="1">OFFSET(Sheet3!$B$5,C71,0)</f>
        <v>221</v>
      </c>
      <c r="E70" s="134">
        <v>3</v>
      </c>
      <c r="F70" s="134">
        <f ca="1">OFFSET(Sheet3!$C$5,C71,$B$7)</f>
        <v>0</v>
      </c>
      <c r="G70" s="134">
        <f ca="1">MAX(OFFSET(Sheet3!$C$6:$J$6,C71,$B$7))</f>
        <v>0</v>
      </c>
      <c r="H70" s="134" t="e">
        <f ca="1">AVERAGE(OFFSET(Sheet3!$C$6:$J$6,C71,$B$7))</f>
        <v>#DIV/0!</v>
      </c>
      <c r="I70" s="134">
        <f ca="1">MIN(OFFSET(Sheet3!$C$6:$J$6,C71,$B$7))</f>
        <v>0</v>
      </c>
      <c r="J70" s="167">
        <f ca="1">(MAX(OFFSET(Sheet3!$C$7:$J$7,C71,$B$7)))/86400</f>
        <v>0</v>
      </c>
      <c r="K70" s="167" t="e">
        <f ca="1">(AVERAGE(OFFSET(Sheet3!$C$7:$J$7,C71,$B$7)))/86400</f>
        <v>#DIV/0!</v>
      </c>
      <c r="L70" s="167">
        <f ca="1">(MIN(OFFSET(Sheet3!$C$7:$J$7,C71,$B$7)))/86400</f>
        <v>0</v>
      </c>
      <c r="M70" s="134">
        <f ca="1">MAX(OFFSET(Sheet3!$C$8:$J$8,C71,$B$7))</f>
        <v>0</v>
      </c>
      <c r="N70" s="134">
        <f ca="1">(OFFSET(Sheet3!$K$8,C71,$B$7))</f>
        <v>0</v>
      </c>
      <c r="O70" s="134">
        <f ca="1">MIN(OFFSET(Sheet3!$C$8:$J$8,C71,$B$7))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3</v>
      </c>
      <c r="F71" s="134">
        <f ca="1">OFFSET(Sheet3!$C$5,C72,$B$7)</f>
        <v>3</v>
      </c>
      <c r="G71" s="134">
        <f ca="1">MAX(OFFSET(Sheet3!$C$6:$J$6,C72,$B$7))</f>
        <v>246.04</v>
      </c>
      <c r="H71" s="134">
        <f ca="1">AVERAGE(OFFSET(Sheet3!$C$6:$J$6,C72,$B$7))</f>
        <v>246.04</v>
      </c>
      <c r="I71" s="134">
        <f ca="1">MIN(OFFSET(Sheet3!$C$6:$J$6,C72,$B$7))</f>
        <v>246.04</v>
      </c>
      <c r="J71" s="167">
        <f ca="1">(MAX(OFFSET(Sheet3!$C$7:$J$7,C72,$B$7)))/86400</f>
        <v>2.6791805700429076E-3</v>
      </c>
      <c r="K71" s="167">
        <f ca="1">(AVERAGE(OFFSET(Sheet3!$C$7:$J$7,C72,$B$7)))/86400</f>
        <v>2.5486186163634207E-3</v>
      </c>
      <c r="L71" s="167">
        <f ca="1">(MIN(OFFSET(Sheet3!$C$7:$J$7,C72,$B$7)))/86400</f>
        <v>2.4372146618561034E-3</v>
      </c>
      <c r="M71" s="134">
        <f ca="1">MAX(OFFSET(Sheet3!$C$8:$J$8,C72,$B$7))</f>
        <v>0.79664600439567557</v>
      </c>
      <c r="N71" s="134">
        <f ca="1">(OFFSET(Sheet3!$K$8,C72,$B$7))</f>
        <v>0.76182340886791966</v>
      </c>
      <c r="O71" s="134">
        <f ca="1">MIN(OFFSET(Sheet3!$C$8:$J$8,C72,$B$7))</f>
        <v>0.72469819463908958</v>
      </c>
    </row>
    <row r="72" spans="3:15" x14ac:dyDescent="0.25">
      <c r="C72" s="134">
        <v>268</v>
      </c>
      <c r="D72" s="134">
        <f ca="1">OFFSET(Sheet3!$B$5,C73,0)</f>
        <v>224</v>
      </c>
      <c r="E72" s="134">
        <v>3</v>
      </c>
      <c r="F72" s="134">
        <f ca="1">OFFSET(Sheet3!$C$5,C73,$B$7)</f>
        <v>4</v>
      </c>
      <c r="G72" s="134">
        <f ca="1">MAX(OFFSET(Sheet3!$C$6:$J$6,C73,$B$7))</f>
        <v>1923.3400000000001</v>
      </c>
      <c r="H72" s="134">
        <f ca="1">AVERAGE(OFFSET(Sheet3!$C$6:$J$6,C73,$B$7))</f>
        <v>714.72</v>
      </c>
      <c r="I72" s="134">
        <f ca="1">MIN(OFFSET(Sheet3!$C$6:$J$6,C73,$B$7))</f>
        <v>221.54000000000002</v>
      </c>
      <c r="J72" s="167">
        <f ca="1">(MAX(OFFSET(Sheet3!$C$7:$J$7,C73,$B$7)))/86400</f>
        <v>1.6781290558720616E-2</v>
      </c>
      <c r="K72" s="167">
        <f ca="1">(AVERAGE(OFFSET(Sheet3!$C$7:$J$7,C73,$B$7)))/86400</f>
        <v>6.6758957780176081E-3</v>
      </c>
      <c r="L72" s="167">
        <f ca="1">(MIN(OFFSET(Sheet3!$C$7:$J$7,C73,$B$7)))/86400</f>
        <v>2.1890179843304662E-3</v>
      </c>
      <c r="M72" s="134">
        <f ca="1">MAX(OFFSET(Sheet3!$C$8:$J$8,C73,$B$7))</f>
        <v>0.90444914546028188</v>
      </c>
      <c r="N72" s="134">
        <f ca="1">(OFFSET(Sheet3!$K$8,C73,$B$7))</f>
        <v>0.84485043718604769</v>
      </c>
      <c r="O72" s="134">
        <f ca="1">MIN(OFFSET(Sheet3!$C$8:$J$8,C73,$B$7))</f>
        <v>0.56192158400848169</v>
      </c>
    </row>
    <row r="73" spans="3:15" x14ac:dyDescent="0.25">
      <c r="C73" s="134">
        <v>272</v>
      </c>
      <c r="D73" s="134">
        <f ca="1">OFFSET(Sheet3!$B$5,C74,0)</f>
        <v>225</v>
      </c>
      <c r="E73" s="134">
        <v>3</v>
      </c>
      <c r="F73" s="134">
        <f ca="1">OFFSET(Sheet3!$C$5,C74,$B$7)</f>
        <v>1</v>
      </c>
      <c r="G73" s="134">
        <f ca="1">MAX(OFFSET(Sheet3!$C$6:$J$6,C74,$B$7))</f>
        <v>271.63</v>
      </c>
      <c r="H73" s="134">
        <f ca="1">AVERAGE(OFFSET(Sheet3!$C$6:$J$6,C74,$B$7))</f>
        <v>271.63</v>
      </c>
      <c r="I73" s="134">
        <f ca="1">MIN(OFFSET(Sheet3!$C$6:$J$6,C74,$B$7))</f>
        <v>271.63</v>
      </c>
      <c r="J73" s="167">
        <f ca="1">(MAX(OFFSET(Sheet3!$C$7:$J$7,C74,$B$7)))/86400</f>
        <v>2.7992989088128019E-3</v>
      </c>
      <c r="K73" s="167">
        <f ca="1">(AVERAGE(OFFSET(Sheet3!$C$7:$J$7,C74,$B$7)))/86400</f>
        <v>2.7992989088128019E-3</v>
      </c>
      <c r="L73" s="167">
        <f ca="1">(MIN(OFFSET(Sheet3!$C$7:$J$7,C74,$B$7)))/86400</f>
        <v>2.7992989088128019E-3</v>
      </c>
      <c r="M73" s="134">
        <f ca="1">MAX(OFFSET(Sheet3!$C$8:$J$8,C74,$B$7))</f>
        <v>0.76574100648579002</v>
      </c>
      <c r="N73" s="134">
        <f ca="1">(OFFSET(Sheet3!$K$8,C74,$B$7))</f>
        <v>0.76574100648579002</v>
      </c>
      <c r="O73" s="134">
        <f ca="1">MIN(OFFSET(Sheet3!$C$8:$J$8,C74,$B$7))</f>
        <v>0.76574100648579002</v>
      </c>
    </row>
    <row r="74" spans="3:15" x14ac:dyDescent="0.25">
      <c r="C74" s="134">
        <v>276</v>
      </c>
      <c r="D74" s="134">
        <f ca="1">OFFSET(Sheet3!$B$5,C75,0)</f>
        <v>232</v>
      </c>
      <c r="E74" s="134">
        <v>3</v>
      </c>
      <c r="F74" s="134">
        <f ca="1">OFFSET(Sheet3!$C$5,C75,$B$7)</f>
        <v>2</v>
      </c>
      <c r="G74" s="134">
        <f ca="1">MAX(OFFSET(Sheet3!$C$6:$J$6,C75,$B$7))</f>
        <v>276.3</v>
      </c>
      <c r="H74" s="134">
        <f ca="1">AVERAGE(OFFSET(Sheet3!$C$6:$J$6,C75,$B$7))</f>
        <v>239.07</v>
      </c>
      <c r="I74" s="134">
        <f ca="1">MIN(OFFSET(Sheet3!$C$6:$J$6,C75,$B$7))</f>
        <v>201.84</v>
      </c>
      <c r="J74" s="167">
        <f ca="1">(MAX(OFFSET(Sheet3!$C$7:$J$7,C75,$B$7)))/86400</f>
        <v>5.2514645562073622E-3</v>
      </c>
      <c r="K74" s="167">
        <f ca="1">(AVERAGE(OFFSET(Sheet3!$C$7:$J$7,C75,$B$7)))/86400</f>
        <v>4.0813019115597971E-3</v>
      </c>
      <c r="L74" s="167">
        <f ca="1">(MIN(OFFSET(Sheet3!$C$7:$J$7,C75,$B$7)))/86400</f>
        <v>2.9111392669122311E-3</v>
      </c>
      <c r="M74" s="134">
        <f ca="1">MAX(OFFSET(Sheet3!$C$8:$J$8,C75,$B$7))</f>
        <v>0.54713903640301342</v>
      </c>
      <c r="N74" s="134">
        <f ca="1">(OFFSET(Sheet3!$K$8,C75,$B$7))</f>
        <v>0.46225307084563261</v>
      </c>
      <c r="O74" s="134">
        <f ca="1">MIN(OFFSET(Sheet3!$C$8:$J$8,C75,$B$7))</f>
        <v>0.41519669925653857</v>
      </c>
    </row>
    <row r="75" spans="3:15" x14ac:dyDescent="0.25">
      <c r="C75" s="134">
        <v>280</v>
      </c>
      <c r="D75" s="134">
        <f ca="1">OFFSET(Sheet3!$B$5,C76,0)</f>
        <v>234</v>
      </c>
      <c r="E75" s="134">
        <v>3</v>
      </c>
      <c r="F75" s="134">
        <f ca="1">OFFSET(Sheet3!$C$5,C76,$B$7)</f>
        <v>3</v>
      </c>
      <c r="G75" s="134">
        <f ca="1">MAX(OFFSET(Sheet3!$C$6:$J$6,C76,$B$7))</f>
        <v>486.96</v>
      </c>
      <c r="H75" s="134">
        <f ca="1">AVERAGE(OFFSET(Sheet3!$C$6:$J$6,C76,$B$7))</f>
        <v>357.09333333333331</v>
      </c>
      <c r="I75" s="134">
        <f ca="1">MIN(OFFSET(Sheet3!$C$6:$J$6,C76,$B$7))</f>
        <v>168</v>
      </c>
      <c r="J75" s="167">
        <f ca="1">(MAX(OFFSET(Sheet3!$C$7:$J$7,C76,$B$7)))/86400</f>
        <v>9.4519257847282354E-3</v>
      </c>
      <c r="K75" s="167">
        <f ca="1">(AVERAGE(OFFSET(Sheet3!$C$7:$J$7,C76,$B$7)))/86400</f>
        <v>7.4590075464220128E-3</v>
      </c>
      <c r="L75" s="167">
        <f ca="1">(MIN(OFFSET(Sheet3!$C$7:$J$7,C76,$B$7)))/86400</f>
        <v>3.804429746124331E-3</v>
      </c>
      <c r="M75" s="134">
        <f ca="1">MAX(OFFSET(Sheet3!$C$8:$J$8,C76,$B$7))</f>
        <v>0.42132781381621792</v>
      </c>
      <c r="N75" s="134">
        <f ca="1">(OFFSET(Sheet3!$K$8,C76,$B$7))</f>
        <v>0.37779320444778236</v>
      </c>
      <c r="O75" s="134">
        <f ca="1">MIN(OFFSET(Sheet3!$C$8:$J$8,C76,$B$7))</f>
        <v>0.3475845131507963</v>
      </c>
    </row>
    <row r="76" spans="3:15" x14ac:dyDescent="0.25">
      <c r="C76" s="134">
        <v>284</v>
      </c>
      <c r="D76" s="134">
        <f ca="1">OFFSET(Sheet3!$B$5,C77,0)</f>
        <v>235</v>
      </c>
      <c r="E76" s="134">
        <v>3</v>
      </c>
      <c r="F76" s="134">
        <f ca="1">OFFSET(Sheet3!$C$5,C77,$B$7)</f>
        <v>2</v>
      </c>
      <c r="G76" s="134">
        <f ca="1">MAX(OFFSET(Sheet3!$C$6:$J$6,C77,$B$7))</f>
        <v>486.96</v>
      </c>
      <c r="H76" s="134">
        <f ca="1">AVERAGE(OFFSET(Sheet3!$C$6:$J$6,C77,$B$7))</f>
        <v>434.77499999999998</v>
      </c>
      <c r="I76" s="134">
        <f ca="1">MIN(OFFSET(Sheet3!$C$6:$J$6,C77,$B$7))</f>
        <v>382.59</v>
      </c>
      <c r="J76" s="167">
        <f ca="1">(MAX(OFFSET(Sheet3!$C$7:$J$7,C77,$B$7)))/86400</f>
        <v>5.4728623812805941E-3</v>
      </c>
      <c r="K76" s="167">
        <f ca="1">(AVERAGE(OFFSET(Sheet3!$C$7:$J$7,C77,$B$7)))/86400</f>
        <v>5.462058574413892E-3</v>
      </c>
      <c r="L76" s="167">
        <f ca="1">(MIN(OFFSET(Sheet3!$C$7:$J$7,C77,$B$7)))/86400</f>
        <v>5.4512547675471916E-3</v>
      </c>
      <c r="M76" s="134">
        <f ca="1">MAX(OFFSET(Sheet3!$C$8:$J$8,C77,$B$7))</f>
        <v>0.70493691768187328</v>
      </c>
      <c r="N76" s="134">
        <f ca="1">(OFFSET(Sheet3!$K$8,C77,$B$7))</f>
        <v>0.62814753035394322</v>
      </c>
      <c r="O76" s="134">
        <f ca="1">MIN(OFFSET(Sheet3!$C$8:$J$8,C77,$B$7))</f>
        <v>0.55166131809321051</v>
      </c>
    </row>
    <row r="77" spans="3:15" x14ac:dyDescent="0.25">
      <c r="C77" s="134">
        <v>288</v>
      </c>
      <c r="D77" s="134">
        <f ca="1">OFFSET(Sheet3!$B$5,C78,0)</f>
        <v>241</v>
      </c>
      <c r="E77" s="134">
        <v>3</v>
      </c>
      <c r="F77" s="134">
        <f ca="1">OFFSET(Sheet3!$C$5,C78,$B$7)</f>
        <v>2</v>
      </c>
      <c r="G77" s="134">
        <f ca="1">MAX(OFFSET(Sheet3!$C$6:$J$6,C78,$B$7))</f>
        <v>460.46</v>
      </c>
      <c r="H77" s="134">
        <f ca="1">AVERAGE(OFFSET(Sheet3!$C$6:$J$6,C78,$B$7))</f>
        <v>460.46</v>
      </c>
      <c r="I77" s="134">
        <f ca="1">MIN(OFFSET(Sheet3!$C$6:$J$6,C78,$B$7))</f>
        <v>460.46</v>
      </c>
      <c r="J77" s="167">
        <f ca="1">(MAX(OFFSET(Sheet3!$C$7:$J$7,C78,$B$7)))/86400</f>
        <v>3.0482746258655808E-3</v>
      </c>
      <c r="K77" s="167">
        <f ca="1">(AVERAGE(OFFSET(Sheet3!$C$7:$J$7,C78,$B$7)))/86400</f>
        <v>3.0384030583564333E-3</v>
      </c>
      <c r="L77" s="167">
        <f ca="1">(MIN(OFFSET(Sheet3!$C$7:$J$7,C78,$B$7)))/86400</f>
        <v>3.0285314908472848E-3</v>
      </c>
      <c r="M77" s="134">
        <f ca="1">MAX(OFFSET(Sheet3!$C$8:$J$8,C78,$B$7))</f>
        <v>1.1998121659818684</v>
      </c>
      <c r="N77" s="134">
        <f ca="1">(OFFSET(Sheet3!$K$8,C78,$B$7))</f>
        <v>1.1959140568214615</v>
      </c>
      <c r="O77" s="134">
        <f ca="1">MIN(OFFSET(Sheet3!$C$8:$J$8,C78,$B$7))</f>
        <v>1.1920411950238798</v>
      </c>
    </row>
    <row r="78" spans="3:15" x14ac:dyDescent="0.25">
      <c r="C78" s="134">
        <v>292</v>
      </c>
      <c r="D78" s="134">
        <f ca="1">OFFSET(Sheet3!$B$5,C79,0)</f>
        <v>243</v>
      </c>
      <c r="E78" s="134">
        <v>3</v>
      </c>
      <c r="F78" s="134">
        <f ca="1">OFFSET(Sheet3!$C$5,C79,$B$7)</f>
        <v>0</v>
      </c>
      <c r="G78" s="134">
        <f ca="1">MAX(OFFSET(Sheet3!$C$6:$J$6,C79,$B$7))</f>
        <v>0</v>
      </c>
      <c r="H78" s="134" t="e">
        <f ca="1">AVERAGE(OFFSET(Sheet3!$C$6:$J$6,C79,$B$7))</f>
        <v>#DIV/0!</v>
      </c>
      <c r="I78" s="134">
        <f ca="1">MIN(OFFSET(Sheet3!$C$6:$J$6,C79,$B$7))</f>
        <v>0</v>
      </c>
      <c r="J78" s="167">
        <f ca="1">(MAX(OFFSET(Sheet3!$C$7:$J$7,C79,$B$7)))/86400</f>
        <v>0</v>
      </c>
      <c r="K78" s="167" t="e">
        <f ca="1">(AVERAGE(OFFSET(Sheet3!$C$7:$J$7,C79,$B$7)))/86400</f>
        <v>#DIV/0!</v>
      </c>
      <c r="L78" s="167">
        <f ca="1">(MIN(OFFSET(Sheet3!$C$7:$J$7,C79,$B$7)))/86400</f>
        <v>0</v>
      </c>
      <c r="M78" s="134">
        <f ca="1">MAX(OFFSET(Sheet3!$C$8:$J$8,C79,$B$7))</f>
        <v>0</v>
      </c>
      <c r="N78" s="134">
        <f ca="1">(OFFSET(Sheet3!$K$8,C79,$B$7))</f>
        <v>0</v>
      </c>
      <c r="O78" s="134">
        <f ca="1">MIN(OFFSET(Sheet3!$C$8:$J$8,C79,$B$7))</f>
        <v>0</v>
      </c>
    </row>
    <row r="79" spans="3:15" x14ac:dyDescent="0.25">
      <c r="C79" s="134">
        <v>296</v>
      </c>
      <c r="D79" s="134">
        <f ca="1">OFFSET(Sheet3!$B$5,C80,0)</f>
        <v>244</v>
      </c>
      <c r="E79" s="134">
        <v>3</v>
      </c>
      <c r="F79" s="134">
        <f ca="1">OFFSET(Sheet3!$C$5,C80,$B$7)</f>
        <v>3</v>
      </c>
      <c r="G79" s="134">
        <f ca="1">MAX(OFFSET(Sheet3!$C$6:$J$6,C80,$B$7))</f>
        <v>973.92</v>
      </c>
      <c r="H79" s="134">
        <f ca="1">AVERAGE(OFFSET(Sheet3!$C$6:$J$6,C80,$B$7))</f>
        <v>731.29333333333341</v>
      </c>
      <c r="I79" s="134">
        <f ca="1">MIN(OFFSET(Sheet3!$C$6:$J$6,C80,$B$7))</f>
        <v>486.96000000000004</v>
      </c>
      <c r="J79" s="167">
        <f ca="1">(MAX(OFFSET(Sheet3!$C$7:$J$7,C80,$B$7)))/86400</f>
        <v>5.3913564726839657E-3</v>
      </c>
      <c r="K79" s="167">
        <f ca="1">(AVERAGE(OFFSET(Sheet3!$C$7:$J$7,C80,$B$7)))/86400</f>
        <v>4.2893279291987812E-3</v>
      </c>
      <c r="L79" s="167">
        <f ca="1">(MIN(OFFSET(Sheet3!$C$7:$J$7,C80,$B$7)))/86400</f>
        <v>3.5607421810369849E-3</v>
      </c>
      <c r="M79" s="134">
        <f ca="1">MAX(OFFSET(Sheet3!$C$8:$J$8,C80,$B$7))</f>
        <v>1.4771597883493028</v>
      </c>
      <c r="N79" s="134">
        <f ca="1">(OFFSET(Sheet3!$K$8,C80,$B$7))</f>
        <v>1.3454135893646062</v>
      </c>
      <c r="O79" s="134">
        <f ca="1">MIN(OFFSET(Sheet3!$C$8:$J$8,C80,$B$7))</f>
        <v>1.0792106077767776</v>
      </c>
    </row>
    <row r="80" spans="3:15" x14ac:dyDescent="0.25">
      <c r="C80" s="134">
        <v>300</v>
      </c>
      <c r="D80" s="134">
        <f ca="1">OFFSET(Sheet3!$B$5,C81,0)</f>
        <v>245</v>
      </c>
      <c r="E80" s="134">
        <v>3</v>
      </c>
      <c r="F80" s="134">
        <f ca="1">OFFSET(Sheet3!$C$5,C81,$B$7)</f>
        <v>3</v>
      </c>
      <c r="G80" s="134">
        <f ca="1">MAX(OFFSET(Sheet3!$C$6:$J$6,C81,$B$7))</f>
        <v>460.04000000000008</v>
      </c>
      <c r="H80" s="134">
        <f ca="1">AVERAGE(OFFSET(Sheet3!$C$6:$J$6,C81,$B$7))</f>
        <v>460.04</v>
      </c>
      <c r="I80" s="134">
        <f ca="1">MIN(OFFSET(Sheet3!$C$6:$J$6,C81,$B$7))</f>
        <v>460.04</v>
      </c>
      <c r="J80" s="167">
        <f ca="1">(MAX(OFFSET(Sheet3!$C$7:$J$7,C81,$B$7)))/86400</f>
        <v>4.8822275105571055E-3</v>
      </c>
      <c r="K80" s="167">
        <f ca="1">(AVERAGE(OFFSET(Sheet3!$C$7:$J$7,C81,$B$7)))/86400</f>
        <v>3.4859805063624126E-3</v>
      </c>
      <c r="L80" s="167">
        <f ca="1">(MIN(OFFSET(Sheet3!$C$7:$J$7,C81,$B$7)))/86400</f>
        <v>2.3867402012565865E-3</v>
      </c>
      <c r="M80" s="134">
        <f ca="1">MAX(OFFSET(Sheet3!$C$8:$J$8,C81,$B$7))</f>
        <v>1.5210514083322149</v>
      </c>
      <c r="N80" s="134">
        <f ca="1">(OFFSET(Sheet3!$K$8,C81,$B$7))</f>
        <v>1.0414156183084009</v>
      </c>
      <c r="O80" s="134">
        <f ca="1">MIN(OFFSET(Sheet3!$C$8:$J$8,C81,$B$7))</f>
        <v>0.74358569660965879</v>
      </c>
    </row>
    <row r="81" spans="3:15" x14ac:dyDescent="0.25">
      <c r="C81" s="134">
        <v>304</v>
      </c>
      <c r="D81" s="134">
        <f ca="1">OFFSET(Sheet3!$B$5,C82,0)</f>
        <v>247</v>
      </c>
      <c r="E81" s="134">
        <v>3</v>
      </c>
      <c r="F81" s="134">
        <f ca="1">OFFSET(Sheet3!$C$5,C82,$B$7)</f>
        <v>1</v>
      </c>
      <c r="G81" s="134">
        <f ca="1">MAX(OFFSET(Sheet3!$C$6:$J$6,C82,$B$7))</f>
        <v>456.15000000000003</v>
      </c>
      <c r="H81" s="134">
        <f ca="1">AVERAGE(OFFSET(Sheet3!$C$6:$J$6,C82,$B$7))</f>
        <v>456.15000000000003</v>
      </c>
      <c r="I81" s="134">
        <f ca="1">MIN(OFFSET(Sheet3!$C$6:$J$6,C82,$B$7))</f>
        <v>456.15000000000003</v>
      </c>
      <c r="J81" s="167">
        <f ca="1">(MAX(OFFSET(Sheet3!$C$7:$J$7,C82,$B$7)))/86400</f>
        <v>3.2834829549175321E-3</v>
      </c>
      <c r="K81" s="167">
        <f ca="1">(AVERAGE(OFFSET(Sheet3!$C$7:$J$7,C82,$B$7)))/86400</f>
        <v>3.2834829549175321E-3</v>
      </c>
      <c r="L81" s="167">
        <f ca="1">(MIN(OFFSET(Sheet3!$C$7:$J$7,C82,$B$7)))/86400</f>
        <v>3.2834829549175321E-3</v>
      </c>
      <c r="M81" s="134">
        <f ca="1">MAX(OFFSET(Sheet3!$C$8:$J$8,C82,$B$7))</f>
        <v>1.09629228812521</v>
      </c>
      <c r="N81" s="134">
        <f ca="1">(OFFSET(Sheet3!$K$8,C82,$B$7))</f>
        <v>1.09629228812521</v>
      </c>
      <c r="O81" s="134">
        <f ca="1">MIN(OFFSET(Sheet3!$C$8:$J$8,C82,$B$7))</f>
        <v>1.09629228812521</v>
      </c>
    </row>
    <row r="82" spans="3:15" x14ac:dyDescent="0.25">
      <c r="C82" s="134">
        <v>308</v>
      </c>
      <c r="D82" s="134">
        <f ca="1">OFFSET(Sheet3!$B$5,C83,0)</f>
        <v>248</v>
      </c>
      <c r="E82" s="134">
        <v>3</v>
      </c>
      <c r="F82" s="134">
        <f ca="1">OFFSET(Sheet3!$C$5,C83,$B$7)</f>
        <v>0</v>
      </c>
      <c r="G82" s="134">
        <f ca="1">MAX(OFFSET(Sheet3!$C$6:$J$6,C83,$B$7))</f>
        <v>0</v>
      </c>
      <c r="H82" s="134" t="e">
        <f ca="1">AVERAGE(OFFSET(Sheet3!$C$6:$J$6,C83,$B$7))</f>
        <v>#DIV/0!</v>
      </c>
      <c r="I82" s="134">
        <f ca="1">MIN(OFFSET(Sheet3!$C$6:$J$6,C83,$B$7))</f>
        <v>0</v>
      </c>
      <c r="J82" s="167">
        <f ca="1">(MAX(OFFSET(Sheet3!$C$7:$J$7,C83,$B$7)))/86400</f>
        <v>0</v>
      </c>
      <c r="K82" s="167" t="e">
        <f ca="1">(AVERAGE(OFFSET(Sheet3!$C$7:$J$7,C83,$B$7)))/86400</f>
        <v>#DIV/0!</v>
      </c>
      <c r="L82" s="167">
        <f ca="1">(MIN(OFFSET(Sheet3!$C$7:$J$7,C83,$B$7)))/86400</f>
        <v>0</v>
      </c>
      <c r="M82" s="134">
        <f ca="1">MAX(OFFSET(Sheet3!$C$8:$J$8,C83,$B$7))</f>
        <v>0</v>
      </c>
      <c r="N82" s="134">
        <f ca="1">(OFFSET(Sheet3!$K$8,C83,$B$7))</f>
        <v>0</v>
      </c>
      <c r="O82" s="134">
        <f ca="1">MIN(OFFSET(Sheet3!$C$8:$J$8,C83,$B$7))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3</v>
      </c>
      <c r="F83" s="134">
        <f ca="1">OFFSET(Sheet3!$C$5,C84,$B$7)</f>
        <v>4</v>
      </c>
      <c r="G83" s="134">
        <f ca="1">MAX(OFFSET(Sheet3!$C$6:$J$6,C84,$B$7))</f>
        <v>593.66</v>
      </c>
      <c r="H83" s="134">
        <f ca="1">AVERAGE(OFFSET(Sheet3!$C$6:$J$6,C84,$B$7))</f>
        <v>434.19</v>
      </c>
      <c r="I83" s="134">
        <f ca="1">MIN(OFFSET(Sheet3!$C$6:$J$6,C84,$B$7))</f>
        <v>169.18</v>
      </c>
      <c r="J83" s="167">
        <f ca="1">(MAX(OFFSET(Sheet3!$C$7:$J$7,C84,$B$7)))/86400</f>
        <v>5.1739977837839705E-3</v>
      </c>
      <c r="K83" s="167">
        <f ca="1">(AVERAGE(OFFSET(Sheet3!$C$7:$J$7,C84,$B$7)))/86400</f>
        <v>2.924919929437152E-3</v>
      </c>
      <c r="L83" s="167">
        <f ca="1">(MIN(OFFSET(Sheet3!$C$7:$J$7,C84,$B$7)))/86400</f>
        <v>2.0498256512724981E-3</v>
      </c>
      <c r="M83" s="134">
        <f ca="1">MAX(OFFSET(Sheet3!$C$8:$J$8,C84,$B$7))</f>
        <v>1.7569049181839922</v>
      </c>
      <c r="N83" s="134">
        <f ca="1">(OFFSET(Sheet3!$K$8,C84,$B$7))</f>
        <v>1.1714379279866332</v>
      </c>
      <c r="O83" s="134">
        <f ca="1">MIN(OFFSET(Sheet3!$C$8:$J$8,C84,$B$7))</f>
        <v>0.7129488496813744</v>
      </c>
    </row>
    <row r="84" spans="3:15" x14ac:dyDescent="0.25">
      <c r="C84" s="134">
        <v>316</v>
      </c>
      <c r="D84" s="134">
        <f ca="1">OFFSET(Sheet3!$B$5,C85,0)</f>
        <v>252</v>
      </c>
      <c r="E84" s="134">
        <v>3</v>
      </c>
      <c r="F84" s="134">
        <f ca="1">OFFSET(Sheet3!$C$5,C85,$B$7)</f>
        <v>2</v>
      </c>
      <c r="G84" s="134">
        <f ca="1">MAX(OFFSET(Sheet3!$C$6:$J$6,C85,$B$7))</f>
        <v>302.8</v>
      </c>
      <c r="H84" s="134">
        <f ca="1">AVERAGE(OFFSET(Sheet3!$C$6:$J$6,C85,$B$7))</f>
        <v>302.79999999999995</v>
      </c>
      <c r="I84" s="134">
        <f ca="1">MIN(OFFSET(Sheet3!$C$6:$J$6,C85,$B$7))</f>
        <v>302.79999999999995</v>
      </c>
      <c r="J84" s="167">
        <f ca="1">(MAX(OFFSET(Sheet3!$C$7:$J$7,C85,$B$7)))/86400</f>
        <v>5.0863633557089432E-3</v>
      </c>
      <c r="K84" s="167">
        <f ca="1">(AVERAGE(OFFSET(Sheet3!$C$7:$J$7,C85,$B$7)))/86400</f>
        <v>4.5730874516925193E-3</v>
      </c>
      <c r="L84" s="167">
        <f ca="1">(MIN(OFFSET(Sheet3!$C$7:$J$7,C85,$B$7)))/86400</f>
        <v>4.0598115476760946E-3</v>
      </c>
      <c r="M84" s="134">
        <f ca="1">MAX(OFFSET(Sheet3!$C$8:$J$8,C85,$B$7))</f>
        <v>0.58857721041838817</v>
      </c>
      <c r="N84" s="134">
        <f ca="1">(OFFSET(Sheet3!$K$8,C85,$B$7))</f>
        <v>0.5225162607968904</v>
      </c>
      <c r="O84" s="134">
        <f ca="1">MIN(OFFSET(Sheet3!$C$8:$J$8,C85,$B$7))</f>
        <v>0.46978801718393998</v>
      </c>
    </row>
    <row r="85" spans="3:15" x14ac:dyDescent="0.25">
      <c r="C85" s="134">
        <v>320</v>
      </c>
      <c r="D85" s="134">
        <f ca="1">OFFSET(Sheet3!$B$5,C86,0)</f>
        <v>253</v>
      </c>
      <c r="E85" s="134">
        <v>3</v>
      </c>
      <c r="F85" s="134">
        <f ca="1">OFFSET(Sheet3!$C$5,C86,$B$7)</f>
        <v>1</v>
      </c>
      <c r="G85" s="134">
        <f ca="1">MAX(OFFSET(Sheet3!$C$6:$J$6,C86,$B$7))</f>
        <v>274.38</v>
      </c>
      <c r="H85" s="134">
        <f ca="1">AVERAGE(OFFSET(Sheet3!$C$6:$J$6,C86,$B$7))</f>
        <v>274.38</v>
      </c>
      <c r="I85" s="134">
        <f ca="1">MIN(OFFSET(Sheet3!$C$6:$J$6,C86,$B$7))</f>
        <v>274.38</v>
      </c>
      <c r="J85" s="167">
        <f ca="1">(MAX(OFFSET(Sheet3!$C$7:$J$7,C86,$B$7)))/86400</f>
        <v>9.2715725229053705E-3</v>
      </c>
      <c r="K85" s="167">
        <f ca="1">(AVERAGE(OFFSET(Sheet3!$C$7:$J$7,C86,$B$7)))/86400</f>
        <v>9.2715725229053705E-3</v>
      </c>
      <c r="L85" s="167">
        <f ca="1">(MIN(OFFSET(Sheet3!$C$7:$J$7,C86,$B$7)))/86400</f>
        <v>9.2715725229053705E-3</v>
      </c>
      <c r="M85" s="134">
        <f ca="1">MAX(OFFSET(Sheet3!$C$8:$J$8,C86,$B$7))</f>
        <v>0.23353527980114713</v>
      </c>
      <c r="N85" s="134">
        <f ca="1">(OFFSET(Sheet3!$K$8,C86,$B$7))</f>
        <v>0.23353527980114713</v>
      </c>
      <c r="O85" s="134">
        <f ca="1">MIN(OFFSET(Sheet3!$C$8:$J$8,C86,$B$7))</f>
        <v>0.23353527980114713</v>
      </c>
    </row>
    <row r="86" spans="3:15" x14ac:dyDescent="0.25">
      <c r="C86" s="134">
        <v>324</v>
      </c>
      <c r="D86" s="134">
        <f ca="1">OFFSET(Sheet3!$B$5,C87,0)</f>
        <v>254</v>
      </c>
      <c r="E86" s="134">
        <v>3</v>
      </c>
      <c r="F86" s="134">
        <f ca="1">OFFSET(Sheet3!$C$5,C87,$B$7)</f>
        <v>3</v>
      </c>
      <c r="G86" s="134">
        <f ca="1">MAX(OFFSET(Sheet3!$C$6:$J$6,C87,$B$7))</f>
        <v>733</v>
      </c>
      <c r="H86" s="134">
        <f ca="1">AVERAGE(OFFSET(Sheet3!$C$6:$J$6,C87,$B$7))</f>
        <v>689.42666666666673</v>
      </c>
      <c r="I86" s="134">
        <f ca="1">MIN(OFFSET(Sheet3!$C$6:$J$6,C87,$B$7))</f>
        <v>602.2800000000002</v>
      </c>
      <c r="J86" s="167">
        <f ca="1">(MAX(OFFSET(Sheet3!$C$7:$J$7,C87,$B$7)))/86400</f>
        <v>4.0233905188869507E-3</v>
      </c>
      <c r="K86" s="167">
        <f ca="1">(AVERAGE(OFFSET(Sheet3!$C$7:$J$7,C87,$B$7)))/86400</f>
        <v>3.730517137536183E-3</v>
      </c>
      <c r="L86" s="167">
        <f ca="1">(MIN(OFFSET(Sheet3!$C$7:$J$7,C87,$B$7)))/86400</f>
        <v>3.275712947659624E-3</v>
      </c>
      <c r="M86" s="134">
        <f ca="1">MAX(OFFSET(Sheet3!$C$8:$J$8,C87,$B$7))</f>
        <v>1.4860540553683386</v>
      </c>
      <c r="N86" s="134">
        <f ca="1">(OFFSET(Sheet3!$K$8,C87,$B$7))</f>
        <v>1.4583859921979165</v>
      </c>
      <c r="O86" s="134">
        <f ca="1">MIN(OFFSET(Sheet3!$C$8:$J$8,C87,$B$7))</f>
        <v>1.4376899354914656</v>
      </c>
    </row>
    <row r="87" spans="3:15" x14ac:dyDescent="0.25">
      <c r="C87" s="134">
        <v>328</v>
      </c>
      <c r="D87" s="134">
        <f ca="1">OFFSET(Sheet3!$B$5,C88,0)</f>
        <v>255</v>
      </c>
      <c r="E87" s="134">
        <v>3</v>
      </c>
      <c r="F87" s="134">
        <f ca="1">OFFSET(Sheet3!$C$5,C88,$B$7)</f>
        <v>3</v>
      </c>
      <c r="G87" s="134">
        <f ca="1">MAX(OFFSET(Sheet3!$C$6:$J$6,C88,$B$7))</f>
        <v>460.96</v>
      </c>
      <c r="H87" s="134">
        <f ca="1">AVERAGE(OFFSET(Sheet3!$C$6:$J$6,C88,$B$7))</f>
        <v>460.96</v>
      </c>
      <c r="I87" s="134">
        <f ca="1">MIN(OFFSET(Sheet3!$C$6:$J$6,C88,$B$7))</f>
        <v>460.96</v>
      </c>
      <c r="J87" s="167">
        <f ca="1">(MAX(OFFSET(Sheet3!$C$7:$J$7,C88,$B$7)))/86400</f>
        <v>7.2368575611631266E-3</v>
      </c>
      <c r="K87" s="167">
        <f ca="1">(AVERAGE(OFFSET(Sheet3!$C$7:$J$7,C88,$B$7)))/86400</f>
        <v>5.3691269710804939E-3</v>
      </c>
      <c r="L87" s="167">
        <f ca="1">(MIN(OFFSET(Sheet3!$C$7:$J$7,C88,$B$7)))/86400</f>
        <v>3.7484937820990768E-3</v>
      </c>
      <c r="M87" s="134">
        <f ca="1">MAX(OFFSET(Sheet3!$C$8:$J$8,C88,$B$7))</f>
        <v>0.97042034312385472</v>
      </c>
      <c r="N87" s="134">
        <f ca="1">(OFFSET(Sheet3!$K$8,C88,$B$7))</f>
        <v>0.6775057922480423</v>
      </c>
      <c r="O87" s="134">
        <f ca="1">MIN(OFFSET(Sheet3!$C$8:$J$8,C88,$B$7))</f>
        <v>0.50265112881917429</v>
      </c>
    </row>
    <row r="88" spans="3:15" x14ac:dyDescent="0.25">
      <c r="C88" s="134">
        <v>332</v>
      </c>
      <c r="D88" s="134">
        <f ca="1">OFFSET(Sheet3!$B$5,C89,0)</f>
        <v>256</v>
      </c>
      <c r="E88" s="134">
        <v>3</v>
      </c>
      <c r="F88" s="134">
        <f ca="1">OFFSET(Sheet3!$C$5,C89,$B$7)</f>
        <v>2</v>
      </c>
      <c r="G88" s="134">
        <f ca="1">MAX(OFFSET(Sheet3!$C$6:$J$6,C89,$B$7))</f>
        <v>246.03999999999996</v>
      </c>
      <c r="H88" s="134">
        <f ca="1">AVERAGE(OFFSET(Sheet3!$C$6:$J$6,C89,$B$7))</f>
        <v>246.03999999999996</v>
      </c>
      <c r="I88" s="134">
        <f ca="1">MIN(OFFSET(Sheet3!$C$6:$J$6,C89,$B$7))</f>
        <v>246.03999999999996</v>
      </c>
      <c r="J88" s="167">
        <f ca="1">(MAX(OFFSET(Sheet3!$C$7:$J$7,C89,$B$7)))/86400</f>
        <v>5.1771269405196125E-3</v>
      </c>
      <c r="K88" s="167">
        <f ca="1">(AVERAGE(OFFSET(Sheet3!$C$7:$J$7,C89,$B$7)))/86400</f>
        <v>4.6695886661287439E-3</v>
      </c>
      <c r="L88" s="167">
        <f ca="1">(MIN(OFFSET(Sheet3!$C$7:$J$7,C89,$B$7)))/86400</f>
        <v>4.162050391737877E-3</v>
      </c>
      <c r="M88" s="134">
        <f ca="1">MAX(OFFSET(Sheet3!$C$8:$J$8,C89,$B$7))</f>
        <v>0.46650019569116802</v>
      </c>
      <c r="N88" s="134">
        <f ca="1">(OFFSET(Sheet3!$K$8,C89,$B$7))</f>
        <v>0.41579622126157756</v>
      </c>
      <c r="O88" s="134">
        <f ca="1">MIN(OFFSET(Sheet3!$C$8:$J$8,C89,$B$7))</f>
        <v>0.37503374835683473</v>
      </c>
    </row>
    <row r="89" spans="3:15" x14ac:dyDescent="0.25">
      <c r="C89" s="134">
        <v>336</v>
      </c>
      <c r="D89" s="134">
        <f ca="1">OFFSET(Sheet3!$B$5,C90,0)</f>
        <v>257</v>
      </c>
      <c r="E89" s="134">
        <v>3</v>
      </c>
      <c r="F89" s="134">
        <f ca="1">OFFSET(Sheet3!$C$5,C90,$B$7)</f>
        <v>4</v>
      </c>
      <c r="G89" s="134">
        <f ca="1">MAX(OFFSET(Sheet3!$C$6:$J$6,C90,$B$7))</f>
        <v>516.96</v>
      </c>
      <c r="H89" s="134">
        <f ca="1">AVERAGE(OFFSET(Sheet3!$C$6:$J$6,C90,$B$7))</f>
        <v>458.05500000000001</v>
      </c>
      <c r="I89" s="134">
        <f ca="1">MIN(OFFSET(Sheet3!$C$6:$J$6,C90,$B$7))</f>
        <v>413.34</v>
      </c>
      <c r="J89" s="167">
        <f ca="1">(MAX(OFFSET(Sheet3!$C$7:$J$7,C90,$B$7)))/86400</f>
        <v>3.25171238220047E-3</v>
      </c>
      <c r="K89" s="167">
        <f ca="1">(AVERAGE(OFFSET(Sheet3!$C$7:$J$7,C90,$B$7)))/86400</f>
        <v>2.9226814654039683E-3</v>
      </c>
      <c r="L89" s="167">
        <f ca="1">(MIN(OFFSET(Sheet3!$C$7:$J$7,C90,$B$7)))/86400</f>
        <v>2.6144771892369712E-3</v>
      </c>
      <c r="M89" s="134">
        <f ca="1">MAX(OFFSET(Sheet3!$C$8:$J$8,C90,$B$7))</f>
        <v>1.3232737823870999</v>
      </c>
      <c r="N89" s="134">
        <f ca="1">(OFFSET(Sheet3!$K$8,C90,$B$7))</f>
        <v>1.2367718412996414</v>
      </c>
      <c r="O89" s="134">
        <f ca="1">MIN(OFFSET(Sheet3!$C$8:$J$8,C90,$B$7))</f>
        <v>1.1350718196508582</v>
      </c>
    </row>
    <row r="90" spans="3:15" x14ac:dyDescent="0.25">
      <c r="C90" s="134">
        <v>340</v>
      </c>
      <c r="D90" s="134">
        <f ca="1">OFFSET(Sheet3!$B$5,C91,0)</f>
        <v>258</v>
      </c>
      <c r="E90" s="134">
        <v>3</v>
      </c>
      <c r="F90" s="134">
        <f ca="1">OFFSET(Sheet3!$C$5,C91,$B$7)</f>
        <v>0</v>
      </c>
      <c r="G90" s="134">
        <f ca="1">MAX(OFFSET(Sheet3!$C$6:$J$6,C91,$B$7))</f>
        <v>0</v>
      </c>
      <c r="H90" s="134" t="e">
        <f ca="1">AVERAGE(OFFSET(Sheet3!$C$6:$J$6,C91,$B$7))</f>
        <v>#DIV/0!</v>
      </c>
      <c r="I90" s="134">
        <f ca="1">MIN(OFFSET(Sheet3!$C$6:$J$6,C91,$B$7))</f>
        <v>0</v>
      </c>
      <c r="J90" s="167">
        <f ca="1">(MAX(OFFSET(Sheet3!$C$7:$J$7,C91,$B$7)))/86400</f>
        <v>0</v>
      </c>
      <c r="K90" s="167" t="e">
        <f ca="1">(AVERAGE(OFFSET(Sheet3!$C$7:$J$7,C91,$B$7)))/86400</f>
        <v>#DIV/0!</v>
      </c>
      <c r="L90" s="167">
        <f ca="1">(MIN(OFFSET(Sheet3!$C$7:$J$7,C91,$B$7)))/86400</f>
        <v>0</v>
      </c>
      <c r="M90" s="134">
        <f ca="1">MAX(OFFSET(Sheet3!$C$8:$J$8,C91,$B$7))</f>
        <v>0</v>
      </c>
      <c r="N90" s="134">
        <f ca="1">(OFFSET(Sheet3!$K$8,C91,$B$7))</f>
        <v>0</v>
      </c>
      <c r="O90" s="134">
        <f ca="1">MIN(OFFSET(Sheet3!$C$8:$J$8,C91,$B$7))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3</v>
      </c>
      <c r="F91" s="134">
        <f ca="1">OFFSET(Sheet3!$C$5,C92,$B$7)</f>
        <v>6</v>
      </c>
      <c r="G91" s="134">
        <f ca="1">MAX(OFFSET(Sheet3!$C$6:$J$6,C92,$B$7))</f>
        <v>4869.59</v>
      </c>
      <c r="H91" s="134">
        <f ca="1">AVERAGE(OFFSET(Sheet3!$C$6:$J$6,C92,$B$7))</f>
        <v>2467.2916666666661</v>
      </c>
      <c r="I91" s="134">
        <f ca="1">MIN(OFFSET(Sheet3!$C$6:$J$6,C92,$B$7))</f>
        <v>1460.8799999999999</v>
      </c>
      <c r="J91" s="167">
        <f ca="1">(MAX(OFFSET(Sheet3!$C$7:$J$7,C92,$B$7)))/86400</f>
        <v>1.8357340903116044E-2</v>
      </c>
      <c r="K91" s="167">
        <f ca="1">(AVERAGE(OFFSET(Sheet3!$C$7:$J$7,C92,$B$7)))/86400</f>
        <v>9.5387273182568916E-3</v>
      </c>
      <c r="L91" s="167">
        <f ca="1">(MIN(OFFSET(Sheet3!$C$7:$J$7,C92,$B$7)))/86400</f>
        <v>5.0810185185185186E-3</v>
      </c>
      <c r="M91" s="134">
        <f ca="1">MAX(OFFSET(Sheet3!$C$8:$J$8,C92,$B$7))</f>
        <v>2.5262807936730249</v>
      </c>
      <c r="N91" s="134">
        <f ca="1">(OFFSET(Sheet3!$K$8,C92,$B$7))</f>
        <v>2.041190338538736</v>
      </c>
      <c r="O91" s="134">
        <f ca="1">MIN(OFFSET(Sheet3!$C$8:$J$8,C92,$B$7))</f>
        <v>1.6825774823345989</v>
      </c>
    </row>
    <row r="92" spans="3:15" x14ac:dyDescent="0.25">
      <c r="C92" s="134">
        <v>348</v>
      </c>
      <c r="D92" s="134">
        <f ca="1">OFFSET(Sheet3!$B$5,C93,0)</f>
        <v>270</v>
      </c>
      <c r="E92" s="134">
        <v>3</v>
      </c>
      <c r="F92" s="134">
        <f ca="1">OFFSET(Sheet3!$C$5,C93,$B$7)</f>
        <v>0</v>
      </c>
      <c r="G92" s="134">
        <f ca="1">MAX(OFFSET(Sheet3!$C$6:$J$6,C93,$B$7))</f>
        <v>0</v>
      </c>
      <c r="H92" s="134" t="e">
        <f ca="1">AVERAGE(OFFSET(Sheet3!$C$6:$J$6,C93,$B$7))</f>
        <v>#DIV/0!</v>
      </c>
      <c r="I92" s="134">
        <f ca="1">MIN(OFFSET(Sheet3!$C$6:$J$6,C93,$B$7))</f>
        <v>0</v>
      </c>
      <c r="J92" s="167">
        <f ca="1">(MAX(OFFSET(Sheet3!$C$7:$J$7,C93,$B$7)))/86400</f>
        <v>0</v>
      </c>
      <c r="K92" s="167" t="e">
        <f ca="1">(AVERAGE(OFFSET(Sheet3!$C$7:$J$7,C93,$B$7)))/86400</f>
        <v>#DIV/0!</v>
      </c>
      <c r="L92" s="167">
        <f ca="1">(MIN(OFFSET(Sheet3!$C$7:$J$7,C93,$B$7)))/86400</f>
        <v>0</v>
      </c>
      <c r="M92" s="134">
        <f ca="1">MAX(OFFSET(Sheet3!$C$8:$J$8,C93,$B$7))</f>
        <v>0</v>
      </c>
      <c r="N92" s="134">
        <f ca="1">(OFFSET(Sheet3!$K$8,C93,$B$7))</f>
        <v>0</v>
      </c>
      <c r="O92" s="134">
        <f ca="1">MIN(OFFSET(Sheet3!$C$8:$J$8,C93,$B$7))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3</v>
      </c>
      <c r="F93" s="134">
        <f ca="1">OFFSET(Sheet3!$C$5,C94,$B$7)</f>
        <v>1</v>
      </c>
      <c r="G93" s="134">
        <f ca="1">MAX(OFFSET(Sheet3!$C$6:$J$6,C94,$B$7))</f>
        <v>167.32</v>
      </c>
      <c r="H93" s="134">
        <f ca="1">AVERAGE(OFFSET(Sheet3!$C$6:$J$6,C94,$B$7))</f>
        <v>167.32</v>
      </c>
      <c r="I93" s="134">
        <f ca="1">MIN(OFFSET(Sheet3!$C$6:$J$6,C94,$B$7))</f>
        <v>167.32</v>
      </c>
      <c r="J93" s="167">
        <f ca="1">(MAX(OFFSET(Sheet3!$C$7:$J$7,C94,$B$7)))/86400</f>
        <v>2.1915244693515674E-3</v>
      </c>
      <c r="K93" s="167">
        <f ca="1">(AVERAGE(OFFSET(Sheet3!$C$7:$J$7,C94,$B$7)))/86400</f>
        <v>2.1915244693515674E-3</v>
      </c>
      <c r="L93" s="167">
        <f ca="1">(MIN(OFFSET(Sheet3!$C$7:$J$7,C94,$B$7)))/86400</f>
        <v>2.1915244693515674E-3</v>
      </c>
      <c r="M93" s="134">
        <f ca="1">MAX(OFFSET(Sheet3!$C$8:$J$8,C94,$B$7))</f>
        <v>0.60249712351127327</v>
      </c>
      <c r="N93" s="134">
        <f ca="1">(OFFSET(Sheet3!$K$8,C94,$B$7))</f>
        <v>0.60249712351127327</v>
      </c>
      <c r="O93" s="134">
        <f ca="1">MIN(OFFSET(Sheet3!$C$8:$J$8,C94,$B$7))</f>
        <v>0.60249712351127327</v>
      </c>
    </row>
    <row r="94" spans="3:15" x14ac:dyDescent="0.25">
      <c r="C94" s="134">
        <v>356</v>
      </c>
      <c r="D94" s="134">
        <f ca="1">OFFSET(Sheet3!$B$5,C95,0)</f>
        <v>273</v>
      </c>
      <c r="E94" s="134">
        <v>3</v>
      </c>
      <c r="F94" s="134">
        <f ca="1">OFFSET(Sheet3!$C$5,C95,$B$7)</f>
        <v>1</v>
      </c>
      <c r="G94" s="134">
        <f ca="1">MAX(OFFSET(Sheet3!$C$6:$J$6,C95,$B$7))</f>
        <v>302.8</v>
      </c>
      <c r="H94" s="134">
        <f ca="1">AVERAGE(OFFSET(Sheet3!$C$6:$J$6,C95,$B$7))</f>
        <v>302.8</v>
      </c>
      <c r="I94" s="134">
        <f ca="1">MIN(OFFSET(Sheet3!$C$6:$J$6,C95,$B$7))</f>
        <v>302.8</v>
      </c>
      <c r="J94" s="167">
        <f ca="1">(MAX(OFFSET(Sheet3!$C$7:$J$7,C95,$B$7)))/86400</f>
        <v>2.4478828033575638E-3</v>
      </c>
      <c r="K94" s="167">
        <f ca="1">(AVERAGE(OFFSET(Sheet3!$C$7:$J$7,C95,$B$7)))/86400</f>
        <v>2.4478828033575638E-3</v>
      </c>
      <c r="L94" s="167">
        <f ca="1">(MIN(OFFSET(Sheet3!$C$7:$J$7,C95,$B$7)))/86400</f>
        <v>2.4478828033575638E-3</v>
      </c>
      <c r="M94" s="134">
        <f ca="1">MAX(OFFSET(Sheet3!$C$8:$J$8,C95,$B$7))</f>
        <v>0.97615480294973822</v>
      </c>
      <c r="N94" s="134">
        <f ca="1">(OFFSET(Sheet3!$K$8,C95,$B$7))</f>
        <v>0.97615480294973822</v>
      </c>
      <c r="O94" s="134">
        <f ca="1">MIN(OFFSET(Sheet3!$C$8:$J$8,C95,$B$7))</f>
        <v>0.97615480294973822</v>
      </c>
    </row>
    <row r="95" spans="3:15" x14ac:dyDescent="0.25">
      <c r="C95" s="134">
        <v>360</v>
      </c>
      <c r="D95" s="134">
        <f ca="1">OFFSET(Sheet3!$B$5,C96,0)</f>
        <v>276</v>
      </c>
      <c r="E95" s="134">
        <v>3</v>
      </c>
      <c r="F95" s="134">
        <f ca="1">OFFSET(Sheet3!$C$5,C96,$B$7)</f>
        <v>2</v>
      </c>
      <c r="G95" s="134">
        <f ca="1">MAX(OFFSET(Sheet3!$C$6:$J$6,C96,$B$7))</f>
        <v>460.63000000000005</v>
      </c>
      <c r="H95" s="134">
        <f ca="1">AVERAGE(OFFSET(Sheet3!$C$6:$J$6,C96,$B$7))</f>
        <v>368.55000000000007</v>
      </c>
      <c r="I95" s="134">
        <f ca="1">MIN(OFFSET(Sheet3!$C$6:$J$6,C96,$B$7))</f>
        <v>276.47000000000003</v>
      </c>
      <c r="J95" s="167">
        <f ca="1">(MAX(OFFSET(Sheet3!$C$7:$J$7,C96,$B$7)))/86400</f>
        <v>4.5246421427849641E-3</v>
      </c>
      <c r="K95" s="167">
        <f ca="1">(AVERAGE(OFFSET(Sheet3!$C$7:$J$7,C96,$B$7)))/86400</f>
        <v>3.9530273475883154E-3</v>
      </c>
      <c r="L95" s="167">
        <f ca="1">(MIN(OFFSET(Sheet3!$C$7:$J$7,C96,$B$7)))/86400</f>
        <v>3.3814125523916661E-3</v>
      </c>
      <c r="M95" s="134">
        <f ca="1">MAX(OFFSET(Sheet3!$C$8:$J$8,C96,$B$7))</f>
        <v>0.80338076452859597</v>
      </c>
      <c r="N95" s="134">
        <f ca="1">(OFFSET(Sheet3!$K$8,C96,$B$7))</f>
        <v>0.73573267252359276</v>
      </c>
      <c r="O95" s="134">
        <f ca="1">MIN(OFFSET(Sheet3!$C$8:$J$8,C96,$B$7))</f>
        <v>0.64521328063562566</v>
      </c>
    </row>
    <row r="96" spans="3:15" x14ac:dyDescent="0.25">
      <c r="C96" s="134">
        <v>364</v>
      </c>
      <c r="D96" s="134">
        <f ca="1">OFFSET(Sheet3!$B$5,C97,0)</f>
        <v>277</v>
      </c>
      <c r="E96" s="134">
        <v>3</v>
      </c>
      <c r="F96" s="134">
        <f ca="1">OFFSET(Sheet3!$C$5,C97,$B$7)</f>
        <v>2</v>
      </c>
      <c r="G96" s="134">
        <f ca="1">MAX(OFFSET(Sheet3!$C$6:$J$6,C97,$B$7))</f>
        <v>945.34</v>
      </c>
      <c r="H96" s="134">
        <f ca="1">AVERAGE(OFFSET(Sheet3!$C$6:$J$6,C97,$B$7))</f>
        <v>701.86</v>
      </c>
      <c r="I96" s="134">
        <f ca="1">MIN(OFFSET(Sheet3!$C$6:$J$6,C97,$B$7))</f>
        <v>458.38000000000005</v>
      </c>
      <c r="J96" s="167">
        <f ca="1">(MAX(OFFSET(Sheet3!$C$7:$J$7,C97,$B$7)))/86400</f>
        <v>8.0169198350616387E-3</v>
      </c>
      <c r="K96" s="167">
        <f ca="1">(AVERAGE(OFFSET(Sheet3!$C$7:$J$7,C97,$B$7)))/86400</f>
        <v>5.4925920896987841E-3</v>
      </c>
      <c r="L96" s="167">
        <f ca="1">(MIN(OFFSET(Sheet3!$C$7:$J$7,C97,$B$7)))/86400</f>
        <v>2.9682643443359291E-3</v>
      </c>
      <c r="M96" s="134">
        <f ca="1">MAX(OFFSET(Sheet3!$C$8:$J$8,C97,$B$7))</f>
        <v>1.2186430921462132</v>
      </c>
      <c r="N96" s="134">
        <f ca="1">(OFFSET(Sheet3!$K$8,C97,$B$7))</f>
        <v>1.0083854972487676</v>
      </c>
      <c r="O96" s="134">
        <f ca="1">MIN(OFFSET(Sheet3!$C$8:$J$8,C97,$B$7))</f>
        <v>0.93053762862839773</v>
      </c>
    </row>
    <row r="97" spans="3:15" x14ac:dyDescent="0.25">
      <c r="C97" s="134">
        <v>368</v>
      </c>
      <c r="D97" s="134">
        <f ca="1">OFFSET(Sheet3!$B$5,C98,0)</f>
        <v>278</v>
      </c>
      <c r="E97" s="134">
        <v>3</v>
      </c>
      <c r="F97" s="134">
        <f ca="1">OFFSET(Sheet3!$C$5,C98,$B$7)</f>
        <v>1</v>
      </c>
      <c r="G97" s="134">
        <f ca="1">MAX(OFFSET(Sheet3!$C$6:$J$6,C98,$B$7))</f>
        <v>488.53999999999991</v>
      </c>
      <c r="H97" s="134">
        <f ca="1">AVERAGE(OFFSET(Sheet3!$C$6:$J$6,C98,$B$7))</f>
        <v>488.53999999999991</v>
      </c>
      <c r="I97" s="134">
        <f ca="1">MIN(OFFSET(Sheet3!$C$6:$J$6,C98,$B$7))</f>
        <v>488.53999999999991</v>
      </c>
      <c r="J97" s="167">
        <f ca="1">(MAX(OFFSET(Sheet3!$C$7:$J$7,C98,$B$7)))/86400</f>
        <v>4.8089423875397408E-3</v>
      </c>
      <c r="K97" s="167">
        <f ca="1">(AVERAGE(OFFSET(Sheet3!$C$7:$J$7,C98,$B$7)))/86400</f>
        <v>4.8089423875397408E-3</v>
      </c>
      <c r="L97" s="167">
        <f ca="1">(MIN(OFFSET(Sheet3!$C$7:$J$7,C98,$B$7)))/86400</f>
        <v>4.8089423875397408E-3</v>
      </c>
      <c r="M97" s="134">
        <f ca="1">MAX(OFFSET(Sheet3!$C$8:$J$8,C98,$B$7))</f>
        <v>0.80168544704694022</v>
      </c>
      <c r="N97" s="134">
        <f ca="1">(OFFSET(Sheet3!$K$8,C98,$B$7))</f>
        <v>0.80168544704694022</v>
      </c>
      <c r="O97" s="134">
        <f ca="1">MIN(OFFSET(Sheet3!$C$8:$J$8,C98,$B$7))</f>
        <v>0.80168544704694022</v>
      </c>
    </row>
    <row r="98" spans="3:15" x14ac:dyDescent="0.25">
      <c r="C98" s="134">
        <v>372</v>
      </c>
      <c r="D98" s="134">
        <f ca="1">OFFSET(Sheet3!$B$5,C99,0)</f>
        <v>282</v>
      </c>
      <c r="E98" s="134">
        <v>3</v>
      </c>
      <c r="F98" s="134">
        <f ca="1">OFFSET(Sheet3!$C$5,C99,$B$7)</f>
        <v>2</v>
      </c>
      <c r="G98" s="134">
        <f ca="1">MAX(OFFSET(Sheet3!$C$6:$J$6,C99,$B$7))</f>
        <v>309.82</v>
      </c>
      <c r="H98" s="134">
        <f ca="1">AVERAGE(OFFSET(Sheet3!$C$6:$J$6,C99,$B$7))</f>
        <v>293.14499999999998</v>
      </c>
      <c r="I98" s="134">
        <f ca="1">MIN(OFFSET(Sheet3!$C$6:$J$6,C99,$B$7))</f>
        <v>276.46999999999997</v>
      </c>
      <c r="J98" s="167">
        <f ca="1">(MAX(OFFSET(Sheet3!$C$7:$J$7,C99,$B$7)))/86400</f>
        <v>3.2174444751134745E-3</v>
      </c>
      <c r="K98" s="167">
        <f ca="1">(AVERAGE(OFFSET(Sheet3!$C$7:$J$7,C99,$B$7)))/86400</f>
        <v>2.9637177650412073E-3</v>
      </c>
      <c r="L98" s="167">
        <f ca="1">(MIN(OFFSET(Sheet3!$C$7:$J$7,C99,$B$7)))/86400</f>
        <v>2.7099910549689406E-3</v>
      </c>
      <c r="M98" s="134">
        <f ca="1">MAX(OFFSET(Sheet3!$C$8:$J$8,C99,$B$7))</f>
        <v>0.80506992158175816</v>
      </c>
      <c r="N98" s="134">
        <f ca="1">(OFFSET(Sheet3!$K$8,C99,$B$7))</f>
        <v>0.78054706258481021</v>
      </c>
      <c r="O98" s="134">
        <f ca="1">MIN(OFFSET(Sheet3!$C$8:$J$8,C99,$B$7))</f>
        <v>0.75989193425609203</v>
      </c>
    </row>
    <row r="99" spans="3:15" x14ac:dyDescent="0.25">
      <c r="C99" s="134">
        <v>376</v>
      </c>
      <c r="D99" s="134">
        <f ca="1">OFFSET(Sheet3!$B$5,C100,0)</f>
        <v>284</v>
      </c>
      <c r="E99" s="134">
        <v>3</v>
      </c>
      <c r="F99" s="134">
        <f ca="1">OFFSET(Sheet3!$C$5,C100,$B$7)</f>
        <v>1</v>
      </c>
      <c r="G99" s="134">
        <f ca="1">MAX(OFFSET(Sheet3!$C$6:$J$6,C100,$B$7))</f>
        <v>486.96000000000004</v>
      </c>
      <c r="H99" s="134">
        <f ca="1">AVERAGE(OFFSET(Sheet3!$C$6:$J$6,C100,$B$7))</f>
        <v>486.96000000000004</v>
      </c>
      <c r="I99" s="134">
        <f ca="1">MIN(OFFSET(Sheet3!$C$6:$J$6,C100,$B$7))</f>
        <v>486.96000000000004</v>
      </c>
      <c r="J99" s="167">
        <f ca="1">(MAX(OFFSET(Sheet3!$C$7:$J$7,C100,$B$7)))/86400</f>
        <v>8.5537773940469533E-3</v>
      </c>
      <c r="K99" s="167">
        <f ca="1">(AVERAGE(OFFSET(Sheet3!$C$7:$J$7,C100,$B$7)))/86400</f>
        <v>8.5537773940469533E-3</v>
      </c>
      <c r="L99" s="167">
        <f ca="1">(MIN(OFFSET(Sheet3!$C$7:$J$7,C100,$B$7)))/86400</f>
        <v>8.5537773940469533E-3</v>
      </c>
      <c r="M99" s="134">
        <f ca="1">MAX(OFFSET(Sheet3!$C$8:$J$8,C100,$B$7))</f>
        <v>0.44925072939210975</v>
      </c>
      <c r="N99" s="134">
        <f ca="1">(OFFSET(Sheet3!$K$8,C100,$B$7))</f>
        <v>0.44925072939210975</v>
      </c>
      <c r="O99" s="134">
        <f ca="1">MIN(OFFSET(Sheet3!$C$8:$J$8,C100,$B$7))</f>
        <v>0.44925072939210975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3</v>
      </c>
      <c r="F100" s="134">
        <f ca="1">OFFSET(Sheet3!$C$5,C101,$B$7)</f>
        <v>0</v>
      </c>
      <c r="G100" s="134">
        <f ca="1">MAX(OFFSET(Sheet3!$C$6:$J$6,C101,$B$7))</f>
        <v>0</v>
      </c>
      <c r="H100" s="134" t="e">
        <f ca="1">AVERAGE(OFFSET(Sheet3!$C$6:$J$6,C101,$B$7))</f>
        <v>#DIV/0!</v>
      </c>
      <c r="I100" s="134">
        <f ca="1">MIN(OFFSET(Sheet3!$C$6:$J$6,C101,$B$7))</f>
        <v>0</v>
      </c>
      <c r="J100" s="167">
        <f ca="1">(MAX(OFFSET(Sheet3!$C$7:$J$7,C101,$B$7)))/86400</f>
        <v>0</v>
      </c>
      <c r="K100" s="167" t="e">
        <f ca="1">(AVERAGE(OFFSET(Sheet3!$C$7:$J$7,C101,$B$7)))/86400</f>
        <v>#DIV/0!</v>
      </c>
      <c r="L100" s="167">
        <f ca="1">(MIN(OFFSET(Sheet3!$C$7:$J$7,C101,$B$7)))/86400</f>
        <v>0</v>
      </c>
      <c r="M100" s="134">
        <f ca="1">MAX(OFFSET(Sheet3!$C$8:$J$8,C101,$B$7))</f>
        <v>0</v>
      </c>
      <c r="N100" s="134">
        <f ca="1">(OFFSET(Sheet3!$K$8,C101,$B$7))</f>
        <v>0</v>
      </c>
      <c r="O100" s="134">
        <f ca="1">MIN(OFFSET(Sheet3!$C$8:$J$8,C101,$B$7))</f>
        <v>0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3</v>
      </c>
      <c r="F101" s="134">
        <f ca="1">OFFSET(Sheet3!$C$5,C102,$B$7)</f>
        <v>2</v>
      </c>
      <c r="G101" s="134">
        <f ca="1">MAX(OFFSET(Sheet3!$C$6:$J$6,C102,$B$7))</f>
        <v>302.8</v>
      </c>
      <c r="H101" s="134">
        <f ca="1">AVERAGE(OFFSET(Sheet3!$C$6:$J$6,C102,$B$7))</f>
        <v>302.8</v>
      </c>
      <c r="I101" s="134">
        <f ca="1">MIN(OFFSET(Sheet3!$C$6:$J$6,C102,$B$7))</f>
        <v>302.8</v>
      </c>
      <c r="J101" s="167">
        <f ca="1">(MAX(OFFSET(Sheet3!$C$7:$J$7,C102,$B$7)))/86400</f>
        <v>4.1992788342233673E-3</v>
      </c>
      <c r="K101" s="167">
        <f ca="1">(AVERAGE(OFFSET(Sheet3!$C$7:$J$7,C102,$B$7)))/86400</f>
        <v>3.3097823912508245E-3</v>
      </c>
      <c r="L101" s="167">
        <f ca="1">(MIN(OFFSET(Sheet3!$C$7:$J$7,C102,$B$7)))/86400</f>
        <v>2.4202859482782826E-3</v>
      </c>
      <c r="M101" s="134">
        <f ca="1">MAX(OFFSET(Sheet3!$C$8:$J$8,C102,$B$7))</f>
        <v>0.98728522439895239</v>
      </c>
      <c r="N101" s="134">
        <f ca="1">(OFFSET(Sheet3!$K$8,C102,$B$7))</f>
        <v>0.7219545798152962</v>
      </c>
      <c r="O101" s="134">
        <f ca="1">MIN(OFFSET(Sheet3!$C$8:$J$8,C102,$B$7))</f>
        <v>0.56902926666394671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3</v>
      </c>
      <c r="F102" s="134">
        <f ca="1">OFFSET(Sheet3!$C$5,C103,$B$7)</f>
        <v>1</v>
      </c>
      <c r="G102" s="134">
        <f ca="1">MAX(OFFSET(Sheet3!$C$6:$J$6,C103,$B$7))</f>
        <v>276.47000000000003</v>
      </c>
      <c r="H102" s="134">
        <f ca="1">AVERAGE(OFFSET(Sheet3!$C$6:$J$6,C103,$B$7))</f>
        <v>276.47000000000003</v>
      </c>
      <c r="I102" s="134">
        <f ca="1">MIN(OFFSET(Sheet3!$C$6:$J$6,C103,$B$7))</f>
        <v>276.47000000000003</v>
      </c>
      <c r="J102" s="167">
        <f ca="1">(MAX(OFFSET(Sheet3!$C$7:$J$7,C103,$B$7)))/86400</f>
        <v>6.0006770386405676E-3</v>
      </c>
      <c r="K102" s="167">
        <f ca="1">(AVERAGE(OFFSET(Sheet3!$C$7:$J$7,C103,$B$7)))/86400</f>
        <v>6.0006770386405676E-3</v>
      </c>
      <c r="L102" s="167">
        <f ca="1">(MIN(OFFSET(Sheet3!$C$7:$J$7,C103,$B$7)))/86400</f>
        <v>6.0006770386405676E-3</v>
      </c>
      <c r="M102" s="134">
        <f ca="1">MAX(OFFSET(Sheet3!$C$8:$J$8,C103,$B$7))</f>
        <v>0.36358102128512076</v>
      </c>
      <c r="N102" s="134">
        <f ca="1">(OFFSET(Sheet3!$K$8,C103,$B$7))</f>
        <v>0.36358102128512076</v>
      </c>
      <c r="O102" s="134">
        <f ca="1">MIN(OFFSET(Sheet3!$C$8:$J$8,C103,$B$7))</f>
        <v>0.36358102128512076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3</v>
      </c>
      <c r="F103" s="134">
        <f ca="1">OFFSET(Sheet3!$C$5,C104,$B$7)</f>
        <v>1</v>
      </c>
      <c r="G103" s="134">
        <f ca="1">MAX(OFFSET(Sheet3!$C$6:$J$6,C104,$B$7))</f>
        <v>789.75999999999988</v>
      </c>
      <c r="H103" s="134">
        <f ca="1">AVERAGE(OFFSET(Sheet3!$C$6:$J$6,C104,$B$7))</f>
        <v>789.75999999999988</v>
      </c>
      <c r="I103" s="134">
        <f ca="1">MIN(OFFSET(Sheet3!$C$6:$J$6,C104,$B$7))</f>
        <v>789.75999999999988</v>
      </c>
      <c r="J103" s="167">
        <f ca="1">(MAX(OFFSET(Sheet3!$C$7:$J$7,C104,$B$7)))/86400</f>
        <v>3.6207494510062123E-3</v>
      </c>
      <c r="K103" s="167">
        <f ca="1">(AVERAGE(OFFSET(Sheet3!$C$7:$J$7,C104,$B$7)))/86400</f>
        <v>3.6207494510062123E-3</v>
      </c>
      <c r="L103" s="167">
        <f ca="1">(MIN(OFFSET(Sheet3!$C$7:$J$7,C104,$B$7)))/86400</f>
        <v>3.6207494510062123E-3</v>
      </c>
      <c r="M103" s="134">
        <f ca="1">MAX(OFFSET(Sheet3!$C$8:$J$8,C104,$B$7))</f>
        <v>1.7212743862066788</v>
      </c>
      <c r="N103" s="134">
        <f ca="1">(OFFSET(Sheet3!$K$8,C104,$B$7))</f>
        <v>1.7212743862066788</v>
      </c>
      <c r="O103" s="134">
        <f ca="1">MIN(OFFSET(Sheet3!$C$8:$J$8,C104,$B$7))</f>
        <v>1.7212743862066788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3</v>
      </c>
      <c r="F104" s="134">
        <f ca="1">OFFSET(Sheet3!$C$5,C105,$B$7)</f>
        <v>3</v>
      </c>
      <c r="G104" s="134">
        <f ca="1">MAX(OFFSET(Sheet3!$C$6:$J$6,C105,$B$7))</f>
        <v>486.96000000000004</v>
      </c>
      <c r="H104" s="134">
        <f ca="1">AVERAGE(OFFSET(Sheet3!$C$6:$J$6,C105,$B$7))</f>
        <v>486.96000000000004</v>
      </c>
      <c r="I104" s="134">
        <f ca="1">MIN(OFFSET(Sheet3!$C$6:$J$6,C105,$B$7))</f>
        <v>486.96000000000004</v>
      </c>
      <c r="J104" s="167">
        <f ca="1">(MAX(OFFSET(Sheet3!$C$7:$J$7,C105,$B$7)))/86400</f>
        <v>3.3655028292180877E-3</v>
      </c>
      <c r="K104" s="167">
        <f ca="1">(AVERAGE(OFFSET(Sheet3!$C$7:$J$7,C105,$B$7)))/86400</f>
        <v>2.8470317584122925E-3</v>
      </c>
      <c r="L104" s="167">
        <f ca="1">(MIN(OFFSET(Sheet3!$C$7:$J$7,C105,$B$7)))/86400</f>
        <v>2.5543668801751439E-3</v>
      </c>
      <c r="M104" s="134">
        <f ca="1">MAX(OFFSET(Sheet3!$C$8:$J$8,C105,$B$7))</f>
        <v>1.504400469313103</v>
      </c>
      <c r="N104" s="134">
        <f ca="1">(OFFSET(Sheet3!$K$8,C105,$B$7))</f>
        <v>1.3497533780502495</v>
      </c>
      <c r="O104" s="134">
        <f ca="1">MIN(OFFSET(Sheet3!$C$8:$J$8,C105,$B$7))</f>
        <v>1.1418177099634572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84B5-CB18-4779-ABA1-3BB2E77073A9}">
  <dimension ref="A2:O105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4</v>
      </c>
      <c r="F4" s="134">
        <f ca="1">OFFSET(Sheet3!$C$5,C5,$B$8)</f>
        <v>2</v>
      </c>
      <c r="G4" s="134">
        <f ca="1">MAX(OFFSET(Sheet3!$C$6:$J$6,C5,$B$8))</f>
        <v>416.31</v>
      </c>
      <c r="H4" s="134">
        <f ca="1">AVERAGE(OFFSET(Sheet3!$C$6:$J$6,C5,$B$8))</f>
        <v>288.245</v>
      </c>
      <c r="I4" s="134">
        <f ca="1">MIN(OFFSET(Sheet3!$C$6:$J$6,C5,$B$8))</f>
        <v>160.18</v>
      </c>
      <c r="J4" s="167">
        <f ca="1">(MAX(OFFSET(Sheet3!$C$7:$J$7,C5,$B$8)))/86400</f>
        <v>8.4490740740740741E-3</v>
      </c>
      <c r="K4" s="167">
        <f ca="1">(AVERAGE(OFFSET(Sheet3!$C$7:$J$7,C5,$B$8)))/86400</f>
        <v>6.8229166666666664E-3</v>
      </c>
      <c r="L4" s="167">
        <f ca="1">(MIN(OFFSET(Sheet3!$C$7:$J$7,C5,$B$8)))/86400</f>
        <v>5.1967592592592595E-3</v>
      </c>
      <c r="M4" s="134">
        <f ca="1">MAX(OFFSET(Sheet3!$C$8:$J$8,C5,$B$8))</f>
        <v>0.38883125884931508</v>
      </c>
      <c r="N4" s="134">
        <f ca="1">(OFFSET(Sheet3!$K$8,C5,$B$8))</f>
        <v>0.33338431368956745</v>
      </c>
      <c r="O4" s="134">
        <f ca="1">MIN(OFFSET(Sheet3!$C$8:$J$8,C5,$B$8))</f>
        <v>0.24323671910913139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4</v>
      </c>
      <c r="F5" s="134">
        <f ca="1">OFFSET(Sheet3!$C$5,C6,$B$8)</f>
        <v>3</v>
      </c>
      <c r="G5" s="134">
        <f ca="1">MAX(OFFSET(Sheet3!$C$6:$J$6,C6,$B$8))</f>
        <v>909.02</v>
      </c>
      <c r="H5" s="134">
        <f ca="1">AVERAGE(OFFSET(Sheet3!$C$6:$J$6,C6,$B$8))</f>
        <v>768.30000000000007</v>
      </c>
      <c r="I5" s="134">
        <f ca="1">MIN(OFFSET(Sheet3!$C$6:$J$6,C6,$B$8))</f>
        <v>486.96</v>
      </c>
      <c r="J5" s="167">
        <f ca="1">(MAX(OFFSET(Sheet3!$C$7:$J$7,C6,$B$8)))/86400</f>
        <v>7.8674663598842787E-3</v>
      </c>
      <c r="K5" s="167">
        <f ca="1">(AVERAGE(OFFSET(Sheet3!$C$7:$J$7,C6,$B$8)))/86400</f>
        <v>6.7497178761791315E-3</v>
      </c>
      <c r="L5" s="167">
        <f ca="1">(MIN(OFFSET(Sheet3!$C$7:$J$7,C6,$B$8)))/86400</f>
        <v>5.0417841727544155E-3</v>
      </c>
      <c r="M5" s="134">
        <f ca="1">MAX(OFFSET(Sheet3!$C$8:$J$8,C6,$B$8))</f>
        <v>0.97731948692702209</v>
      </c>
      <c r="N5" s="134">
        <f ca="1">(OFFSET(Sheet3!$K$8,C6,$B$8))</f>
        <v>0.89825296324317483</v>
      </c>
      <c r="O5" s="134">
        <f ca="1">MIN(OFFSET(Sheet3!$C$8:$J$8,C6,$B$8))</f>
        <v>0.76218866212076442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4</v>
      </c>
      <c r="F6" s="134">
        <f ca="1">OFFSET(Sheet3!$C$5,C7,$B$8)</f>
        <v>0</v>
      </c>
      <c r="G6" s="134">
        <f ca="1">MAX(OFFSET(Sheet3!$C$6:$J$6,C7,$B$8))</f>
        <v>0</v>
      </c>
      <c r="H6" s="134" t="e">
        <f ca="1">AVERAGE(OFFSET(Sheet3!$C$6:$J$6,C7,$B$8))</f>
        <v>#DIV/0!</v>
      </c>
      <c r="I6" s="134">
        <f ca="1">MIN(OFFSET(Sheet3!$C$6:$J$6,C7,$B$8))</f>
        <v>0</v>
      </c>
      <c r="J6" s="167">
        <f ca="1">(MAX(OFFSET(Sheet3!$C$7:$J$7,C7,$B$8)))/86400</f>
        <v>0</v>
      </c>
      <c r="K6" s="167" t="e">
        <f ca="1">(AVERAGE(OFFSET(Sheet3!$C$7:$J$7,C7,$B$8)))/86400</f>
        <v>#DIV/0!</v>
      </c>
      <c r="L6" s="167">
        <f ca="1">(MIN(OFFSET(Sheet3!$C$7:$J$7,C7,$B$8)))/86400</f>
        <v>0</v>
      </c>
      <c r="M6" s="134">
        <f ca="1">MAX(OFFSET(Sheet3!$C$8:$J$8,C7,$B$8))</f>
        <v>0</v>
      </c>
      <c r="N6" s="134">
        <f ca="1">(OFFSET(Sheet3!$K$8,C7,$B$8))</f>
        <v>0</v>
      </c>
      <c r="O6" s="134">
        <f ca="1">MIN(OFFSET(Sheet3!$C$8:$J$8,C7,$B$8))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4</v>
      </c>
      <c r="F7" s="134">
        <f ca="1">OFFSET(Sheet3!$C$5,C8,$B$8)</f>
        <v>2</v>
      </c>
      <c r="G7" s="134">
        <f ca="1">MAX(OFFSET(Sheet3!$C$6:$J$6,C8,$B$8))</f>
        <v>486.96</v>
      </c>
      <c r="H7" s="134">
        <f ca="1">AVERAGE(OFFSET(Sheet3!$C$6:$J$6,C8,$B$8))</f>
        <v>313.56</v>
      </c>
      <c r="I7" s="134">
        <f ca="1">MIN(OFFSET(Sheet3!$C$6:$J$6,C8,$B$8))</f>
        <v>140.16</v>
      </c>
      <c r="J7" s="167">
        <f ca="1">(MAX(OFFSET(Sheet3!$C$7:$J$7,C8,$B$8)))/86400</f>
        <v>3.7731481481481483E-3</v>
      </c>
      <c r="K7" s="167">
        <f ca="1">(AVERAGE(OFFSET(Sheet3!$C$7:$J$7,C8,$B$8)))/86400</f>
        <v>2.4710648148148148E-3</v>
      </c>
      <c r="L7" s="167">
        <f ca="1">(MIN(OFFSET(Sheet3!$C$7:$J$7,C8,$B$8)))/86400</f>
        <v>1.1689814814814816E-3</v>
      </c>
      <c r="M7" s="134">
        <f ca="1">MAX(OFFSET(Sheet3!$C$8:$J$8,C8,$B$8))</f>
        <v>1.016991</v>
      </c>
      <c r="N7" s="134">
        <f ca="1">(OFFSET(Sheet3!$K$8,C8,$B$8))</f>
        <v>1.001359367494145</v>
      </c>
      <c r="O7" s="134">
        <f ca="1">MIN(OFFSET(Sheet3!$C$8:$J$8,C8,$B$8))</f>
        <v>0.941473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4</v>
      </c>
      <c r="F8" s="134">
        <f ca="1">OFFSET(Sheet3!$C$5,C9,$B$8)</f>
        <v>0</v>
      </c>
      <c r="G8" s="134">
        <f ca="1">MAX(OFFSET(Sheet3!$C$6:$J$6,C9,$B$8))</f>
        <v>0</v>
      </c>
      <c r="H8" s="134" t="e">
        <f ca="1">AVERAGE(OFFSET(Sheet3!$C$6:$J$6,C9,$B$8))</f>
        <v>#DIV/0!</v>
      </c>
      <c r="I8" s="134">
        <f ca="1">MIN(OFFSET(Sheet3!$C$6:$J$6,C9,$B$8))</f>
        <v>0</v>
      </c>
      <c r="J8" s="167">
        <f ca="1">(MAX(OFFSET(Sheet3!$C$7:$J$7,C9,$B$8)))/86400</f>
        <v>0</v>
      </c>
      <c r="K8" s="167" t="e">
        <f ca="1">(AVERAGE(OFFSET(Sheet3!$C$7:$J$7,C9,$B$8)))/86400</f>
        <v>#DIV/0!</v>
      </c>
      <c r="L8" s="167">
        <f ca="1">(MIN(OFFSET(Sheet3!$C$7:$J$7,C9,$B$8)))/86400</f>
        <v>0</v>
      </c>
      <c r="M8" s="134">
        <f ca="1">MAX(OFFSET(Sheet3!$C$8:$J$8,C9,$B$8))</f>
        <v>0</v>
      </c>
      <c r="N8" s="134">
        <f ca="1">(OFFSET(Sheet3!$K$8,C9,$B$8))</f>
        <v>0</v>
      </c>
      <c r="O8" s="134">
        <f ca="1">MIN(OFFSET(Sheet3!$C$8:$J$8,C9,$B$8))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4</v>
      </c>
      <c r="F9" s="134">
        <f ca="1">OFFSET(Sheet3!$C$5,C10,$B$8)</f>
        <v>1</v>
      </c>
      <c r="G9" s="134">
        <f ca="1">MAX(OFFSET(Sheet3!$C$6:$J$6,C10,$B$8))</f>
        <v>298.04000000000002</v>
      </c>
      <c r="H9" s="134">
        <f ca="1">AVERAGE(OFFSET(Sheet3!$C$6:$J$6,C10,$B$8))</f>
        <v>298.04000000000002</v>
      </c>
      <c r="I9" s="134">
        <f ca="1">MIN(OFFSET(Sheet3!$C$6:$J$6,C10,$B$8))</f>
        <v>298.04000000000002</v>
      </c>
      <c r="J9" s="167">
        <f ca="1">(MAX(OFFSET(Sheet3!$C$7:$J$7,C10,$B$8)))/86400</f>
        <v>1.7407407407407406E-2</v>
      </c>
      <c r="K9" s="167">
        <f ca="1">(AVERAGE(OFFSET(Sheet3!$C$7:$J$7,C10,$B$8)))/86400</f>
        <v>1.7407407407407406E-2</v>
      </c>
      <c r="L9" s="167">
        <f ca="1">(MIN(OFFSET(Sheet3!$C$7:$J$7,C10,$B$8)))/86400</f>
        <v>1.7407407407407406E-2</v>
      </c>
      <c r="M9" s="134">
        <f ca="1">MAX(OFFSET(Sheet3!$C$8:$J$8,C10,$B$8))</f>
        <v>0.135111995106383</v>
      </c>
      <c r="N9" s="134">
        <f ca="1">(OFFSET(Sheet3!$K$8,C10,$B$8))</f>
        <v>0.135111995106383</v>
      </c>
      <c r="O9" s="134">
        <f ca="1">MIN(OFFSET(Sheet3!$C$8:$J$8,C10,$B$8))</f>
        <v>0.135111995106383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4</v>
      </c>
      <c r="F10" s="134">
        <f ca="1">OFFSET(Sheet3!$C$5,C11,$B$8)</f>
        <v>4</v>
      </c>
      <c r="G10" s="134">
        <f ca="1">MAX(OFFSET(Sheet3!$C$6:$J$6,C11,$B$8))</f>
        <v>973.91999999999985</v>
      </c>
      <c r="H10" s="134">
        <f ca="1">AVERAGE(OFFSET(Sheet3!$C$6:$J$6,C11,$B$8))</f>
        <v>670.20999999999992</v>
      </c>
      <c r="I10" s="134">
        <f ca="1">MIN(OFFSET(Sheet3!$C$6:$J$6,C11,$B$8))</f>
        <v>246.03999999999996</v>
      </c>
      <c r="J10" s="167">
        <f ca="1">(MAX(OFFSET(Sheet3!$C$7:$J$7,C11,$B$8)))/86400</f>
        <v>6.3439630157223169E-3</v>
      </c>
      <c r="K10" s="167">
        <f ca="1">(AVERAGE(OFFSET(Sheet3!$C$7:$J$7,C11,$B$8)))/86400</f>
        <v>3.7467571014970853E-3</v>
      </c>
      <c r="L10" s="167">
        <f ca="1">(MIN(OFFSET(Sheet3!$C$7:$J$7,C11,$B$8)))/86400</f>
        <v>1.2946048630246934E-3</v>
      </c>
      <c r="M10" s="134">
        <f ca="1">MAX(OFFSET(Sheet3!$C$8:$J$8,C11,$B$8))</f>
        <v>1.6326094617507381</v>
      </c>
      <c r="N10" s="134">
        <f ca="1">(OFFSET(Sheet3!$K$8,C11,$B$8))</f>
        <v>1.4115907714190894</v>
      </c>
      <c r="O10" s="134">
        <f ca="1">MIN(OFFSET(Sheet3!$C$8:$J$8,C11,$B$8))</f>
        <v>1.2114795511290655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4</v>
      </c>
      <c r="F11" s="134">
        <f ca="1">OFFSET(Sheet3!$C$5,C12,$B$8)</f>
        <v>0</v>
      </c>
      <c r="G11" s="134">
        <f ca="1">MAX(OFFSET(Sheet3!$C$6:$J$6,C12,$B$8))</f>
        <v>0</v>
      </c>
      <c r="H11" s="134" t="e">
        <f ca="1">AVERAGE(OFFSET(Sheet3!$C$6:$J$6,C12,$B$8))</f>
        <v>#DIV/0!</v>
      </c>
      <c r="I11" s="134">
        <f ca="1">MIN(OFFSET(Sheet3!$C$6:$J$6,C12,$B$8))</f>
        <v>0</v>
      </c>
      <c r="J11" s="167">
        <f ca="1">(MAX(OFFSET(Sheet3!$C$7:$J$7,C12,$B$8)))/86400</f>
        <v>0</v>
      </c>
      <c r="K11" s="167" t="e">
        <f ca="1">(AVERAGE(OFFSET(Sheet3!$C$7:$J$7,C12,$B$8)))/86400</f>
        <v>#DIV/0!</v>
      </c>
      <c r="L11" s="167">
        <f ca="1">(MIN(OFFSET(Sheet3!$C$7:$J$7,C12,$B$8)))/86400</f>
        <v>0</v>
      </c>
      <c r="M11" s="134">
        <f ca="1">MAX(OFFSET(Sheet3!$C$8:$J$8,C12,$B$8))</f>
        <v>0</v>
      </c>
      <c r="N11" s="134">
        <f ca="1">(OFFSET(Sheet3!$K$8,C12,$B$8))</f>
        <v>0</v>
      </c>
      <c r="O11" s="134">
        <f ca="1">MIN(OFFSET(Sheet3!$C$8:$J$8,C12,$B$8))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4</v>
      </c>
      <c r="F12" s="134">
        <f ca="1">OFFSET(Sheet3!$C$5,C13,$B$8)</f>
        <v>0</v>
      </c>
      <c r="G12" s="134">
        <f ca="1">MAX(OFFSET(Sheet3!$C$6:$J$6,C13,$B$8))</f>
        <v>0</v>
      </c>
      <c r="H12" s="134" t="e">
        <f ca="1">AVERAGE(OFFSET(Sheet3!$C$6:$J$6,C13,$B$8))</f>
        <v>#DIV/0!</v>
      </c>
      <c r="I12" s="134">
        <f ca="1">MIN(OFFSET(Sheet3!$C$6:$J$6,C13,$B$8))</f>
        <v>0</v>
      </c>
      <c r="J12" s="167">
        <f ca="1">(MAX(OFFSET(Sheet3!$C$7:$J$7,C13,$B$8)))/86400</f>
        <v>0</v>
      </c>
      <c r="K12" s="167" t="e">
        <f ca="1">(AVERAGE(OFFSET(Sheet3!$C$7:$J$7,C13,$B$8)))/86400</f>
        <v>#DIV/0!</v>
      </c>
      <c r="L12" s="167">
        <f ca="1">(MIN(OFFSET(Sheet3!$C$7:$J$7,C13,$B$8)))/86400</f>
        <v>0</v>
      </c>
      <c r="M12" s="134">
        <f ca="1">MAX(OFFSET(Sheet3!$C$8:$J$8,C13,$B$8))</f>
        <v>0</v>
      </c>
      <c r="N12" s="134">
        <f ca="1">(OFFSET(Sheet3!$K$8,C13,$B$8))</f>
        <v>0</v>
      </c>
      <c r="O12" s="134">
        <f ca="1">MIN(OFFSET(Sheet3!$C$8:$J$8,C13,$B$8))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4</v>
      </c>
      <c r="F13" s="134">
        <f ca="1">OFFSET(Sheet3!$C$5,C14,$B$8)</f>
        <v>2</v>
      </c>
      <c r="G13" s="134">
        <f ca="1">MAX(OFFSET(Sheet3!$C$6:$J$6,C14,$B$8))</f>
        <v>302.89999999999998</v>
      </c>
      <c r="H13" s="134">
        <f ca="1">AVERAGE(OFFSET(Sheet3!$C$6:$J$6,C14,$B$8))</f>
        <v>302.89999999999998</v>
      </c>
      <c r="I13" s="134">
        <f ca="1">MIN(OFFSET(Sheet3!$C$6:$J$6,C14,$B$8))</f>
        <v>302.89999999999998</v>
      </c>
      <c r="J13" s="167">
        <f ca="1">(MAX(OFFSET(Sheet3!$C$7:$J$7,C14,$B$8)))/86400</f>
        <v>2.7777777777777779E-3</v>
      </c>
      <c r="K13" s="167">
        <f ca="1">(AVERAGE(OFFSET(Sheet3!$C$7:$J$7,C14,$B$8)))/86400</f>
        <v>2.4189814814814816E-3</v>
      </c>
      <c r="L13" s="167">
        <f ca="1">(MIN(OFFSET(Sheet3!$C$7:$J$7,C14,$B$8)))/86400</f>
        <v>2.0601851851851853E-3</v>
      </c>
      <c r="M13" s="134">
        <f ca="1">MAX(OFFSET(Sheet3!$C$8:$J$8,C14,$B$8))</f>
        <v>1.1602363280898875</v>
      </c>
      <c r="N13" s="134">
        <f ca="1">(OFFSET(Sheet3!$K$8,C14,$B$8))</f>
        <v>0.98814385837320562</v>
      </c>
      <c r="O13" s="134">
        <f ca="1">MIN(OFFSET(Sheet3!$C$8:$J$8,C14,$B$8))</f>
        <v>0.8605086099999999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4</v>
      </c>
      <c r="F14" s="134">
        <f ca="1">OFFSET(Sheet3!$C$5,C15,$B$8)</f>
        <v>0</v>
      </c>
      <c r="G14" s="134">
        <f ca="1">MAX(OFFSET(Sheet3!$C$6:$J$6,C15,$B$8))</f>
        <v>0</v>
      </c>
      <c r="H14" s="134" t="e">
        <f ca="1">AVERAGE(OFFSET(Sheet3!$C$6:$J$6,C15,$B$8))</f>
        <v>#DIV/0!</v>
      </c>
      <c r="I14" s="134">
        <f ca="1">MIN(OFFSET(Sheet3!$C$6:$J$6,C15,$B$8))</f>
        <v>0</v>
      </c>
      <c r="J14" s="167">
        <f ca="1">(MAX(OFFSET(Sheet3!$C$7:$J$7,C15,$B$8)))/86400</f>
        <v>0</v>
      </c>
      <c r="K14" s="167" t="e">
        <f ca="1">(AVERAGE(OFFSET(Sheet3!$C$7:$J$7,C15,$B$8)))/86400</f>
        <v>#DIV/0!</v>
      </c>
      <c r="L14" s="167">
        <f ca="1">(MIN(OFFSET(Sheet3!$C$7:$J$7,C15,$B$8)))/86400</f>
        <v>0</v>
      </c>
      <c r="M14" s="134">
        <f ca="1">MAX(OFFSET(Sheet3!$C$8:$J$8,C15,$B$8))</f>
        <v>0</v>
      </c>
      <c r="N14" s="134">
        <f ca="1">(OFFSET(Sheet3!$K$8,C15,$B$8))</f>
        <v>0</v>
      </c>
      <c r="O14" s="134">
        <f ca="1">MIN(OFFSET(Sheet3!$C$8:$J$8,C15,$B$8))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4</v>
      </c>
      <c r="F15" s="134">
        <f ca="1">OFFSET(Sheet3!$C$5,C16,$B$8)</f>
        <v>2</v>
      </c>
      <c r="G15" s="134">
        <f ca="1">MAX(OFFSET(Sheet3!$C$6:$J$6,C16,$B$8))</f>
        <v>624.64</v>
      </c>
      <c r="H15" s="134">
        <f ca="1">AVERAGE(OFFSET(Sheet3!$C$6:$J$6,C16,$B$8))</f>
        <v>582.72</v>
      </c>
      <c r="I15" s="134">
        <f ca="1">MIN(OFFSET(Sheet3!$C$6:$J$6,C16,$B$8))</f>
        <v>540.79999999999995</v>
      </c>
      <c r="J15" s="167">
        <f ca="1">(MAX(OFFSET(Sheet3!$C$7:$J$7,C16,$B$8)))/86400</f>
        <v>3.7499999999999999E-3</v>
      </c>
      <c r="K15" s="167">
        <f ca="1">(AVERAGE(OFFSET(Sheet3!$C$7:$J$7,C16,$B$8)))/86400</f>
        <v>3.7210648148148146E-3</v>
      </c>
      <c r="L15" s="167">
        <f ca="1">(MIN(OFFSET(Sheet3!$C$7:$J$7,C16,$B$8)))/86400</f>
        <v>3.6921296296296298E-3</v>
      </c>
      <c r="M15" s="134">
        <f ca="1">MAX(OFFSET(Sheet3!$C$8:$J$8,C16,$B$8))</f>
        <v>1.331175</v>
      </c>
      <c r="N15" s="134">
        <f ca="1">(OFFSET(Sheet3!$K$8,C16,$B$8))</f>
        <v>1.2357941509175738</v>
      </c>
      <c r="O15" s="134">
        <f ca="1">MIN(OFFSET(Sheet3!$C$8:$J$8,C16,$B$8))</f>
        <v>1.135014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4</v>
      </c>
      <c r="F16" s="134">
        <f ca="1">OFFSET(Sheet3!$C$5,C17,$B$8)</f>
        <v>2</v>
      </c>
      <c r="G16" s="134">
        <f ca="1">MAX(OFFSET(Sheet3!$C$6:$J$6,C17,$B$8))</f>
        <v>486.96</v>
      </c>
      <c r="H16" s="134">
        <f ca="1">AVERAGE(OFFSET(Sheet3!$C$6:$J$6,C17,$B$8))</f>
        <v>386.56</v>
      </c>
      <c r="I16" s="134">
        <f ca="1">MIN(OFFSET(Sheet3!$C$6:$J$6,C17,$B$8))</f>
        <v>286.16000000000003</v>
      </c>
      <c r="J16" s="167">
        <f ca="1">(MAX(OFFSET(Sheet3!$C$7:$J$7,C17,$B$8)))/86400</f>
        <v>7.0949074074074074E-3</v>
      </c>
      <c r="K16" s="167">
        <f ca="1">(AVERAGE(OFFSET(Sheet3!$C$7:$J$7,C17,$B$8)))/86400</f>
        <v>6.7997685185185184E-3</v>
      </c>
      <c r="L16" s="167">
        <f ca="1">(MIN(OFFSET(Sheet3!$C$7:$J$7,C17,$B$8)))/86400</f>
        <v>6.5046296296296293E-3</v>
      </c>
      <c r="M16" s="134">
        <f ca="1">MAX(OFFSET(Sheet3!$C$8:$J$8,C17,$B$8))</f>
        <v>0.54149599999999998</v>
      </c>
      <c r="N16" s="134">
        <f ca="1">(OFFSET(Sheet3!$K$8,C17,$B$8))</f>
        <v>0.4486175199319149</v>
      </c>
      <c r="O16" s="134">
        <f ca="1">MIN(OFFSET(Sheet3!$C$8:$J$8,C17,$B$8))</f>
        <v>0.34691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4</v>
      </c>
      <c r="F17" s="134">
        <f ca="1">OFFSET(Sheet3!$C$5,C18,$B$8)</f>
        <v>2</v>
      </c>
      <c r="G17" s="134">
        <f ca="1">MAX(OFFSET(Sheet3!$C$6:$J$6,C18,$B$8))</f>
        <v>430.92</v>
      </c>
      <c r="H17" s="134">
        <f ca="1">AVERAGE(OFFSET(Sheet3!$C$6:$J$6,C18,$B$8))</f>
        <v>430.92</v>
      </c>
      <c r="I17" s="134">
        <f ca="1">MIN(OFFSET(Sheet3!$C$6:$J$6,C18,$B$8))</f>
        <v>430.92</v>
      </c>
      <c r="J17" s="167">
        <f ca="1">(MAX(OFFSET(Sheet3!$C$7:$J$7,C18,$B$8)))/86400</f>
        <v>5.8217592592592592E-3</v>
      </c>
      <c r="K17" s="167">
        <f ca="1">(AVERAGE(OFFSET(Sheet3!$C$7:$J$7,C18,$B$8)))/86400</f>
        <v>4.9363425925925929E-3</v>
      </c>
      <c r="L17" s="167">
        <f ca="1">(MIN(OFFSET(Sheet3!$C$7:$J$7,C18,$B$8)))/86400</f>
        <v>4.0509259259259257E-3</v>
      </c>
      <c r="M17" s="134">
        <f ca="1">MAX(OFFSET(Sheet3!$C$8:$J$8,C18,$B$8))</f>
        <v>0.83945185920000009</v>
      </c>
      <c r="N17" s="134">
        <f ca="1">(OFFSET(Sheet3!$K$8,C18,$B$8))</f>
        <v>0.6888819477608441</v>
      </c>
      <c r="O17" s="134">
        <f ca="1">MIN(OFFSET(Sheet3!$C$8:$J$8,C18,$B$8))</f>
        <v>0.58411163165009938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4</v>
      </c>
      <c r="F18" s="134">
        <f ca="1">OFFSET(Sheet3!$C$5,C19,$B$8)</f>
        <v>1</v>
      </c>
      <c r="G18" s="134">
        <f ca="1">MAX(OFFSET(Sheet3!$C$6:$J$6,C19,$B$8))</f>
        <v>733</v>
      </c>
      <c r="H18" s="134">
        <f ca="1">AVERAGE(OFFSET(Sheet3!$C$6:$J$6,C19,$B$8))</f>
        <v>733</v>
      </c>
      <c r="I18" s="134">
        <f ca="1">MIN(OFFSET(Sheet3!$C$6:$J$6,C19,$B$8))</f>
        <v>733</v>
      </c>
      <c r="J18" s="167">
        <f ca="1">(MAX(OFFSET(Sheet3!$C$7:$J$7,C19,$B$8)))/86400</f>
        <v>6.076388888888889E-3</v>
      </c>
      <c r="K18" s="167">
        <f ca="1">(AVERAGE(OFFSET(Sheet3!$C$7:$J$7,C19,$B$8)))/86400</f>
        <v>6.076388888888889E-3</v>
      </c>
      <c r="L18" s="167">
        <f ca="1">(MIN(OFFSET(Sheet3!$C$7:$J$7,C19,$B$8)))/86400</f>
        <v>6.076388888888889E-3</v>
      </c>
      <c r="M18" s="134">
        <f ca="1">MAX(OFFSET(Sheet3!$C$8:$J$8,C19,$B$8))</f>
        <v>0.95194500571428575</v>
      </c>
      <c r="N18" s="134">
        <f ca="1">(OFFSET(Sheet3!$K$8,C19,$B$8))</f>
        <v>0.95194500571428575</v>
      </c>
      <c r="O18" s="134">
        <f ca="1">MIN(OFFSET(Sheet3!$C$8:$J$8,C19,$B$8))</f>
        <v>0.95194500571428575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4</v>
      </c>
      <c r="F19" s="134">
        <f ca="1">OFFSET(Sheet3!$C$5,C20,$B$8)</f>
        <v>2</v>
      </c>
      <c r="G19" s="134">
        <f ca="1">MAX(OFFSET(Sheet3!$C$6:$J$6,C20,$B$8))</f>
        <v>258.08</v>
      </c>
      <c r="H19" s="134">
        <f ca="1">AVERAGE(OFFSET(Sheet3!$C$6:$J$6,C20,$B$8))</f>
        <v>205.20999999999998</v>
      </c>
      <c r="I19" s="134">
        <f ca="1">MIN(OFFSET(Sheet3!$C$6:$J$6,C20,$B$8))</f>
        <v>152.34</v>
      </c>
      <c r="J19" s="167">
        <f ca="1">(MAX(OFFSET(Sheet3!$C$7:$J$7,C20,$B$8)))/86400</f>
        <v>2.8240740740740739E-3</v>
      </c>
      <c r="K19" s="167">
        <f ca="1">(AVERAGE(OFFSET(Sheet3!$C$7:$J$7,C20,$B$8)))/86400</f>
        <v>2.7141203703703702E-3</v>
      </c>
      <c r="L19" s="167">
        <f ca="1">(MIN(OFFSET(Sheet3!$C$7:$J$7,C20,$B$8)))/86400</f>
        <v>2.6041666666666665E-3</v>
      </c>
      <c r="M19" s="134">
        <f ca="1">MAX(OFFSET(Sheet3!$C$8:$J$8,C20,$B$8))</f>
        <v>0.7820581034666666</v>
      </c>
      <c r="N19" s="134">
        <f ca="1">(OFFSET(Sheet3!$K$8,C20,$B$8))</f>
        <v>0.59665441944562891</v>
      </c>
      <c r="O19" s="134">
        <f ca="1">MIN(OFFSET(Sheet3!$C$8:$J$8,C20,$B$8))</f>
        <v>0.42568790754098362</v>
      </c>
    </row>
    <row r="20" spans="1:15" x14ac:dyDescent="0.25">
      <c r="C20" s="134">
        <v>60</v>
      </c>
      <c r="D20" s="134">
        <f ca="1">OFFSET(Sheet3!$B$5,C21,0)</f>
        <v>88</v>
      </c>
      <c r="E20" s="134">
        <v>4</v>
      </c>
      <c r="F20" s="134">
        <f ca="1">OFFSET(Sheet3!$C$5,C21,$B$8)</f>
        <v>4</v>
      </c>
      <c r="G20" s="134">
        <f ca="1">MAX(OFFSET(Sheet3!$C$6:$J$6,C21,$B$8))</f>
        <v>1023</v>
      </c>
      <c r="H20" s="134">
        <f ca="1">AVERAGE(OFFSET(Sheet3!$C$6:$J$6,C21,$B$8))</f>
        <v>542.01</v>
      </c>
      <c r="I20" s="134">
        <f ca="1">MIN(OFFSET(Sheet3!$C$6:$J$6,C21,$B$8))</f>
        <v>167.32</v>
      </c>
      <c r="J20" s="167">
        <f ca="1">(MAX(OFFSET(Sheet3!$C$7:$J$7,C21,$B$8)))/86400</f>
        <v>9.0162037037037034E-3</v>
      </c>
      <c r="K20" s="167">
        <f ca="1">(AVERAGE(OFFSET(Sheet3!$C$7:$J$7,C21,$B$8)))/86400</f>
        <v>5.7841435185185183E-3</v>
      </c>
      <c r="L20" s="167">
        <f ca="1">(MIN(OFFSET(Sheet3!$C$7:$J$7,C21,$B$8)))/86400</f>
        <v>3.3680555555555556E-3</v>
      </c>
      <c r="M20" s="134">
        <f ca="1">MAX(OFFSET(Sheet3!$C$8:$J$8,C21,$B$8))</f>
        <v>1.1705989999999999</v>
      </c>
      <c r="N20" s="134">
        <f ca="1">(OFFSET(Sheet3!$K$8,C21,$B$8))</f>
        <v>0.73947191627813902</v>
      </c>
      <c r="O20" s="134">
        <f ca="1">MIN(OFFSET(Sheet3!$C$8:$J$8,C21,$B$8))</f>
        <v>0.21274599999999999</v>
      </c>
    </row>
    <row r="21" spans="1:15" x14ac:dyDescent="0.25">
      <c r="C21" s="134">
        <v>64</v>
      </c>
      <c r="D21" s="134">
        <f ca="1">OFFSET(Sheet3!$B$5,C22,0)</f>
        <v>89</v>
      </c>
      <c r="E21" s="134">
        <v>4</v>
      </c>
      <c r="F21" s="134">
        <f ca="1">OFFSET(Sheet3!$C$5,C22,$B$8)</f>
        <v>5</v>
      </c>
      <c r="G21" s="134">
        <f ca="1">MAX(OFFSET(Sheet3!$C$6:$J$6,C22,$B$8))</f>
        <v>516.96</v>
      </c>
      <c r="H21" s="134">
        <f ca="1">AVERAGE(OFFSET(Sheet3!$C$6:$J$6,C22,$B$8))</f>
        <v>307.92600000000004</v>
      </c>
      <c r="I21" s="134">
        <f ca="1">MIN(OFFSET(Sheet3!$C$6:$J$6,C22,$B$8))</f>
        <v>191.96</v>
      </c>
      <c r="J21" s="167">
        <f ca="1">(MAX(OFFSET(Sheet3!$C$7:$J$7,C22,$B$8)))/86400</f>
        <v>5.6828703703703702E-3</v>
      </c>
      <c r="K21" s="167">
        <f ca="1">(AVERAGE(OFFSET(Sheet3!$C$7:$J$7,C22,$B$8)))/86400</f>
        <v>3.5023148148148149E-3</v>
      </c>
      <c r="L21" s="167">
        <f ca="1">(MIN(OFFSET(Sheet3!$C$7:$J$7,C22,$B$8)))/86400</f>
        <v>1.9675925925925924E-3</v>
      </c>
      <c r="M21" s="134">
        <f ca="1">MAX(OFFSET(Sheet3!$C$8:$J$8,C22,$B$8))</f>
        <v>0.97630447232876716</v>
      </c>
      <c r="N21" s="134">
        <f ca="1">(OFFSET(Sheet3!$K$8,C22,$B$8))</f>
        <v>0.69381650236615999</v>
      </c>
      <c r="O21" s="134">
        <f ca="1">MIN(OFFSET(Sheet3!$C$8:$J$8,C22,$B$8))</f>
        <v>0.45739875804878044</v>
      </c>
    </row>
    <row r="22" spans="1:15" x14ac:dyDescent="0.25">
      <c r="C22" s="134">
        <v>68</v>
      </c>
      <c r="D22" s="134">
        <f ca="1">OFFSET(Sheet3!$B$5,C23,0)</f>
        <v>91</v>
      </c>
      <c r="E22" s="134">
        <v>4</v>
      </c>
      <c r="F22" s="134">
        <f ca="1">OFFSET(Sheet3!$C$5,C23,$B$8)</f>
        <v>0</v>
      </c>
      <c r="G22" s="134">
        <f ca="1">MAX(OFFSET(Sheet3!$C$6:$J$6,C23,$B$8))</f>
        <v>0</v>
      </c>
      <c r="H22" s="134" t="e">
        <f ca="1">AVERAGE(OFFSET(Sheet3!$C$6:$J$6,C23,$B$8))</f>
        <v>#DIV/0!</v>
      </c>
      <c r="I22" s="134">
        <f ca="1">MIN(OFFSET(Sheet3!$C$6:$J$6,C23,$B$8))</f>
        <v>0</v>
      </c>
      <c r="J22" s="167">
        <f ca="1">(MAX(OFFSET(Sheet3!$C$7:$J$7,C23,$B$8)))/86400</f>
        <v>0</v>
      </c>
      <c r="K22" s="167" t="e">
        <f ca="1">(AVERAGE(OFFSET(Sheet3!$C$7:$J$7,C23,$B$8)))/86400</f>
        <v>#DIV/0!</v>
      </c>
      <c r="L22" s="167">
        <f ca="1">(MIN(OFFSET(Sheet3!$C$7:$J$7,C23,$B$8)))/86400</f>
        <v>0</v>
      </c>
      <c r="M22" s="134">
        <f ca="1">MAX(OFFSET(Sheet3!$C$8:$J$8,C23,$B$8))</f>
        <v>0</v>
      </c>
      <c r="N22" s="134">
        <f ca="1">(OFFSET(Sheet3!$K$8,C23,$B$8))</f>
        <v>0</v>
      </c>
      <c r="O22" s="134">
        <f ca="1">MIN(OFFSET(Sheet3!$C$8:$J$8,C23,$B$8))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4</v>
      </c>
      <c r="F23" s="134">
        <f ca="1">OFFSET(Sheet3!$C$5,C24,$B$8)</f>
        <v>0</v>
      </c>
      <c r="G23" s="134">
        <f ca="1">MAX(OFFSET(Sheet3!$C$6:$J$6,C24,$B$8))</f>
        <v>0</v>
      </c>
      <c r="H23" s="134" t="e">
        <f ca="1">AVERAGE(OFFSET(Sheet3!$C$6:$J$6,C24,$B$8))</f>
        <v>#DIV/0!</v>
      </c>
      <c r="I23" s="134">
        <f ca="1">MIN(OFFSET(Sheet3!$C$6:$J$6,C24,$B$8))</f>
        <v>0</v>
      </c>
      <c r="J23" s="167">
        <f ca="1">(MAX(OFFSET(Sheet3!$C$7:$J$7,C24,$B$8)))/86400</f>
        <v>0</v>
      </c>
      <c r="K23" s="167" t="e">
        <f ca="1">(AVERAGE(OFFSET(Sheet3!$C$7:$J$7,C24,$B$8)))/86400</f>
        <v>#DIV/0!</v>
      </c>
      <c r="L23" s="167">
        <f ca="1">(MIN(OFFSET(Sheet3!$C$7:$J$7,C24,$B$8)))/86400</f>
        <v>0</v>
      </c>
      <c r="M23" s="134">
        <f ca="1">MAX(OFFSET(Sheet3!$C$8:$J$8,C24,$B$8))</f>
        <v>0</v>
      </c>
      <c r="N23" s="134">
        <f ca="1">(OFFSET(Sheet3!$K$8,C24,$B$8))</f>
        <v>0</v>
      </c>
      <c r="O23" s="134">
        <f ca="1">MIN(OFFSET(Sheet3!$C$8:$J$8,C24,$B$8))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4</v>
      </c>
      <c r="F24" s="134">
        <f ca="1">OFFSET(Sheet3!$C$5,C25,$B$8)</f>
        <v>2</v>
      </c>
      <c r="G24" s="134">
        <f ca="1">MAX(OFFSET(Sheet3!$C$6:$J$6,C25,$B$8))</f>
        <v>516.96</v>
      </c>
      <c r="H24" s="134">
        <f ca="1">AVERAGE(OFFSET(Sheet3!$C$6:$J$6,C25,$B$8))</f>
        <v>424.88</v>
      </c>
      <c r="I24" s="134">
        <f ca="1">MIN(OFFSET(Sheet3!$C$6:$J$6,C25,$B$8))</f>
        <v>332.8</v>
      </c>
      <c r="J24" s="167">
        <f ca="1">(MAX(OFFSET(Sheet3!$C$7:$J$7,C25,$B$8)))/86400</f>
        <v>1.1238425925925926E-2</v>
      </c>
      <c r="K24" s="167">
        <f ca="1">(AVERAGE(OFFSET(Sheet3!$C$7:$J$7,C25,$B$8)))/86400</f>
        <v>7.5289351851851854E-3</v>
      </c>
      <c r="L24" s="167">
        <f ca="1">(MIN(OFFSET(Sheet3!$C$7:$J$7,C25,$B$8)))/86400</f>
        <v>3.8194444444444443E-3</v>
      </c>
      <c r="M24" s="134">
        <f ca="1">MAX(OFFSET(Sheet3!$C$8:$J$8,C25,$B$8))</f>
        <v>0.68686199999999997</v>
      </c>
      <c r="N24" s="134">
        <f ca="1">(OFFSET(Sheet3!$K$8,C25,$B$8))</f>
        <v>0.44533433063797079</v>
      </c>
      <c r="O24" s="134">
        <f ca="1">MIN(OFFSET(Sheet3!$C$8:$J$8,C25,$B$8))</f>
        <v>0.36263899999999999</v>
      </c>
    </row>
    <row r="25" spans="1:15" x14ac:dyDescent="0.25">
      <c r="C25" s="134">
        <v>80</v>
      </c>
      <c r="D25" s="134">
        <f ca="1">OFFSET(Sheet3!$B$5,C26,0)</f>
        <v>98</v>
      </c>
      <c r="E25" s="134">
        <v>4</v>
      </c>
      <c r="F25" s="134">
        <f ca="1">OFFSET(Sheet3!$C$5,C26,$B$8)</f>
        <v>2</v>
      </c>
      <c r="G25" s="134">
        <f ca="1">MAX(OFFSET(Sheet3!$C$6:$J$6,C26,$B$8))</f>
        <v>689.48</v>
      </c>
      <c r="H25" s="134">
        <f ca="1">AVERAGE(OFFSET(Sheet3!$C$6:$J$6,C26,$B$8))</f>
        <v>576.65</v>
      </c>
      <c r="I25" s="134">
        <f ca="1">MIN(OFFSET(Sheet3!$C$6:$J$6,C26,$B$8))</f>
        <v>463.82</v>
      </c>
      <c r="J25" s="167">
        <f ca="1">(MAX(OFFSET(Sheet3!$C$7:$J$7,C26,$B$8)))/86400</f>
        <v>9.8379629629629633E-3</v>
      </c>
      <c r="K25" s="167">
        <f ca="1">(AVERAGE(OFFSET(Sheet3!$C$7:$J$7,C26,$B$8)))/86400</f>
        <v>7.8993055555555552E-3</v>
      </c>
      <c r="L25" s="167">
        <f ca="1">(MIN(OFFSET(Sheet3!$C$7:$J$7,C26,$B$8)))/86400</f>
        <v>5.9606481481481481E-3</v>
      </c>
      <c r="M25" s="134">
        <f ca="1">MAX(OFFSET(Sheet3!$C$8:$J$8,C26,$B$8))</f>
        <v>0.61302699999999999</v>
      </c>
      <c r="N25" s="134">
        <f ca="1">(OFFSET(Sheet3!$K$8,C26,$B$8))</f>
        <v>0.57607208263736265</v>
      </c>
      <c r="O25" s="134">
        <f ca="1">MIN(OFFSET(Sheet3!$C$8:$J$8,C26,$B$8))</f>
        <v>0.552481</v>
      </c>
    </row>
    <row r="26" spans="1:15" x14ac:dyDescent="0.25">
      <c r="C26" s="134">
        <v>84</v>
      </c>
      <c r="D26" s="134">
        <f ca="1">OFFSET(Sheet3!$B$5,C27,0)</f>
        <v>99</v>
      </c>
      <c r="E26" s="134">
        <v>4</v>
      </c>
      <c r="F26" s="134">
        <f ca="1">OFFSET(Sheet3!$C$5,C27,$B$8)</f>
        <v>1</v>
      </c>
      <c r="G26" s="134">
        <f ca="1">MAX(OFFSET(Sheet3!$C$6:$J$6,C27,$B$8))</f>
        <v>544.08000000000004</v>
      </c>
      <c r="H26" s="134">
        <f ca="1">AVERAGE(OFFSET(Sheet3!$C$6:$J$6,C27,$B$8))</f>
        <v>544.08000000000004</v>
      </c>
      <c r="I26" s="134">
        <f ca="1">MIN(OFFSET(Sheet3!$C$6:$J$6,C27,$B$8))</f>
        <v>544.08000000000004</v>
      </c>
      <c r="J26" s="167">
        <f ca="1">(MAX(OFFSET(Sheet3!$C$7:$J$7,C27,$B$8)))/86400</f>
        <v>5.6944444444444447E-3</v>
      </c>
      <c r="K26" s="167">
        <f ca="1">(AVERAGE(OFFSET(Sheet3!$C$7:$J$7,C27,$B$8)))/86400</f>
        <v>5.6944444444444447E-3</v>
      </c>
      <c r="L26" s="167">
        <f ca="1">(MIN(OFFSET(Sheet3!$C$7:$J$7,C27,$B$8)))/86400</f>
        <v>5.6944444444444447E-3</v>
      </c>
      <c r="M26" s="134">
        <f ca="1">MAX(OFFSET(Sheet3!$C$8:$J$8,C27,$B$8))</f>
        <v>0.75359799999999999</v>
      </c>
      <c r="N26" s="134">
        <f ca="1">(OFFSET(Sheet3!$K$8,C27,$B$8))</f>
        <v>0.75398871804878054</v>
      </c>
      <c r="O26" s="134">
        <f ca="1">MIN(OFFSET(Sheet3!$C$8:$J$8,C27,$B$8))</f>
        <v>0.75359799999999999</v>
      </c>
    </row>
    <row r="27" spans="1:15" x14ac:dyDescent="0.25">
      <c r="C27" s="134">
        <v>88</v>
      </c>
      <c r="D27" s="134">
        <f ca="1">OFFSET(Sheet3!$B$5,C28,0)</f>
        <v>106</v>
      </c>
      <c r="E27" s="134">
        <v>4</v>
      </c>
      <c r="F27" s="134">
        <f ca="1">OFFSET(Sheet3!$C$5,C28,$B$8)</f>
        <v>8</v>
      </c>
      <c r="G27" s="134">
        <f ca="1">MAX(OFFSET(Sheet3!$C$6:$J$6,C28,$B$8))</f>
        <v>1490.88</v>
      </c>
      <c r="H27" s="134">
        <f ca="1">AVERAGE(OFFSET(Sheet3!$C$6:$J$6,C28,$B$8))</f>
        <v>822.62250000000006</v>
      </c>
      <c r="I27" s="134">
        <f ca="1">MIN(OFFSET(Sheet3!$C$6:$J$6,C28,$B$8))</f>
        <v>168</v>
      </c>
      <c r="J27" s="167">
        <f ca="1">(MAX(OFFSET(Sheet3!$C$7:$J$7,C28,$B$8)))/86400</f>
        <v>9.5714458333576308E-3</v>
      </c>
      <c r="K27" s="167">
        <f ca="1">(AVERAGE(OFFSET(Sheet3!$C$7:$J$7,C28,$B$8)))/86400</f>
        <v>5.21096802602949E-3</v>
      </c>
      <c r="L27" s="167">
        <f ca="1">(MIN(OFFSET(Sheet3!$C$7:$J$7,C28,$B$8)))/86400</f>
        <v>1.3092121396925435E-3</v>
      </c>
      <c r="M27" s="134">
        <f ca="1">MAX(OFFSET(Sheet3!$C$8:$J$8,C28,$B$8))</f>
        <v>1.6752962565925651</v>
      </c>
      <c r="N27" s="134">
        <f ca="1">(OFFSET(Sheet3!$K$8,C28,$B$8))</f>
        <v>1.2457635556049107</v>
      </c>
      <c r="O27" s="134">
        <f ca="1">MIN(OFFSET(Sheet3!$C$8:$J$8,C28,$B$8))</f>
        <v>0.61459049243669717</v>
      </c>
    </row>
    <row r="28" spans="1:15" x14ac:dyDescent="0.25">
      <c r="C28" s="134">
        <v>92</v>
      </c>
      <c r="D28" s="134">
        <f ca="1">OFFSET(Sheet3!$B$5,C29,0)</f>
        <v>107</v>
      </c>
      <c r="E28" s="134">
        <v>4</v>
      </c>
      <c r="F28" s="134">
        <f ca="1">OFFSET(Sheet3!$C$5,C29,$B$8)</f>
        <v>2</v>
      </c>
      <c r="G28" s="134">
        <f ca="1">MAX(OFFSET(Sheet3!$C$6:$J$6,C29,$B$8))</f>
        <v>723.58</v>
      </c>
      <c r="H28" s="134">
        <f ca="1">AVERAGE(OFFSET(Sheet3!$C$6:$J$6,C29,$B$8))</f>
        <v>618.27</v>
      </c>
      <c r="I28" s="134">
        <f ca="1">MIN(OFFSET(Sheet3!$C$6:$J$6,C29,$B$8))</f>
        <v>512.96</v>
      </c>
      <c r="J28" s="167">
        <f ca="1">(MAX(OFFSET(Sheet3!$C$7:$J$7,C29,$B$8)))/86400</f>
        <v>4.9537037037037041E-3</v>
      </c>
      <c r="K28" s="167">
        <f ca="1">(AVERAGE(OFFSET(Sheet3!$C$7:$J$7,C29,$B$8)))/86400</f>
        <v>3.5532407407407409E-3</v>
      </c>
      <c r="L28" s="167">
        <f ca="1">(MIN(OFFSET(Sheet3!$C$7:$J$7,C29,$B$8)))/86400</f>
        <v>2.1527777777777778E-3</v>
      </c>
      <c r="M28" s="134">
        <f ca="1">MAX(OFFSET(Sheet3!$C$8:$J$8,C29,$B$8))</f>
        <v>1.8803458890322584</v>
      </c>
      <c r="N28" s="134">
        <f ca="1">(OFFSET(Sheet3!$K$8,C29,$B$8))</f>
        <v>1.3731152388273615</v>
      </c>
      <c r="O28" s="134">
        <f ca="1">MIN(OFFSET(Sheet3!$C$8:$J$8,C29,$B$8))</f>
        <v>1.1526832272897196</v>
      </c>
    </row>
    <row r="29" spans="1:15" x14ac:dyDescent="0.25">
      <c r="C29" s="134">
        <v>96</v>
      </c>
      <c r="D29" s="134">
        <f ca="1">OFFSET(Sheet3!$B$5,C30,0)</f>
        <v>109</v>
      </c>
      <c r="E29" s="134">
        <v>4</v>
      </c>
      <c r="F29" s="134">
        <f ca="1">OFFSET(Sheet3!$C$5,C30,$B$8)</f>
        <v>2</v>
      </c>
      <c r="G29" s="134">
        <f ca="1">MAX(OFFSET(Sheet3!$C$6:$J$6,C30,$B$8))</f>
        <v>460.46</v>
      </c>
      <c r="H29" s="134">
        <f ca="1">AVERAGE(OFFSET(Sheet3!$C$6:$J$6,C30,$B$8))</f>
        <v>434.79999999999995</v>
      </c>
      <c r="I29" s="134">
        <f ca="1">MIN(OFFSET(Sheet3!$C$6:$J$6,C30,$B$8))</f>
        <v>409.14</v>
      </c>
      <c r="J29" s="167">
        <f ca="1">(MAX(OFFSET(Sheet3!$C$7:$J$7,C30,$B$8)))/86400</f>
        <v>1.0358796296296297E-2</v>
      </c>
      <c r="K29" s="167">
        <f ca="1">(AVERAGE(OFFSET(Sheet3!$C$7:$J$7,C30,$B$8)))/86400</f>
        <v>9.1145833333333339E-3</v>
      </c>
      <c r="L29" s="167">
        <f ca="1">(MIN(OFFSET(Sheet3!$C$7:$J$7,C30,$B$8)))/86400</f>
        <v>7.8703703703703696E-3</v>
      </c>
      <c r="M29" s="134">
        <f ca="1">MAX(OFFSET(Sheet3!$C$8:$J$8,C30,$B$8))</f>
        <v>0.40987200000000001</v>
      </c>
      <c r="N29" s="134">
        <f ca="1">(OFFSET(Sheet3!$K$8,C30,$B$8))</f>
        <v>0.37644901180952373</v>
      </c>
      <c r="O29" s="134">
        <f ca="1">MIN(OFFSET(Sheet3!$C$8:$J$8,C30,$B$8))</f>
        <v>0.35076099999999999</v>
      </c>
    </row>
    <row r="30" spans="1:15" x14ac:dyDescent="0.25">
      <c r="C30" s="134">
        <v>100</v>
      </c>
      <c r="D30" s="134">
        <f ca="1">OFFSET(Sheet3!$B$5,C31,0)</f>
        <v>111</v>
      </c>
      <c r="E30" s="134">
        <v>4</v>
      </c>
      <c r="F30" s="134">
        <f ca="1">OFFSET(Sheet3!$C$5,C31,$B$8)</f>
        <v>2</v>
      </c>
      <c r="G30" s="134">
        <f ca="1">MAX(OFFSET(Sheet3!$C$6:$J$6,C31,$B$8))</f>
        <v>455.79</v>
      </c>
      <c r="H30" s="134">
        <f ca="1">AVERAGE(OFFSET(Sheet3!$C$6:$J$6,C31,$B$8))</f>
        <v>363.71000000000004</v>
      </c>
      <c r="I30" s="134">
        <f ca="1">MIN(OFFSET(Sheet3!$C$6:$J$6,C31,$B$8))</f>
        <v>271.63</v>
      </c>
      <c r="J30" s="167">
        <f ca="1">(MAX(OFFSET(Sheet3!$C$7:$J$7,C31,$B$8)))/86400</f>
        <v>5.4745370370370373E-3</v>
      </c>
      <c r="K30" s="167">
        <f ca="1">(AVERAGE(OFFSET(Sheet3!$C$7:$J$7,C31,$B$8)))/86400</f>
        <v>4.2650462962962963E-3</v>
      </c>
      <c r="L30" s="167">
        <f ca="1">(MIN(OFFSET(Sheet3!$C$7:$J$7,C31,$B$8)))/86400</f>
        <v>3.0555555555555557E-3</v>
      </c>
      <c r="M30" s="134">
        <f ca="1">MAX(OFFSET(Sheet3!$C$8:$J$8,C31,$B$8))</f>
        <v>0.701183</v>
      </c>
      <c r="N30" s="134">
        <f ca="1">(OFFSET(Sheet3!$K$8,C31,$B$8))</f>
        <v>0.67295331712347362</v>
      </c>
      <c r="O30" s="134">
        <f ca="1">MIN(OFFSET(Sheet3!$C$8:$J$8,C31,$B$8))</f>
        <v>0.65567799999999998</v>
      </c>
    </row>
    <row r="31" spans="1:15" x14ac:dyDescent="0.25">
      <c r="C31" s="134">
        <v>104</v>
      </c>
      <c r="D31" s="134">
        <f ca="1">OFFSET(Sheet3!$B$5,C32,0)</f>
        <v>112</v>
      </c>
      <c r="E31" s="134">
        <v>4</v>
      </c>
      <c r="F31" s="134">
        <f ca="1">OFFSET(Sheet3!$C$5,C32,$B$8)</f>
        <v>3</v>
      </c>
      <c r="G31" s="134">
        <f ca="1">MAX(OFFSET(Sheet3!$C$6:$J$6,C32,$B$8))</f>
        <v>1224.67</v>
      </c>
      <c r="H31" s="134">
        <f ca="1">AVERAGE(OFFSET(Sheet3!$C$6:$J$6,C32,$B$8))</f>
        <v>1188.7766666666666</v>
      </c>
      <c r="I31" s="134">
        <f ca="1">MIN(OFFSET(Sheet3!$C$6:$J$6,C32,$B$8))</f>
        <v>1170.83</v>
      </c>
      <c r="J31" s="167">
        <f ca="1">(MAX(OFFSET(Sheet3!$C$7:$J$7,C32,$B$8)))/86400</f>
        <v>1.1817129629629629E-2</v>
      </c>
      <c r="K31" s="167">
        <f ca="1">(AVERAGE(OFFSET(Sheet3!$C$7:$J$7,C32,$B$8)))/86400</f>
        <v>1.0065586419753086E-2</v>
      </c>
      <c r="L31" s="167">
        <f ca="1">(MIN(OFFSET(Sheet3!$C$7:$J$7,C32,$B$8)))/86400</f>
        <v>7.2106481481481483E-3</v>
      </c>
      <c r="M31" s="134">
        <f ca="1">MAX(OFFSET(Sheet3!$C$8:$J$8,C32,$B$8))</f>
        <v>1.281369</v>
      </c>
      <c r="N31" s="134">
        <f ca="1">(OFFSET(Sheet3!$K$8,C32,$B$8))</f>
        <v>0.93199726151015716</v>
      </c>
      <c r="O31" s="134">
        <f ca="1">MIN(OFFSET(Sheet3!$C$8:$J$8,C32,$B$8))</f>
        <v>0.78187399999999996</v>
      </c>
    </row>
    <row r="32" spans="1:15" x14ac:dyDescent="0.25">
      <c r="C32" s="134">
        <v>108</v>
      </c>
      <c r="D32" s="134">
        <f ca="1">OFFSET(Sheet3!$B$5,C33,0)</f>
        <v>114</v>
      </c>
      <c r="E32" s="134">
        <v>4</v>
      </c>
      <c r="F32" s="134">
        <f ca="1">OFFSET(Sheet3!$C$5,C33,$B$8)</f>
        <v>1</v>
      </c>
      <c r="G32" s="134">
        <f ca="1">MAX(OFFSET(Sheet3!$C$6:$J$6,C33,$B$8))</f>
        <v>516.96</v>
      </c>
      <c r="H32" s="134">
        <f ca="1">AVERAGE(OFFSET(Sheet3!$C$6:$J$6,C33,$B$8))</f>
        <v>516.96</v>
      </c>
      <c r="I32" s="134">
        <f ca="1">MIN(OFFSET(Sheet3!$C$6:$J$6,C33,$B$8))</f>
        <v>516.96</v>
      </c>
      <c r="J32" s="167">
        <f ca="1">(MAX(OFFSET(Sheet3!$C$7:$J$7,C33,$B$8)))/86400</f>
        <v>4.2824074074074075E-3</v>
      </c>
      <c r="K32" s="167">
        <f ca="1">(AVERAGE(OFFSET(Sheet3!$C$7:$J$7,C33,$B$8)))/86400</f>
        <v>4.2824074074074075E-3</v>
      </c>
      <c r="L32" s="167">
        <f ca="1">(MIN(OFFSET(Sheet3!$C$7:$J$7,C33,$B$8)))/86400</f>
        <v>4.2824074074074075E-3</v>
      </c>
      <c r="M32" s="134">
        <f ca="1">MAX(OFFSET(Sheet3!$C$8:$J$8,C33,$B$8))</f>
        <v>0.95184400000000002</v>
      </c>
      <c r="N32" s="134">
        <f ca="1">(OFFSET(Sheet3!$K$8,C33,$B$8))</f>
        <v>0.95262594421621627</v>
      </c>
      <c r="O32" s="134">
        <f ca="1">MIN(OFFSET(Sheet3!$C$8:$J$8,C33,$B$8))</f>
        <v>0.95184400000000002</v>
      </c>
    </row>
    <row r="33" spans="3:15" x14ac:dyDescent="0.25">
      <c r="C33" s="134">
        <v>112</v>
      </c>
      <c r="D33" s="134">
        <f ca="1">OFFSET(Sheet3!$B$5,C34,0)</f>
        <v>115</v>
      </c>
      <c r="E33" s="134">
        <v>4</v>
      </c>
      <c r="F33" s="134">
        <f ca="1">OFFSET(Sheet3!$C$5,C34,$B$8)</f>
        <v>2</v>
      </c>
      <c r="G33" s="134">
        <f ca="1">MAX(OFFSET(Sheet3!$C$6:$J$6,C34,$B$8))</f>
        <v>262.3</v>
      </c>
      <c r="H33" s="134">
        <f ca="1">AVERAGE(OFFSET(Sheet3!$C$6:$J$6,C34,$B$8))</f>
        <v>262.3</v>
      </c>
      <c r="I33" s="134">
        <f ca="1">MIN(OFFSET(Sheet3!$C$6:$J$6,C34,$B$8))</f>
        <v>262.3</v>
      </c>
      <c r="J33" s="167">
        <f ca="1">(MAX(OFFSET(Sheet3!$C$7:$J$7,C34,$B$8)))/86400</f>
        <v>3.0092592592592593E-3</v>
      </c>
      <c r="K33" s="167">
        <f ca="1">(AVERAGE(OFFSET(Sheet3!$C$7:$J$7,C34,$B$8)))/86400</f>
        <v>2.6215277777777777E-3</v>
      </c>
      <c r="L33" s="167">
        <f ca="1">(MIN(OFFSET(Sheet3!$C$7:$J$7,C34,$B$8)))/86400</f>
        <v>2.2337962962962962E-3</v>
      </c>
      <c r="M33" s="134">
        <f ca="1">MAX(OFFSET(Sheet3!$C$8:$J$8,C34,$B$8))</f>
        <v>0.92663386943005188</v>
      </c>
      <c r="N33" s="134">
        <f ca="1">(OFFSET(Sheet3!$K$8,C34,$B$8))</f>
        <v>0.78958206092715222</v>
      </c>
      <c r="O33" s="134">
        <f ca="1">MIN(OFFSET(Sheet3!$C$8:$J$8,C34,$B$8))</f>
        <v>0.68784744923076935</v>
      </c>
    </row>
    <row r="34" spans="3:15" x14ac:dyDescent="0.25">
      <c r="C34" s="134">
        <v>116</v>
      </c>
      <c r="D34" s="134">
        <f ca="1">OFFSET(Sheet3!$B$5,C35,0)</f>
        <v>117</v>
      </c>
      <c r="E34" s="134">
        <v>4</v>
      </c>
      <c r="F34" s="134">
        <f ca="1">OFFSET(Sheet3!$C$5,C35,$B$8)</f>
        <v>4</v>
      </c>
      <c r="G34" s="134">
        <f ca="1">MAX(OFFSET(Sheet3!$C$6:$J$6,C35,$B$8))</f>
        <v>486.96</v>
      </c>
      <c r="H34" s="134">
        <f ca="1">AVERAGE(OFFSET(Sheet3!$C$6:$J$6,C35,$B$8))</f>
        <v>440.92</v>
      </c>
      <c r="I34" s="134">
        <f ca="1">MIN(OFFSET(Sheet3!$C$6:$J$6,C35,$B$8))</f>
        <v>302.8</v>
      </c>
      <c r="J34" s="167">
        <f ca="1">(MAX(OFFSET(Sheet3!$C$7:$J$7,C35,$B$8)))/86400</f>
        <v>6.030092592592593E-3</v>
      </c>
      <c r="K34" s="167">
        <f ca="1">(AVERAGE(OFFSET(Sheet3!$C$7:$J$7,C35,$B$8)))/86400</f>
        <v>4.0075231481481481E-3</v>
      </c>
      <c r="L34" s="167">
        <f ca="1">(MIN(OFFSET(Sheet3!$C$7:$J$7,C35,$B$8)))/86400</f>
        <v>2.2916666666666667E-3</v>
      </c>
      <c r="M34" s="134">
        <f ca="1">MAX(OFFSET(Sheet3!$C$8:$J$8,C35,$B$8))</f>
        <v>1.1773656714893617</v>
      </c>
      <c r="N34" s="134">
        <f ca="1">(OFFSET(Sheet3!$K$8,C35,$B$8))</f>
        <v>0.86823483240433219</v>
      </c>
      <c r="O34" s="134">
        <f ca="1">MIN(OFFSET(Sheet3!$C$8:$J$8,C35,$B$8))</f>
        <v>0.63726894310940496</v>
      </c>
    </row>
    <row r="35" spans="3:15" x14ac:dyDescent="0.25">
      <c r="C35" s="134">
        <v>120</v>
      </c>
      <c r="D35" s="134">
        <f ca="1">OFFSET(Sheet3!$B$5,C36,0)</f>
        <v>118</v>
      </c>
      <c r="E35" s="134">
        <v>4</v>
      </c>
      <c r="F35" s="134">
        <f ca="1">OFFSET(Sheet3!$C$5,C36,$B$8)</f>
        <v>1</v>
      </c>
      <c r="G35" s="134">
        <f ca="1">MAX(OFFSET(Sheet3!$C$6:$J$6,C36,$B$8))</f>
        <v>277.38</v>
      </c>
      <c r="H35" s="134">
        <f ca="1">AVERAGE(OFFSET(Sheet3!$C$6:$J$6,C36,$B$8))</f>
        <v>277.38</v>
      </c>
      <c r="I35" s="134">
        <f ca="1">MIN(OFFSET(Sheet3!$C$6:$J$6,C36,$B$8))</f>
        <v>277.38</v>
      </c>
      <c r="J35" s="167">
        <f ca="1">(MAX(OFFSET(Sheet3!$C$7:$J$7,C36,$B$8)))/86400</f>
        <v>3.2175925925925926E-3</v>
      </c>
      <c r="K35" s="167">
        <f ca="1">(AVERAGE(OFFSET(Sheet3!$C$7:$J$7,C36,$B$8)))/86400</f>
        <v>3.2175925925925926E-3</v>
      </c>
      <c r="L35" s="167">
        <f ca="1">(MIN(OFFSET(Sheet3!$C$7:$J$7,C36,$B$8)))/86400</f>
        <v>3.2175925925925926E-3</v>
      </c>
      <c r="M35" s="134">
        <f ca="1">MAX(OFFSET(Sheet3!$C$8:$J$8,C36,$B$8))</f>
        <v>0.68029540316546755</v>
      </c>
      <c r="N35" s="134">
        <f ca="1">(OFFSET(Sheet3!$K$8,C36,$B$8))</f>
        <v>0.68029540316546755</v>
      </c>
      <c r="O35" s="134">
        <f ca="1">MIN(OFFSET(Sheet3!$C$8:$J$8,C36,$B$8))</f>
        <v>0.68029540316546755</v>
      </c>
    </row>
    <row r="36" spans="3:15" x14ac:dyDescent="0.25">
      <c r="C36" s="134">
        <v>124</v>
      </c>
      <c r="D36" s="134">
        <f ca="1">OFFSET(Sheet3!$B$5,C37,0)</f>
        <v>119</v>
      </c>
      <c r="E36" s="134">
        <v>4</v>
      </c>
      <c r="F36" s="134">
        <f ca="1">OFFSET(Sheet3!$C$5,C37,$B$8)</f>
        <v>1</v>
      </c>
      <c r="G36" s="134">
        <f ca="1">MAX(OFFSET(Sheet3!$C$6:$J$6,C37,$B$8))</f>
        <v>540.79999999999995</v>
      </c>
      <c r="H36" s="134">
        <f ca="1">AVERAGE(OFFSET(Sheet3!$C$6:$J$6,C37,$B$8))</f>
        <v>540.79999999999995</v>
      </c>
      <c r="I36" s="134">
        <f ca="1">MIN(OFFSET(Sheet3!$C$6:$J$6,C37,$B$8))</f>
        <v>540.79999999999995</v>
      </c>
      <c r="J36" s="167">
        <f ca="1">(MAX(OFFSET(Sheet3!$C$7:$J$7,C37,$B$8)))/86400</f>
        <v>3.9467592592592592E-3</v>
      </c>
      <c r="K36" s="167">
        <f ca="1">(AVERAGE(OFFSET(Sheet3!$C$7:$J$7,C37,$B$8)))/86400</f>
        <v>3.9467592592592592E-3</v>
      </c>
      <c r="L36" s="167">
        <f ca="1">(MIN(OFFSET(Sheet3!$C$7:$J$7,C37,$B$8)))/86400</f>
        <v>3.9467592592592592E-3</v>
      </c>
      <c r="M36" s="134">
        <f ca="1">MAX(OFFSET(Sheet3!$C$8:$J$8,C37,$B$8))</f>
        <v>1.0808850000000001</v>
      </c>
      <c r="N36" s="134">
        <f ca="1">(OFFSET(Sheet3!$K$8,C37,$B$8))</f>
        <v>1.0813081900293253</v>
      </c>
      <c r="O36" s="134">
        <f ca="1">MIN(OFFSET(Sheet3!$C$8:$J$8,C37,$B$8))</f>
        <v>1.0808850000000001</v>
      </c>
    </row>
    <row r="37" spans="3:15" x14ac:dyDescent="0.25">
      <c r="C37" s="134">
        <v>128</v>
      </c>
      <c r="D37" s="134">
        <f ca="1">OFFSET(Sheet3!$B$5,C38,0)</f>
        <v>120</v>
      </c>
      <c r="E37" s="134">
        <v>4</v>
      </c>
      <c r="F37" s="134">
        <f ca="1">OFFSET(Sheet3!$C$5,C38,$B$8)</f>
        <v>0</v>
      </c>
      <c r="G37" s="134">
        <f ca="1">MAX(OFFSET(Sheet3!$C$6:$J$6,C38,$B$8))</f>
        <v>0</v>
      </c>
      <c r="H37" s="134" t="e">
        <f ca="1">AVERAGE(OFFSET(Sheet3!$C$6:$J$6,C38,$B$8))</f>
        <v>#DIV/0!</v>
      </c>
      <c r="I37" s="134">
        <f ca="1">MIN(OFFSET(Sheet3!$C$6:$J$6,C38,$B$8))</f>
        <v>0</v>
      </c>
      <c r="J37" s="167">
        <f ca="1">(MAX(OFFSET(Sheet3!$C$7:$J$7,C38,$B$8)))/86400</f>
        <v>0</v>
      </c>
      <c r="K37" s="167" t="e">
        <f ca="1">(AVERAGE(OFFSET(Sheet3!$C$7:$J$7,C38,$B$8)))/86400</f>
        <v>#DIV/0!</v>
      </c>
      <c r="L37" s="167">
        <f ca="1">(MIN(OFFSET(Sheet3!$C$7:$J$7,C38,$B$8)))/86400</f>
        <v>0</v>
      </c>
      <c r="M37" s="134">
        <f ca="1">MAX(OFFSET(Sheet3!$C$8:$J$8,C38,$B$8))</f>
        <v>0</v>
      </c>
      <c r="N37" s="134">
        <f ca="1">(OFFSET(Sheet3!$K$8,C38,$B$8))</f>
        <v>0</v>
      </c>
      <c r="O37" s="134">
        <f ca="1">MIN(OFFSET(Sheet3!$C$8:$J$8,C38,$B$8))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4</v>
      </c>
      <c r="F38" s="134">
        <f ca="1">OFFSET(Sheet3!$C$5,C39,$B$8)</f>
        <v>4</v>
      </c>
      <c r="G38" s="134">
        <f ca="1">MAX(OFFSET(Sheet3!$C$6:$J$6,C39,$B$8))</f>
        <v>997.92</v>
      </c>
      <c r="H38" s="134">
        <f ca="1">AVERAGE(OFFSET(Sheet3!$C$6:$J$6,C39,$B$8))</f>
        <v>602.69999999999993</v>
      </c>
      <c r="I38" s="134">
        <f ca="1">MIN(OFFSET(Sheet3!$C$6:$J$6,C39,$B$8))</f>
        <v>450.96</v>
      </c>
      <c r="J38" s="167">
        <f ca="1">(MAX(OFFSET(Sheet3!$C$7:$J$7,C39,$B$8)))/86400</f>
        <v>5.8333333333333336E-3</v>
      </c>
      <c r="K38" s="167">
        <f ca="1">(AVERAGE(OFFSET(Sheet3!$C$7:$J$7,C39,$B$8)))/86400</f>
        <v>4.1435185185185186E-3</v>
      </c>
      <c r="L38" s="167">
        <f ca="1">(MIN(OFFSET(Sheet3!$C$7:$J$7,C39,$B$8)))/86400</f>
        <v>2.8935185185185184E-3</v>
      </c>
      <c r="M38" s="134">
        <f ca="1">MAX(OFFSET(Sheet3!$C$8:$J$8,C39,$B$8))</f>
        <v>1.347512</v>
      </c>
      <c r="N38" s="134">
        <f ca="1">(OFFSET(Sheet3!$K$8,C39,$B$8))</f>
        <v>1.1478505675977653</v>
      </c>
      <c r="O38" s="134">
        <f ca="1">MIN(OFFSET(Sheet3!$C$8:$J$8,C39,$B$8))</f>
        <v>0.84111400000000003</v>
      </c>
    </row>
    <row r="39" spans="3:15" x14ac:dyDescent="0.25">
      <c r="C39" s="134">
        <v>136</v>
      </c>
      <c r="D39" s="134">
        <f ca="1">OFFSET(Sheet3!$B$5,C40,0)</f>
        <v>123</v>
      </c>
      <c r="E39" s="134">
        <v>4</v>
      </c>
      <c r="F39" s="134">
        <f ca="1">OFFSET(Sheet3!$C$5,C40,$B$8)</f>
        <v>0</v>
      </c>
      <c r="G39" s="134">
        <f ca="1">MAX(OFFSET(Sheet3!$C$6:$J$6,C40,$B$8))</f>
        <v>0</v>
      </c>
      <c r="H39" s="134" t="e">
        <f ca="1">AVERAGE(OFFSET(Sheet3!$C$6:$J$6,C40,$B$8))</f>
        <v>#DIV/0!</v>
      </c>
      <c r="I39" s="134">
        <f ca="1">MIN(OFFSET(Sheet3!$C$6:$J$6,C40,$B$8))</f>
        <v>0</v>
      </c>
      <c r="J39" s="167">
        <f ca="1">(MAX(OFFSET(Sheet3!$C$7:$J$7,C40,$B$8)))/86400</f>
        <v>0</v>
      </c>
      <c r="K39" s="167" t="e">
        <f ca="1">(AVERAGE(OFFSET(Sheet3!$C$7:$J$7,C40,$B$8)))/86400</f>
        <v>#DIV/0!</v>
      </c>
      <c r="L39" s="167">
        <f ca="1">(MIN(OFFSET(Sheet3!$C$7:$J$7,C40,$B$8)))/86400</f>
        <v>0</v>
      </c>
      <c r="M39" s="134">
        <f ca="1">MAX(OFFSET(Sheet3!$C$8:$J$8,C40,$B$8))</f>
        <v>0</v>
      </c>
      <c r="N39" s="134">
        <f ca="1">(OFFSET(Sheet3!$K$8,C40,$B$8))</f>
        <v>0</v>
      </c>
      <c r="O39" s="134">
        <f ca="1">MIN(OFFSET(Sheet3!$C$8:$J$8,C40,$B$8))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4</v>
      </c>
      <c r="F40" s="134">
        <f ca="1">OFFSET(Sheet3!$C$5,C41,$B$8)</f>
        <v>2</v>
      </c>
      <c r="G40" s="134">
        <f ca="1">MAX(OFFSET(Sheet3!$C$6:$J$6,C41,$B$8))</f>
        <v>302.79999999999995</v>
      </c>
      <c r="H40" s="134">
        <f ca="1">AVERAGE(OFFSET(Sheet3!$C$6:$J$6,C41,$B$8))</f>
        <v>248.97999999999996</v>
      </c>
      <c r="I40" s="134">
        <f ca="1">MIN(OFFSET(Sheet3!$C$6:$J$6,C41,$B$8))</f>
        <v>195.15999999999997</v>
      </c>
      <c r="J40" s="167">
        <f ca="1">(MAX(OFFSET(Sheet3!$C$7:$J$7,C41,$B$8)))/86400</f>
        <v>8.9434994265574757E-3</v>
      </c>
      <c r="K40" s="167">
        <f ca="1">(AVERAGE(OFFSET(Sheet3!$C$7:$J$7,C41,$B$8)))/86400</f>
        <v>7.0412709100890099E-3</v>
      </c>
      <c r="L40" s="167">
        <f ca="1">(MIN(OFFSET(Sheet3!$C$7:$J$7,C41,$B$8)))/86400</f>
        <v>5.1390423936205432E-3</v>
      </c>
      <c r="M40" s="134">
        <f ca="1">MAX(OFFSET(Sheet3!$C$8:$J$8,C41,$B$8))</f>
        <v>0.29968296378861742</v>
      </c>
      <c r="N40" s="134">
        <f ca="1">(OFFSET(Sheet3!$K$8,C41,$B$8))</f>
        <v>0.27904025148930367</v>
      </c>
      <c r="O40" s="134">
        <f ca="1">MIN(OFFSET(Sheet3!$C$8:$J$8,C41,$B$8))</f>
        <v>0.26717870059453053</v>
      </c>
    </row>
    <row r="41" spans="3:15" x14ac:dyDescent="0.25">
      <c r="C41" s="134">
        <v>144</v>
      </c>
      <c r="D41" s="134">
        <f ca="1">OFFSET(Sheet3!$B$5,C42,0)</f>
        <v>129</v>
      </c>
      <c r="E41" s="134">
        <v>4</v>
      </c>
      <c r="F41" s="134">
        <f ca="1">OFFSET(Sheet3!$C$5,C42,$B$8)</f>
        <v>3</v>
      </c>
      <c r="G41" s="134">
        <f ca="1">MAX(OFFSET(Sheet3!$C$6:$J$6,C42,$B$8))</f>
        <v>289.92</v>
      </c>
      <c r="H41" s="134">
        <f ca="1">AVERAGE(OFFSET(Sheet3!$C$6:$J$6,C42,$B$8))</f>
        <v>236.66666666666666</v>
      </c>
      <c r="I41" s="134">
        <f ca="1">MIN(OFFSET(Sheet3!$C$6:$J$6,C42,$B$8))</f>
        <v>210.04</v>
      </c>
      <c r="J41" s="167">
        <f ca="1">(MAX(OFFSET(Sheet3!$C$7:$J$7,C42,$B$8)))/86400</f>
        <v>3.9814814814814817E-3</v>
      </c>
      <c r="K41" s="167">
        <f ca="1">(AVERAGE(OFFSET(Sheet3!$C$7:$J$7,C42,$B$8)))/86400</f>
        <v>2.5270061728395062E-3</v>
      </c>
      <c r="L41" s="167">
        <f ca="1">(MIN(OFFSET(Sheet3!$C$7:$J$7,C42,$B$8)))/86400</f>
        <v>1.4236111111111112E-3</v>
      </c>
      <c r="M41" s="134">
        <f ca="1">MAX(OFFSET(Sheet3!$C$8:$J$8,C42,$B$8))</f>
        <v>1.1623570000000001</v>
      </c>
      <c r="N41" s="134">
        <f ca="1">(OFFSET(Sheet3!$K$8,C42,$B$8))</f>
        <v>0.73906772519083974</v>
      </c>
      <c r="O41" s="134">
        <f ca="1">MIN(OFFSET(Sheet3!$C$8:$J$8,C42,$B$8))</f>
        <v>0.57461700000000004</v>
      </c>
    </row>
    <row r="42" spans="3:15" x14ac:dyDescent="0.25">
      <c r="C42" s="134">
        <v>148</v>
      </c>
      <c r="D42" s="134">
        <f ca="1">OFFSET(Sheet3!$B$5,C43,0)</f>
        <v>133</v>
      </c>
      <c r="E42" s="134">
        <v>4</v>
      </c>
      <c r="F42" s="134">
        <f ca="1">OFFSET(Sheet3!$C$5,C43,$B$8)</f>
        <v>3</v>
      </c>
      <c r="G42" s="134">
        <f ca="1">MAX(OFFSET(Sheet3!$C$6:$J$6,C43,$B$8))</f>
        <v>1376.31</v>
      </c>
      <c r="H42" s="134">
        <f ca="1">AVERAGE(OFFSET(Sheet3!$C$6:$J$6,C43,$B$8))</f>
        <v>1089.8599999999999</v>
      </c>
      <c r="I42" s="134">
        <f ca="1">MIN(OFFSET(Sheet3!$C$6:$J$6,C43,$B$8))</f>
        <v>516.96</v>
      </c>
      <c r="J42" s="167">
        <f ca="1">(MAX(OFFSET(Sheet3!$C$7:$J$7,C43,$B$8)))/86400</f>
        <v>5.8912037037037041E-3</v>
      </c>
      <c r="K42" s="167">
        <f ca="1">(AVERAGE(OFFSET(Sheet3!$C$7:$J$7,C43,$B$8)))/86400</f>
        <v>5.1427469135802463E-3</v>
      </c>
      <c r="L42" s="167">
        <f ca="1">(MIN(OFFSET(Sheet3!$C$7:$J$7,C43,$B$8)))/86400</f>
        <v>4.4560185185185189E-3</v>
      </c>
      <c r="M42" s="134">
        <f ca="1">MAX(OFFSET(Sheet3!$C$8:$J$8,C43,$B$8))</f>
        <v>2.1375700000000002</v>
      </c>
      <c r="N42" s="134">
        <f ca="1">(OFFSET(Sheet3!$K$8,C43,$B$8))</f>
        <v>1.6723570572243058</v>
      </c>
      <c r="O42" s="134">
        <f ca="1">MIN(OFFSET(Sheet3!$C$8:$J$8,C43,$B$8))</f>
        <v>0.91451400000000005</v>
      </c>
    </row>
    <row r="43" spans="3:15" x14ac:dyDescent="0.25">
      <c r="C43" s="134">
        <v>152</v>
      </c>
      <c r="D43" s="134">
        <f ca="1">OFFSET(Sheet3!$B$5,C44,0)</f>
        <v>140</v>
      </c>
      <c r="E43" s="134">
        <v>4</v>
      </c>
      <c r="F43" s="134">
        <f ca="1">OFFSET(Sheet3!$C$5,C44,$B$8)</f>
        <v>3</v>
      </c>
      <c r="G43" s="134">
        <f ca="1">MAX(OFFSET(Sheet3!$C$6:$J$6,C44,$B$8))</f>
        <v>516.96</v>
      </c>
      <c r="H43" s="134">
        <f ca="1">AVERAGE(OFFSET(Sheet3!$C$6:$J$6,C44,$B$8))</f>
        <v>496.96000000000004</v>
      </c>
      <c r="I43" s="134">
        <f ca="1">MIN(OFFSET(Sheet3!$C$6:$J$6,C44,$B$8))</f>
        <v>486.96</v>
      </c>
      <c r="J43" s="167">
        <f ca="1">(MAX(OFFSET(Sheet3!$C$7:$J$7,C44,$B$8)))/86400</f>
        <v>3.4087970749009855E-3</v>
      </c>
      <c r="K43" s="167">
        <f ca="1">(AVERAGE(OFFSET(Sheet3!$C$7:$J$7,C44,$B$8)))/86400</f>
        <v>3.0872961646314476E-3</v>
      </c>
      <c r="L43" s="167">
        <f ca="1">(MIN(OFFSET(Sheet3!$C$7:$J$7,C44,$B$8)))/86400</f>
        <v>2.7747724739970283E-3</v>
      </c>
      <c r="M43" s="134">
        <f ca="1">MAX(OFFSET(Sheet3!$C$8:$J$8,C44,$B$8))</f>
        <v>1.4702223112814292</v>
      </c>
      <c r="N43" s="134">
        <f ca="1">(OFFSET(Sheet3!$K$8,C44,$B$8))</f>
        <v>1.2702715946561558</v>
      </c>
      <c r="O43" s="134">
        <f ca="1">MIN(OFFSET(Sheet3!$C$8:$J$8,C44,$B$8))</f>
        <v>1.1273157799940183</v>
      </c>
    </row>
    <row r="44" spans="3:15" x14ac:dyDescent="0.25">
      <c r="C44" s="134">
        <v>156</v>
      </c>
      <c r="D44" s="134">
        <f ca="1">OFFSET(Sheet3!$B$5,C45,0)</f>
        <v>143</v>
      </c>
      <c r="E44" s="134">
        <v>4</v>
      </c>
      <c r="F44" s="134">
        <f ca="1">OFFSET(Sheet3!$C$5,C45,$B$8)</f>
        <v>0</v>
      </c>
      <c r="G44" s="134">
        <f ca="1">MAX(OFFSET(Sheet3!$C$6:$J$6,C45,$B$8))</f>
        <v>0</v>
      </c>
      <c r="H44" s="134" t="e">
        <f ca="1">AVERAGE(OFFSET(Sheet3!$C$6:$J$6,C45,$B$8))</f>
        <v>#DIV/0!</v>
      </c>
      <c r="I44" s="134">
        <f ca="1">MIN(OFFSET(Sheet3!$C$6:$J$6,C45,$B$8))</f>
        <v>0</v>
      </c>
      <c r="J44" s="167">
        <f ca="1">(MAX(OFFSET(Sheet3!$C$7:$J$7,C45,$B$8)))/86400</f>
        <v>0</v>
      </c>
      <c r="K44" s="167" t="e">
        <f ca="1">(AVERAGE(OFFSET(Sheet3!$C$7:$J$7,C45,$B$8)))/86400</f>
        <v>#DIV/0!</v>
      </c>
      <c r="L44" s="167">
        <f ca="1">(MIN(OFFSET(Sheet3!$C$7:$J$7,C45,$B$8)))/86400</f>
        <v>0</v>
      </c>
      <c r="M44" s="134">
        <f ca="1">MAX(OFFSET(Sheet3!$C$8:$J$8,C45,$B$8))</f>
        <v>0</v>
      </c>
      <c r="N44" s="134">
        <f ca="1">(OFFSET(Sheet3!$K$8,C45,$B$8))</f>
        <v>0</v>
      </c>
      <c r="O44" s="134">
        <f ca="1">MIN(OFFSET(Sheet3!$C$8:$J$8,C45,$B$8))</f>
        <v>0</v>
      </c>
    </row>
    <row r="45" spans="3:15" x14ac:dyDescent="0.25">
      <c r="C45" s="134">
        <v>160</v>
      </c>
      <c r="D45" s="134">
        <f ca="1">OFFSET(Sheet3!$B$5,C46,0)</f>
        <v>145</v>
      </c>
      <c r="E45" s="134">
        <v>4</v>
      </c>
      <c r="F45" s="134">
        <f ca="1">OFFSET(Sheet3!$C$5,C46,$B$8)</f>
        <v>0</v>
      </c>
      <c r="G45" s="134">
        <f ca="1">MAX(OFFSET(Sheet3!$C$6:$J$6,C46,$B$8))</f>
        <v>0</v>
      </c>
      <c r="H45" s="134" t="e">
        <f ca="1">AVERAGE(OFFSET(Sheet3!$C$6:$J$6,C46,$B$8))</f>
        <v>#DIV/0!</v>
      </c>
      <c r="I45" s="134">
        <f ca="1">MIN(OFFSET(Sheet3!$C$6:$J$6,C46,$B$8))</f>
        <v>0</v>
      </c>
      <c r="J45" s="167">
        <f ca="1">(MAX(OFFSET(Sheet3!$C$7:$J$7,C46,$B$8)))/86400</f>
        <v>0</v>
      </c>
      <c r="K45" s="167" t="e">
        <f ca="1">(AVERAGE(OFFSET(Sheet3!$C$7:$J$7,C46,$B$8)))/86400</f>
        <v>#DIV/0!</v>
      </c>
      <c r="L45" s="167">
        <f ca="1">(MIN(OFFSET(Sheet3!$C$7:$J$7,C46,$B$8)))/86400</f>
        <v>0</v>
      </c>
      <c r="M45" s="134">
        <f ca="1">MAX(OFFSET(Sheet3!$C$8:$J$8,C46,$B$8))</f>
        <v>0</v>
      </c>
      <c r="N45" s="134">
        <f ca="1">(OFFSET(Sheet3!$K$8,C46,$B$8))</f>
        <v>0</v>
      </c>
      <c r="O45" s="134">
        <f ca="1">MIN(OFFSET(Sheet3!$C$8:$J$8,C46,$B$8))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4</v>
      </c>
      <c r="F46" s="134">
        <f ca="1">OFFSET(Sheet3!$C$5,C47,$B$8)</f>
        <v>2</v>
      </c>
      <c r="G46" s="134">
        <f ca="1">MAX(OFFSET(Sheet3!$C$6:$J$6,C47,$B$8))</f>
        <v>585.96</v>
      </c>
      <c r="H46" s="134">
        <f ca="1">AVERAGE(OFFSET(Sheet3!$C$6:$J$6,C47,$B$8))</f>
        <v>551.46</v>
      </c>
      <c r="I46" s="134">
        <f ca="1">MIN(OFFSET(Sheet3!$C$6:$J$6,C47,$B$8))</f>
        <v>516.96</v>
      </c>
      <c r="J46" s="167">
        <f ca="1">(MAX(OFFSET(Sheet3!$C$7:$J$7,C47,$B$8)))/86400</f>
        <v>1.0914351851851852E-2</v>
      </c>
      <c r="K46" s="167">
        <f ca="1">(AVERAGE(OFFSET(Sheet3!$C$7:$J$7,C47,$B$8)))/86400</f>
        <v>9.0567129629629626E-3</v>
      </c>
      <c r="L46" s="167">
        <f ca="1">(MIN(OFFSET(Sheet3!$C$7:$J$7,C47,$B$8)))/86400</f>
        <v>7.1990740740740739E-3</v>
      </c>
      <c r="M46" s="134">
        <f ca="1">MAX(OFFSET(Sheet3!$C$8:$J$8,C47,$B$8))</f>
        <v>0.56665500000000002</v>
      </c>
      <c r="N46" s="134">
        <f ca="1">(OFFSET(Sheet3!$K$8,C47,$B$8))</f>
        <v>0.48050383560383386</v>
      </c>
      <c r="O46" s="134">
        <f ca="1">MIN(OFFSET(Sheet3!$C$8:$J$8,C47,$B$8))</f>
        <v>0.42331000000000002</v>
      </c>
    </row>
    <row r="47" spans="3:15" x14ac:dyDescent="0.25">
      <c r="C47" s="134">
        <v>168</v>
      </c>
      <c r="D47" s="134">
        <f ca="1">OFFSET(Sheet3!$B$5,C48,0)</f>
        <v>150</v>
      </c>
      <c r="E47" s="134">
        <v>4</v>
      </c>
      <c r="F47" s="134">
        <f ca="1">OFFSET(Sheet3!$C$5,C48,$B$8)</f>
        <v>0</v>
      </c>
      <c r="G47" s="134">
        <f ca="1">MAX(OFFSET(Sheet3!$C$6:$J$6,C48,$B$8))</f>
        <v>0</v>
      </c>
      <c r="H47" s="134" t="e">
        <f ca="1">AVERAGE(OFFSET(Sheet3!$C$6:$J$6,C48,$B$8))</f>
        <v>#DIV/0!</v>
      </c>
      <c r="I47" s="134">
        <f ca="1">MIN(OFFSET(Sheet3!$C$6:$J$6,C48,$B$8))</f>
        <v>0</v>
      </c>
      <c r="J47" s="167">
        <f ca="1">(MAX(OFFSET(Sheet3!$C$7:$J$7,C48,$B$8)))/86400</f>
        <v>0</v>
      </c>
      <c r="K47" s="167" t="e">
        <f ca="1">(AVERAGE(OFFSET(Sheet3!$C$7:$J$7,C48,$B$8)))/86400</f>
        <v>#DIV/0!</v>
      </c>
      <c r="L47" s="167">
        <f ca="1">(MIN(OFFSET(Sheet3!$C$7:$J$7,C48,$B$8)))/86400</f>
        <v>0</v>
      </c>
      <c r="M47" s="134">
        <f ca="1">MAX(OFFSET(Sheet3!$C$8:$J$8,C48,$B$8))</f>
        <v>0</v>
      </c>
      <c r="N47" s="134">
        <f ca="1">(OFFSET(Sheet3!$K$8,C48,$B$8))</f>
        <v>0</v>
      </c>
      <c r="O47" s="134">
        <f ca="1">MIN(OFFSET(Sheet3!$C$8:$J$8,C48,$B$8))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4</v>
      </c>
      <c r="F48" s="134">
        <f ca="1">OFFSET(Sheet3!$C$5,C49,$B$8)</f>
        <v>0</v>
      </c>
      <c r="G48" s="134">
        <f ca="1">MAX(OFFSET(Sheet3!$C$6:$J$6,C49,$B$8))</f>
        <v>0</v>
      </c>
      <c r="H48" s="134" t="e">
        <f ca="1">AVERAGE(OFFSET(Sheet3!$C$6:$J$6,C49,$B$8))</f>
        <v>#DIV/0!</v>
      </c>
      <c r="I48" s="134">
        <f ca="1">MIN(OFFSET(Sheet3!$C$6:$J$6,C49,$B$8))</f>
        <v>0</v>
      </c>
      <c r="J48" s="167">
        <f ca="1">(MAX(OFFSET(Sheet3!$C$7:$J$7,C49,$B$8)))/86400</f>
        <v>0</v>
      </c>
      <c r="K48" s="167" t="e">
        <f ca="1">(AVERAGE(OFFSET(Sheet3!$C$7:$J$7,C49,$B$8)))/86400</f>
        <v>#DIV/0!</v>
      </c>
      <c r="L48" s="167">
        <f ca="1">(MIN(OFFSET(Sheet3!$C$7:$J$7,C49,$B$8)))/86400</f>
        <v>0</v>
      </c>
      <c r="M48" s="134">
        <f ca="1">MAX(OFFSET(Sheet3!$C$8:$J$8,C49,$B$8))</f>
        <v>0</v>
      </c>
      <c r="N48" s="134">
        <f ca="1">(OFFSET(Sheet3!$K$8,C49,$B$8))</f>
        <v>0</v>
      </c>
      <c r="O48" s="134">
        <f ca="1">MIN(OFFSET(Sheet3!$C$8:$J$8,C49,$B$8))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4</v>
      </c>
      <c r="F49" s="134">
        <f ca="1">OFFSET(Sheet3!$C$5,C50,$B$8)</f>
        <v>0</v>
      </c>
      <c r="G49" s="134">
        <f ca="1">MAX(OFFSET(Sheet3!$C$6:$J$6,C50,$B$8))</f>
        <v>0</v>
      </c>
      <c r="H49" s="134" t="e">
        <f ca="1">AVERAGE(OFFSET(Sheet3!$C$6:$J$6,C50,$B$8))</f>
        <v>#DIV/0!</v>
      </c>
      <c r="I49" s="134">
        <f ca="1">MIN(OFFSET(Sheet3!$C$6:$J$6,C50,$B$8))</f>
        <v>0</v>
      </c>
      <c r="J49" s="167">
        <f ca="1">(MAX(OFFSET(Sheet3!$C$7:$J$7,C50,$B$8)))/86400</f>
        <v>0</v>
      </c>
      <c r="K49" s="167" t="e">
        <f ca="1">(AVERAGE(OFFSET(Sheet3!$C$7:$J$7,C50,$B$8)))/86400</f>
        <v>#DIV/0!</v>
      </c>
      <c r="L49" s="167">
        <f ca="1">(MIN(OFFSET(Sheet3!$C$7:$J$7,C50,$B$8)))/86400</f>
        <v>0</v>
      </c>
      <c r="M49" s="134">
        <f ca="1">MAX(OFFSET(Sheet3!$C$8:$J$8,C50,$B$8))</f>
        <v>0</v>
      </c>
      <c r="N49" s="134">
        <f ca="1">(OFFSET(Sheet3!$K$8,C50,$B$8))</f>
        <v>0</v>
      </c>
      <c r="O49" s="134">
        <f ca="1">MIN(OFFSET(Sheet3!$C$8:$J$8,C50,$B$8))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4</v>
      </c>
      <c r="F50" s="134">
        <f ca="1">OFFSET(Sheet3!$C$5,C51,$B$8)</f>
        <v>3</v>
      </c>
      <c r="G50" s="134">
        <f ca="1">MAX(OFFSET(Sheet3!$C$6:$J$6,C51,$B$8))</f>
        <v>480.96</v>
      </c>
      <c r="H50" s="134">
        <f ca="1">AVERAGE(OFFSET(Sheet3!$C$6:$J$6,C51,$B$8))</f>
        <v>304.35999999999996</v>
      </c>
      <c r="I50" s="134">
        <f ca="1">MIN(OFFSET(Sheet3!$C$6:$J$6,C51,$B$8))</f>
        <v>210.04</v>
      </c>
      <c r="J50" s="167">
        <f ca="1">(MAX(OFFSET(Sheet3!$C$7:$J$7,C51,$B$8)))/86400</f>
        <v>9.9884259259259266E-3</v>
      </c>
      <c r="K50" s="167">
        <f ca="1">(AVERAGE(OFFSET(Sheet3!$C$7:$J$7,C51,$B$8)))/86400</f>
        <v>7.0447530864197524E-3</v>
      </c>
      <c r="L50" s="167">
        <f ca="1">(MIN(OFFSET(Sheet3!$C$7:$J$7,C51,$B$8)))/86400</f>
        <v>5.4976851851851853E-3</v>
      </c>
      <c r="M50" s="134">
        <f ca="1">MAX(OFFSET(Sheet3!$C$8:$J$8,C51,$B$8))</f>
        <v>0.379936</v>
      </c>
      <c r="N50" s="134">
        <f ca="1">(OFFSET(Sheet3!$K$8,C51,$B$8))</f>
        <v>0.34093787145673599</v>
      </c>
      <c r="O50" s="134">
        <f ca="1">MIN(OFFSET(Sheet3!$C$8:$J$8,C51,$B$8))</f>
        <v>0.29313899999999998</v>
      </c>
    </row>
    <row r="51" spans="3:15" x14ac:dyDescent="0.25">
      <c r="C51" s="134">
        <v>184</v>
      </c>
      <c r="D51" s="134">
        <f ca="1">OFFSET(Sheet3!$B$5,C52,0)</f>
        <v>169</v>
      </c>
      <c r="E51" s="134">
        <v>4</v>
      </c>
      <c r="F51" s="134">
        <f ca="1">OFFSET(Sheet3!$C$5,C52,$B$8)</f>
        <v>2</v>
      </c>
      <c r="G51" s="134">
        <f ca="1">MAX(OFFSET(Sheet3!$C$6:$J$6,C52,$B$8))</f>
        <v>423.46</v>
      </c>
      <c r="H51" s="134">
        <f ca="1">AVERAGE(OFFSET(Sheet3!$C$6:$J$6,C52,$B$8))</f>
        <v>334.75</v>
      </c>
      <c r="I51" s="134">
        <f ca="1">MIN(OFFSET(Sheet3!$C$6:$J$6,C52,$B$8))</f>
        <v>246.04</v>
      </c>
      <c r="J51" s="167">
        <f ca="1">(MAX(OFFSET(Sheet3!$C$7:$J$7,C52,$B$8)))/86400</f>
        <v>4.1666666666666666E-3</v>
      </c>
      <c r="K51" s="167">
        <f ca="1">(AVERAGE(OFFSET(Sheet3!$C$7:$J$7,C52,$B$8)))/86400</f>
        <v>3.6168981481481482E-3</v>
      </c>
      <c r="L51" s="167">
        <f ca="1">(MIN(OFFSET(Sheet3!$C$7:$J$7,C52,$B$8)))/86400</f>
        <v>3.0671296296296297E-3</v>
      </c>
      <c r="M51" s="134">
        <f ca="1">MAX(OFFSET(Sheet3!$C$8:$J$8,C52,$B$8))</f>
        <v>0.80099399999999998</v>
      </c>
      <c r="N51" s="134">
        <f ca="1">(OFFSET(Sheet3!$K$8,C52,$B$8))</f>
        <v>0.73036129919999992</v>
      </c>
      <c r="O51" s="134">
        <f ca="1">MIN(OFFSET(Sheet3!$C$8:$J$8,C52,$B$8))</f>
        <v>0.63068900000000006</v>
      </c>
    </row>
    <row r="52" spans="3:15" x14ac:dyDescent="0.25">
      <c r="C52" s="134">
        <v>188</v>
      </c>
      <c r="D52" s="134">
        <f ca="1">OFFSET(Sheet3!$B$5,C53,0)</f>
        <v>171</v>
      </c>
      <c r="E52" s="134">
        <v>4</v>
      </c>
      <c r="F52" s="134">
        <f ca="1">OFFSET(Sheet3!$C$5,C53,$B$8)</f>
        <v>2</v>
      </c>
      <c r="G52" s="134">
        <f ca="1">MAX(OFFSET(Sheet3!$C$6:$J$6,C53,$B$8))</f>
        <v>570.21</v>
      </c>
      <c r="H52" s="134">
        <f ca="1">AVERAGE(OFFSET(Sheet3!$C$6:$J$6,C53,$B$8))</f>
        <v>528.58500000000004</v>
      </c>
      <c r="I52" s="134">
        <f ca="1">MIN(OFFSET(Sheet3!$C$6:$J$6,C53,$B$8))</f>
        <v>486.96</v>
      </c>
      <c r="J52" s="167">
        <f ca="1">(MAX(OFFSET(Sheet3!$C$7:$J$7,C53,$B$8)))/86400</f>
        <v>4.2013888888888891E-3</v>
      </c>
      <c r="K52" s="167">
        <f ca="1">(AVERAGE(OFFSET(Sheet3!$C$7:$J$7,C53,$B$8)))/86400</f>
        <v>4.1435185185185186E-3</v>
      </c>
      <c r="L52" s="167">
        <f ca="1">(MIN(OFFSET(Sheet3!$C$7:$J$7,C53,$B$8)))/86400</f>
        <v>4.0856481481481481E-3</v>
      </c>
      <c r="M52" s="134">
        <f ca="1">MAX(OFFSET(Sheet3!$C$8:$J$8,C53,$B$8))</f>
        <v>1.068254</v>
      </c>
      <c r="N52" s="134">
        <f ca="1">(OFFSET(Sheet3!$K$8,C53,$B$8))</f>
        <v>1.0066975149720672</v>
      </c>
      <c r="O52" s="134">
        <f ca="1">MIN(OFFSET(Sheet3!$C$8:$J$8,C53,$B$8))</f>
        <v>0.938303</v>
      </c>
    </row>
    <row r="53" spans="3:15" x14ac:dyDescent="0.25">
      <c r="C53" s="134">
        <v>192</v>
      </c>
      <c r="D53" s="134">
        <f ca="1">OFFSET(Sheet3!$B$5,C54,0)</f>
        <v>173</v>
      </c>
      <c r="E53" s="134">
        <v>4</v>
      </c>
      <c r="F53" s="134">
        <f ca="1">OFFSET(Sheet3!$C$5,C54,$B$8)</f>
        <v>1</v>
      </c>
      <c r="G53" s="134">
        <f ca="1">MAX(OFFSET(Sheet3!$C$6:$J$6,C54,$B$8))</f>
        <v>408.84</v>
      </c>
      <c r="H53" s="134">
        <f ca="1">AVERAGE(OFFSET(Sheet3!$C$6:$J$6,C54,$B$8))</f>
        <v>408.84</v>
      </c>
      <c r="I53" s="134">
        <f ca="1">MIN(OFFSET(Sheet3!$C$6:$J$6,C54,$B$8))</f>
        <v>408.84</v>
      </c>
      <c r="J53" s="167">
        <f ca="1">(MAX(OFFSET(Sheet3!$C$7:$J$7,C54,$B$8)))/86400</f>
        <v>1.9675925925925924E-3</v>
      </c>
      <c r="K53" s="167">
        <f ca="1">(AVERAGE(OFFSET(Sheet3!$C$7:$J$7,C54,$B$8)))/86400</f>
        <v>1.9675925925925924E-3</v>
      </c>
      <c r="L53" s="167">
        <f ca="1">(MIN(OFFSET(Sheet3!$C$7:$J$7,C54,$B$8)))/86400</f>
        <v>1.9675925925925924E-3</v>
      </c>
      <c r="M53" s="134">
        <f ca="1">MAX(OFFSET(Sheet3!$C$8:$J$8,C54,$B$8))</f>
        <v>1.638701</v>
      </c>
      <c r="N53" s="134">
        <f ca="1">(OFFSET(Sheet3!$K$8,C54,$B$8))</f>
        <v>1.6397273731764703</v>
      </c>
      <c r="O53" s="134">
        <f ca="1">MIN(OFFSET(Sheet3!$C$8:$J$8,C54,$B$8))</f>
        <v>1.638701</v>
      </c>
    </row>
    <row r="54" spans="3:15" x14ac:dyDescent="0.25">
      <c r="C54" s="134">
        <v>196</v>
      </c>
      <c r="D54" s="134">
        <f ca="1">OFFSET(Sheet3!$B$5,C55,0)</f>
        <v>181</v>
      </c>
      <c r="E54" s="134">
        <v>4</v>
      </c>
      <c r="F54" s="134">
        <f ca="1">OFFSET(Sheet3!$C$5,C55,$B$8)</f>
        <v>3</v>
      </c>
      <c r="G54" s="134">
        <f ca="1">MAX(OFFSET(Sheet3!$C$6:$J$6,C55,$B$8))</f>
        <v>221.54</v>
      </c>
      <c r="H54" s="134">
        <f ca="1">AVERAGE(OFFSET(Sheet3!$C$6:$J$6,C55,$B$8))</f>
        <v>221.54</v>
      </c>
      <c r="I54" s="134">
        <f ca="1">MIN(OFFSET(Sheet3!$C$6:$J$6,C55,$B$8))</f>
        <v>221.54</v>
      </c>
      <c r="J54" s="167">
        <f ca="1">(MAX(OFFSET(Sheet3!$C$7:$J$7,C55,$B$8)))/86400</f>
        <v>2.5231481481481481E-3</v>
      </c>
      <c r="K54" s="167">
        <f ca="1">(AVERAGE(OFFSET(Sheet3!$C$7:$J$7,C55,$B$8)))/86400</f>
        <v>2.5154320987654322E-3</v>
      </c>
      <c r="L54" s="167">
        <f ca="1">(MIN(OFFSET(Sheet3!$C$7:$J$7,C55,$B$8)))/86400</f>
        <v>2.5115740740740741E-3</v>
      </c>
      <c r="M54" s="134">
        <f ca="1">MAX(OFFSET(Sheet3!$C$8:$J$8,C55,$B$8))</f>
        <v>0.69553500000000001</v>
      </c>
      <c r="N54" s="134">
        <f ca="1">(OFFSET(Sheet3!$K$8,C55,$B$8))</f>
        <v>0.69501311337423299</v>
      </c>
      <c r="O54" s="134">
        <f ca="1">MIN(OFFSET(Sheet3!$C$8:$J$8,C55,$B$8))</f>
        <v>0.69274599999999997</v>
      </c>
    </row>
    <row r="55" spans="3:15" x14ac:dyDescent="0.25">
      <c r="C55" s="134">
        <v>200</v>
      </c>
      <c r="D55" s="134">
        <f ca="1">OFFSET(Sheet3!$B$5,C56,0)</f>
        <v>184</v>
      </c>
      <c r="E55" s="134">
        <v>4</v>
      </c>
      <c r="F55" s="134">
        <f ca="1">OFFSET(Sheet3!$C$5,C56,$B$8)</f>
        <v>0</v>
      </c>
      <c r="G55" s="134">
        <f ca="1">MAX(OFFSET(Sheet3!$C$6:$J$6,C56,$B$8))</f>
        <v>0</v>
      </c>
      <c r="H55" s="134" t="e">
        <f ca="1">AVERAGE(OFFSET(Sheet3!$C$6:$J$6,C56,$B$8))</f>
        <v>#DIV/0!</v>
      </c>
      <c r="I55" s="134">
        <f ca="1">MIN(OFFSET(Sheet3!$C$6:$J$6,C56,$B$8))</f>
        <v>0</v>
      </c>
      <c r="J55" s="167">
        <f ca="1">(MAX(OFFSET(Sheet3!$C$7:$J$7,C56,$B$8)))/86400</f>
        <v>0</v>
      </c>
      <c r="K55" s="167" t="e">
        <f ca="1">(AVERAGE(OFFSET(Sheet3!$C$7:$J$7,C56,$B$8)))/86400</f>
        <v>#DIV/0!</v>
      </c>
      <c r="L55" s="167">
        <f ca="1">(MIN(OFFSET(Sheet3!$C$7:$J$7,C56,$B$8)))/86400</f>
        <v>0</v>
      </c>
      <c r="M55" s="134">
        <f ca="1">MAX(OFFSET(Sheet3!$C$8:$J$8,C56,$B$8))</f>
        <v>0</v>
      </c>
      <c r="N55" s="134">
        <f ca="1">(OFFSET(Sheet3!$K$8,C56,$B$8))</f>
        <v>0</v>
      </c>
      <c r="O55" s="134">
        <f ca="1">MIN(OFFSET(Sheet3!$C$8:$J$8,C56,$B$8))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4</v>
      </c>
      <c r="F56" s="134">
        <f ca="1">OFFSET(Sheet3!$C$5,C57,$B$8)</f>
        <v>0</v>
      </c>
      <c r="G56" s="134">
        <f ca="1">MAX(OFFSET(Sheet3!$C$6:$J$6,C57,$B$8))</f>
        <v>0</v>
      </c>
      <c r="H56" s="134" t="e">
        <f ca="1">AVERAGE(OFFSET(Sheet3!$C$6:$J$6,C57,$B$8))</f>
        <v>#DIV/0!</v>
      </c>
      <c r="I56" s="134">
        <f ca="1">MIN(OFFSET(Sheet3!$C$6:$J$6,C57,$B$8))</f>
        <v>0</v>
      </c>
      <c r="J56" s="167">
        <f ca="1">(MAX(OFFSET(Sheet3!$C$7:$J$7,C57,$B$8)))/86400</f>
        <v>0</v>
      </c>
      <c r="K56" s="167" t="e">
        <f ca="1">(AVERAGE(OFFSET(Sheet3!$C$7:$J$7,C57,$B$8)))/86400</f>
        <v>#DIV/0!</v>
      </c>
      <c r="L56" s="167">
        <f ca="1">(MIN(OFFSET(Sheet3!$C$7:$J$7,C57,$B$8)))/86400</f>
        <v>0</v>
      </c>
      <c r="M56" s="134">
        <f ca="1">MAX(OFFSET(Sheet3!$C$8:$J$8,C57,$B$8))</f>
        <v>0</v>
      </c>
      <c r="N56" s="134">
        <f ca="1">(OFFSET(Sheet3!$K$8,C57,$B$8))</f>
        <v>0</v>
      </c>
      <c r="O56" s="134">
        <f ca="1">MIN(OFFSET(Sheet3!$C$8:$J$8,C57,$B$8))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4</v>
      </c>
      <c r="F57" s="134">
        <f ca="1">OFFSET(Sheet3!$C$5,C58,$B$8)</f>
        <v>0</v>
      </c>
      <c r="G57" s="134">
        <f ca="1">MAX(OFFSET(Sheet3!$C$6:$J$6,C58,$B$8))</f>
        <v>0</v>
      </c>
      <c r="H57" s="134" t="e">
        <f ca="1">AVERAGE(OFFSET(Sheet3!$C$6:$J$6,C58,$B$8))</f>
        <v>#DIV/0!</v>
      </c>
      <c r="I57" s="134">
        <f ca="1">MIN(OFFSET(Sheet3!$C$6:$J$6,C58,$B$8))</f>
        <v>0</v>
      </c>
      <c r="J57" s="167">
        <f ca="1">(MAX(OFFSET(Sheet3!$C$7:$J$7,C58,$B$8)))/86400</f>
        <v>0</v>
      </c>
      <c r="K57" s="167" t="e">
        <f ca="1">(AVERAGE(OFFSET(Sheet3!$C$7:$J$7,C58,$B$8)))/86400</f>
        <v>#DIV/0!</v>
      </c>
      <c r="L57" s="167">
        <f ca="1">(MIN(OFFSET(Sheet3!$C$7:$J$7,C58,$B$8)))/86400</f>
        <v>0</v>
      </c>
      <c r="M57" s="134">
        <f ca="1">MAX(OFFSET(Sheet3!$C$8:$J$8,C58,$B$8))</f>
        <v>0</v>
      </c>
      <c r="N57" s="134">
        <f ca="1">(OFFSET(Sheet3!$K$8,C58,$B$8))</f>
        <v>0</v>
      </c>
      <c r="O57" s="134">
        <f ca="1">MIN(OFFSET(Sheet3!$C$8:$J$8,C58,$B$8))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4</v>
      </c>
      <c r="F58" s="134">
        <f ca="1">OFFSET(Sheet3!$C$5,C59,$B$8)</f>
        <v>6</v>
      </c>
      <c r="G58" s="134">
        <f ca="1">MAX(OFFSET(Sheet3!$C$6:$J$6,C59,$B$8))</f>
        <v>973.92</v>
      </c>
      <c r="H58" s="134">
        <f ca="1">AVERAGE(OFFSET(Sheet3!$C$6:$J$6,C59,$B$8))</f>
        <v>516.73333333333335</v>
      </c>
      <c r="I58" s="134">
        <f ca="1">MIN(OFFSET(Sheet3!$C$6:$J$6,C59,$B$8))</f>
        <v>302.8</v>
      </c>
      <c r="J58" s="167">
        <f ca="1">(MAX(OFFSET(Sheet3!$C$7:$J$7,C59,$B$8)))/86400</f>
        <v>5.1194490586283659E-3</v>
      </c>
      <c r="K58" s="167">
        <f ca="1">(AVERAGE(OFFSET(Sheet3!$C$7:$J$7,C59,$B$8)))/86400</f>
        <v>2.6633569234194377E-3</v>
      </c>
      <c r="L58" s="167">
        <f ca="1">(MIN(OFFSET(Sheet3!$C$7:$J$7,C59,$B$8)))/86400</f>
        <v>1.0231940693387967E-3</v>
      </c>
      <c r="M58" s="134">
        <f ca="1">MAX(OFFSET(Sheet3!$C$8:$J$8,C59,$B$8))</f>
        <v>2.3353463699214898</v>
      </c>
      <c r="N58" s="134">
        <f ca="1">(OFFSET(Sheet3!$K$8,C59,$B$8))</f>
        <v>1.5310541555015622</v>
      </c>
      <c r="O58" s="134">
        <f ca="1">MIN(OFFSET(Sheet3!$C$8:$J$8,C59,$B$8))</f>
        <v>1.1544205197895254</v>
      </c>
    </row>
    <row r="59" spans="3:15" x14ac:dyDescent="0.25">
      <c r="C59" s="134">
        <v>216</v>
      </c>
      <c r="D59" s="134">
        <f ca="1">OFFSET(Sheet3!$B$5,C60,0)</f>
        <v>202</v>
      </c>
      <c r="E59" s="134">
        <v>4</v>
      </c>
      <c r="F59" s="134">
        <f ca="1">OFFSET(Sheet3!$C$5,C60,$B$8)</f>
        <v>5</v>
      </c>
      <c r="G59" s="134">
        <f ca="1">MAX(OFFSET(Sheet3!$C$6:$J$6,C60,$B$8))</f>
        <v>1075.92</v>
      </c>
      <c r="H59" s="134">
        <f ca="1">AVERAGE(OFFSET(Sheet3!$C$6:$J$6,C60,$B$8))</f>
        <v>558.96</v>
      </c>
      <c r="I59" s="134">
        <f ca="1">MIN(OFFSET(Sheet3!$C$6:$J$6,C60,$B$8))</f>
        <v>168</v>
      </c>
      <c r="J59" s="167">
        <f ca="1">(MAX(OFFSET(Sheet3!$C$7:$J$7,C60,$B$8)))/86400</f>
        <v>4.0561473326059291E-2</v>
      </c>
      <c r="K59" s="167">
        <f ca="1">(AVERAGE(OFFSET(Sheet3!$C$7:$J$7,C60,$B$8)))/86400</f>
        <v>1.107200129404118E-2</v>
      </c>
      <c r="L59" s="167">
        <f ca="1">(MIN(OFFSET(Sheet3!$C$7:$J$7,C60,$B$8)))/86400</f>
        <v>2.3509408854922404E-3</v>
      </c>
      <c r="M59" s="134">
        <f ca="1">MAX(OFFSET(Sheet3!$C$8:$J$8,C60,$B$8))</f>
        <v>1.7352764695935039</v>
      </c>
      <c r="N59" s="134">
        <f ca="1">(OFFSET(Sheet3!$K$8,C60,$B$8))</f>
        <v>0.39838965117419789</v>
      </c>
      <c r="O59" s="134">
        <f ca="1">MIN(OFFSET(Sheet3!$C$8:$J$8,C60,$B$8))</f>
        <v>3.268503889580323E-2</v>
      </c>
    </row>
    <row r="60" spans="3:15" x14ac:dyDescent="0.25">
      <c r="C60" s="134">
        <v>220</v>
      </c>
      <c r="D60" s="134">
        <f ca="1">OFFSET(Sheet3!$B$5,C61,0)</f>
        <v>203</v>
      </c>
      <c r="E60" s="134">
        <v>4</v>
      </c>
      <c r="F60" s="134">
        <f ca="1">OFFSET(Sheet3!$C$5,C61,$B$8)</f>
        <v>3</v>
      </c>
      <c r="G60" s="134">
        <f ca="1">MAX(OFFSET(Sheet3!$C$6:$J$6,C61,$B$8))</f>
        <v>490.63000000000005</v>
      </c>
      <c r="H60" s="134">
        <f ca="1">AVERAGE(OFFSET(Sheet3!$C$6:$J$6,C61,$B$8))</f>
        <v>359.82666666666665</v>
      </c>
      <c r="I60" s="134">
        <f ca="1">MIN(OFFSET(Sheet3!$C$6:$J$6,C61,$B$8))</f>
        <v>226.34000000000003</v>
      </c>
      <c r="J60" s="167">
        <f ca="1">(MAX(OFFSET(Sheet3!$C$7:$J$7,C61,$B$8)))/86400</f>
        <v>1.2154283138275783E-2</v>
      </c>
      <c r="K60" s="167">
        <f ca="1">(AVERAGE(OFFSET(Sheet3!$C$7:$J$7,C61,$B$8)))/86400</f>
        <v>6.9975376114094039E-3</v>
      </c>
      <c r="L60" s="167">
        <f ca="1">(MIN(OFFSET(Sheet3!$C$7:$J$7,C61,$B$8)))/86400</f>
        <v>3.838734479622765E-3</v>
      </c>
      <c r="M60" s="134">
        <f ca="1">MAX(OFFSET(Sheet3!$C$8:$J$8,C61,$B$8))</f>
        <v>0.77441312006813046</v>
      </c>
      <c r="N60" s="134">
        <f ca="1">(OFFSET(Sheet3!$K$8,C61,$B$8))</f>
        <v>0.40579019605831557</v>
      </c>
      <c r="O60" s="134">
        <f ca="1">MIN(OFFSET(Sheet3!$C$8:$J$8,C61,$B$8))</f>
        <v>0.23536619589700736</v>
      </c>
    </row>
    <row r="61" spans="3:15" x14ac:dyDescent="0.25">
      <c r="C61" s="134">
        <v>224</v>
      </c>
      <c r="D61" s="134">
        <f ca="1">OFFSET(Sheet3!$B$5,C62,0)</f>
        <v>205</v>
      </c>
      <c r="E61" s="134">
        <v>4</v>
      </c>
      <c r="F61" s="134">
        <f ca="1">OFFSET(Sheet3!$C$5,C62,$B$8)</f>
        <v>3</v>
      </c>
      <c r="G61" s="134">
        <f ca="1">MAX(OFFSET(Sheet3!$C$6:$J$6,C62,$B$8))</f>
        <v>460.96</v>
      </c>
      <c r="H61" s="134">
        <f ca="1">AVERAGE(OFFSET(Sheet3!$C$6:$J$6,C62,$B$8))</f>
        <v>460.96</v>
      </c>
      <c r="I61" s="134">
        <f ca="1">MIN(OFFSET(Sheet3!$C$6:$J$6,C62,$B$8))</f>
        <v>460.96</v>
      </c>
      <c r="J61" s="167">
        <f ca="1">(MAX(OFFSET(Sheet3!$C$7:$J$7,C62,$B$8)))/86400</f>
        <v>4.9049932785714939E-3</v>
      </c>
      <c r="K61" s="167">
        <f ca="1">(AVERAGE(OFFSET(Sheet3!$C$7:$J$7,C62,$B$8)))/86400</f>
        <v>4.0816653674238491E-3</v>
      </c>
      <c r="L61" s="167">
        <f ca="1">(MIN(OFFSET(Sheet3!$C$7:$J$7,C62,$B$8)))/86400</f>
        <v>3.0223031243203479E-3</v>
      </c>
      <c r="M61" s="134">
        <f ca="1">MAX(OFFSET(Sheet3!$C$8:$J$8,C62,$B$8))</f>
        <v>1.2035902662941014</v>
      </c>
      <c r="N61" s="134">
        <f ca="1">(OFFSET(Sheet3!$K$8,C62,$B$8))</f>
        <v>0.89120843939200967</v>
      </c>
      <c r="O61" s="134">
        <f ca="1">MIN(OFFSET(Sheet3!$C$8:$J$8,C62,$B$8))</f>
        <v>0.74161459876283942</v>
      </c>
    </row>
    <row r="62" spans="3:15" x14ac:dyDescent="0.25">
      <c r="C62" s="134">
        <v>228</v>
      </c>
      <c r="D62" s="134">
        <f ca="1">OFFSET(Sheet3!$B$5,C63,0)</f>
        <v>206</v>
      </c>
      <c r="E62" s="134">
        <v>4</v>
      </c>
      <c r="F62" s="134">
        <f ca="1">OFFSET(Sheet3!$C$5,C63,$B$8)</f>
        <v>3</v>
      </c>
      <c r="G62" s="134">
        <f ca="1">MAX(OFFSET(Sheet3!$C$6:$J$6,C63,$B$8))</f>
        <v>476.46</v>
      </c>
      <c r="H62" s="134">
        <f ca="1">AVERAGE(OFFSET(Sheet3!$C$6:$J$6,C63,$B$8))</f>
        <v>389.65333333333336</v>
      </c>
      <c r="I62" s="134">
        <f ca="1">MIN(OFFSET(Sheet3!$C$6:$J$6,C63,$B$8))</f>
        <v>246.04</v>
      </c>
      <c r="J62" s="167">
        <f ca="1">(MAX(OFFSET(Sheet3!$C$7:$J$7,C63,$B$8)))/86400</f>
        <v>5.0735535986355402E-3</v>
      </c>
      <c r="K62" s="167">
        <f ca="1">(AVERAGE(OFFSET(Sheet3!$C$7:$J$7,C63,$B$8)))/86400</f>
        <v>3.2194503545087761E-3</v>
      </c>
      <c r="L62" s="167">
        <f ca="1">(MIN(OFFSET(Sheet3!$C$7:$J$7,C63,$B$8)))/86400</f>
        <v>1.8999345860210312E-3</v>
      </c>
      <c r="M62" s="134">
        <f ca="1">MAX(OFFSET(Sheet3!$C$8:$J$8,C63,$B$8))</f>
        <v>1.3122418694307716</v>
      </c>
      <c r="N62" s="134">
        <f ca="1">(OFFSET(Sheet3!$K$8,C63,$B$8))</f>
        <v>0.95510278047271036</v>
      </c>
      <c r="O62" s="134">
        <f ca="1">MIN(OFFSET(Sheet3!$C$8:$J$8,C63,$B$8))</f>
        <v>0.74108434589341465</v>
      </c>
    </row>
    <row r="63" spans="3:15" x14ac:dyDescent="0.25">
      <c r="C63" s="134">
        <v>232</v>
      </c>
      <c r="D63" s="134">
        <f ca="1">OFFSET(Sheet3!$B$5,C64,0)</f>
        <v>207</v>
      </c>
      <c r="E63" s="134">
        <v>4</v>
      </c>
      <c r="F63" s="134">
        <f ca="1">OFFSET(Sheet3!$C$5,C64,$B$8)</f>
        <v>2</v>
      </c>
      <c r="G63" s="134">
        <f ca="1">MAX(OFFSET(Sheet3!$C$6:$J$6,C64,$B$8))</f>
        <v>657.95</v>
      </c>
      <c r="H63" s="134">
        <f ca="1">AVERAGE(OFFSET(Sheet3!$C$6:$J$6,C64,$B$8))</f>
        <v>572.45500000000004</v>
      </c>
      <c r="I63" s="134">
        <f ca="1">MIN(OFFSET(Sheet3!$C$6:$J$6,C64,$B$8))</f>
        <v>486.96000000000004</v>
      </c>
      <c r="J63" s="167">
        <f ca="1">(MAX(OFFSET(Sheet3!$C$7:$J$7,C64,$B$8)))/86400</f>
        <v>8.4100954782694113E-3</v>
      </c>
      <c r="K63" s="167">
        <f ca="1">(AVERAGE(OFFSET(Sheet3!$C$7:$J$7,C64,$B$8)))/86400</f>
        <v>6.8950677877735933E-3</v>
      </c>
      <c r="L63" s="167">
        <f ca="1">(MIN(OFFSET(Sheet3!$C$7:$J$7,C64,$B$8)))/86400</f>
        <v>5.3800400972777761E-3</v>
      </c>
      <c r="M63" s="134">
        <f ca="1">MAX(OFFSET(Sheet3!$C$8:$J$8,C64,$B$8))</f>
        <v>0.71426804705000835</v>
      </c>
      <c r="N63" s="134">
        <f ca="1">(OFFSET(Sheet3!$K$8,C64,$B$8))</f>
        <v>0.65517340299384808</v>
      </c>
      <c r="O63" s="134">
        <f ca="1">MIN(OFFSET(Sheet3!$C$8:$J$8,C64,$B$8))</f>
        <v>0.61736984233535219</v>
      </c>
    </row>
    <row r="64" spans="3:15" x14ac:dyDescent="0.25">
      <c r="C64" s="134">
        <v>236</v>
      </c>
      <c r="D64" s="134">
        <f ca="1">OFFSET(Sheet3!$B$5,C65,0)</f>
        <v>210</v>
      </c>
      <c r="E64" s="134">
        <v>4</v>
      </c>
      <c r="F64" s="134">
        <f ca="1">OFFSET(Sheet3!$C$5,C65,$B$8)</f>
        <v>0</v>
      </c>
      <c r="G64" s="134">
        <f ca="1">MAX(OFFSET(Sheet3!$C$6:$J$6,C65,$B$8))</f>
        <v>0</v>
      </c>
      <c r="H64" s="134" t="e">
        <f ca="1">AVERAGE(OFFSET(Sheet3!$C$6:$J$6,C65,$B$8))</f>
        <v>#DIV/0!</v>
      </c>
      <c r="I64" s="134">
        <f ca="1">MIN(OFFSET(Sheet3!$C$6:$J$6,C65,$B$8))</f>
        <v>0</v>
      </c>
      <c r="J64" s="167">
        <f ca="1">(MAX(OFFSET(Sheet3!$C$7:$J$7,C65,$B$8)))/86400</f>
        <v>0</v>
      </c>
      <c r="K64" s="167" t="e">
        <f ca="1">(AVERAGE(OFFSET(Sheet3!$C$7:$J$7,C65,$B$8)))/86400</f>
        <v>#DIV/0!</v>
      </c>
      <c r="L64" s="167">
        <f ca="1">(MIN(OFFSET(Sheet3!$C$7:$J$7,C65,$B$8)))/86400</f>
        <v>0</v>
      </c>
      <c r="M64" s="134">
        <f ca="1">MAX(OFFSET(Sheet3!$C$8:$J$8,C65,$B$8))</f>
        <v>0</v>
      </c>
      <c r="N64" s="134">
        <f ca="1">(OFFSET(Sheet3!$K$8,C65,$B$8))</f>
        <v>0</v>
      </c>
      <c r="O64" s="134">
        <f ca="1">MIN(OFFSET(Sheet3!$C$8:$J$8,C65,$B$8))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4</v>
      </c>
      <c r="F65" s="134">
        <f ca="1">OFFSET(Sheet3!$C$5,C66,$B$8)</f>
        <v>2</v>
      </c>
      <c r="G65" s="134">
        <f ca="1">MAX(OFFSET(Sheet3!$C$6:$J$6,C66,$B$8))</f>
        <v>945.49999999999989</v>
      </c>
      <c r="H65" s="134">
        <f ca="1">AVERAGE(OFFSET(Sheet3!$C$6:$J$6,C66,$B$8))</f>
        <v>702.02</v>
      </c>
      <c r="I65" s="134">
        <f ca="1">MIN(OFFSET(Sheet3!$C$6:$J$6,C66,$B$8))</f>
        <v>458.54</v>
      </c>
      <c r="J65" s="167">
        <f ca="1">(MAX(OFFSET(Sheet3!$C$7:$J$7,C66,$B$8)))/86400</f>
        <v>6.5639798464658151E-3</v>
      </c>
      <c r="K65" s="167">
        <f ca="1">(AVERAGE(OFFSET(Sheet3!$C$7:$J$7,C66,$B$8)))/86400</f>
        <v>4.6224398902443798E-3</v>
      </c>
      <c r="L65" s="167">
        <f ca="1">(MIN(OFFSET(Sheet3!$C$7:$J$7,C66,$B$8)))/86400</f>
        <v>2.6808999340229441E-3</v>
      </c>
      <c r="M65" s="134">
        <f ca="1">MAX(OFFSET(Sheet3!$C$8:$J$8,C66,$B$8))</f>
        <v>1.3497398448890194</v>
      </c>
      <c r="N65" s="134">
        <f ca="1">(OFFSET(Sheet3!$K$8,C66,$B$8))</f>
        <v>1.1984823944319356</v>
      </c>
      <c r="O65" s="134">
        <f ca="1">MIN(OFFSET(Sheet3!$C$8:$J$8,C66,$B$8))</f>
        <v>1.136704921247095</v>
      </c>
    </row>
    <row r="66" spans="3:15" x14ac:dyDescent="0.25">
      <c r="C66" s="134">
        <v>244</v>
      </c>
      <c r="D66" s="134">
        <f ca="1">OFFSET(Sheet3!$B$5,C67,0)</f>
        <v>212</v>
      </c>
      <c r="E66" s="134">
        <v>4</v>
      </c>
      <c r="F66" s="134">
        <f ca="1">OFFSET(Sheet3!$C$5,C67,$B$8)</f>
        <v>0</v>
      </c>
      <c r="G66" s="134">
        <f ca="1">MAX(OFFSET(Sheet3!$C$6:$J$6,C67,$B$8))</f>
        <v>0</v>
      </c>
      <c r="H66" s="134" t="e">
        <f ca="1">AVERAGE(OFFSET(Sheet3!$C$6:$J$6,C67,$B$8))</f>
        <v>#DIV/0!</v>
      </c>
      <c r="I66" s="134">
        <f ca="1">MIN(OFFSET(Sheet3!$C$6:$J$6,C67,$B$8))</f>
        <v>0</v>
      </c>
      <c r="J66" s="167">
        <f ca="1">(MAX(OFFSET(Sheet3!$C$7:$J$7,C67,$B$8)))/86400</f>
        <v>0</v>
      </c>
      <c r="K66" s="167" t="e">
        <f ca="1">(AVERAGE(OFFSET(Sheet3!$C$7:$J$7,C67,$B$8)))/86400</f>
        <v>#DIV/0!</v>
      </c>
      <c r="L66" s="167">
        <f ca="1">(MIN(OFFSET(Sheet3!$C$7:$J$7,C67,$B$8)))/86400</f>
        <v>0</v>
      </c>
      <c r="M66" s="134">
        <f ca="1">MAX(OFFSET(Sheet3!$C$8:$J$8,C67,$B$8))</f>
        <v>0</v>
      </c>
      <c r="N66" s="134">
        <f ca="1">(OFFSET(Sheet3!$K$8,C67,$B$8))</f>
        <v>0</v>
      </c>
      <c r="O66" s="134">
        <f ca="1">MIN(OFFSET(Sheet3!$C$8:$J$8,C67,$B$8))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4</v>
      </c>
      <c r="F67" s="134">
        <f ca="1">OFFSET(Sheet3!$C$5,C68,$B$8)</f>
        <v>0</v>
      </c>
      <c r="G67" s="134">
        <f ca="1">MAX(OFFSET(Sheet3!$C$6:$J$6,C68,$B$8))</f>
        <v>0</v>
      </c>
      <c r="H67" s="134" t="e">
        <f ca="1">AVERAGE(OFFSET(Sheet3!$C$6:$J$6,C68,$B$8))</f>
        <v>#DIV/0!</v>
      </c>
      <c r="I67" s="134">
        <f ca="1">MIN(OFFSET(Sheet3!$C$6:$J$6,C68,$B$8))</f>
        <v>0</v>
      </c>
      <c r="J67" s="167">
        <f ca="1">(MAX(OFFSET(Sheet3!$C$7:$J$7,C68,$B$8)))/86400</f>
        <v>0</v>
      </c>
      <c r="K67" s="167" t="e">
        <f ca="1">(AVERAGE(OFFSET(Sheet3!$C$7:$J$7,C68,$B$8)))/86400</f>
        <v>#DIV/0!</v>
      </c>
      <c r="L67" s="167">
        <f ca="1">(MIN(OFFSET(Sheet3!$C$7:$J$7,C68,$B$8)))/86400</f>
        <v>0</v>
      </c>
      <c r="M67" s="134">
        <f ca="1">MAX(OFFSET(Sheet3!$C$8:$J$8,C68,$B$8))</f>
        <v>0</v>
      </c>
      <c r="N67" s="134">
        <f ca="1">(OFFSET(Sheet3!$K$8,C68,$B$8))</f>
        <v>0</v>
      </c>
      <c r="O67" s="134">
        <f ca="1">MIN(OFFSET(Sheet3!$C$8:$J$8,C68,$B$8))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4</v>
      </c>
      <c r="F68" s="134">
        <f ca="1">OFFSET(Sheet3!$C$5,C69,$B$8)</f>
        <v>0</v>
      </c>
      <c r="G68" s="134">
        <f ca="1">MAX(OFFSET(Sheet3!$C$6:$J$6,C69,$B$8))</f>
        <v>0</v>
      </c>
      <c r="H68" s="134" t="e">
        <f ca="1">AVERAGE(OFFSET(Sheet3!$C$6:$J$6,C69,$B$8))</f>
        <v>#DIV/0!</v>
      </c>
      <c r="I68" s="134">
        <f ca="1">MIN(OFFSET(Sheet3!$C$6:$J$6,C69,$B$8))</f>
        <v>0</v>
      </c>
      <c r="J68" s="167">
        <f ca="1">(MAX(OFFSET(Sheet3!$C$7:$J$7,C69,$B$8)))/86400</f>
        <v>0</v>
      </c>
      <c r="K68" s="167" t="e">
        <f ca="1">(AVERAGE(OFFSET(Sheet3!$C$7:$J$7,C69,$B$8)))/86400</f>
        <v>#DIV/0!</v>
      </c>
      <c r="L68" s="167">
        <f ca="1">(MIN(OFFSET(Sheet3!$C$7:$J$7,C69,$B$8)))/86400</f>
        <v>0</v>
      </c>
      <c r="M68" s="134">
        <f ca="1">MAX(OFFSET(Sheet3!$C$8:$J$8,C69,$B$8))</f>
        <v>0</v>
      </c>
      <c r="N68" s="134">
        <f ca="1">(OFFSET(Sheet3!$K$8,C69,$B$8))</f>
        <v>0</v>
      </c>
      <c r="O68" s="134">
        <f ca="1">MIN(OFFSET(Sheet3!$C$8:$J$8,C69,$B$8))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4</v>
      </c>
      <c r="F69" s="134">
        <f ca="1">OFFSET(Sheet3!$C$5,C70,$B$8)</f>
        <v>0</v>
      </c>
      <c r="G69" s="134">
        <f ca="1">MAX(OFFSET(Sheet3!$C$6:$J$6,C70,$B$8))</f>
        <v>0</v>
      </c>
      <c r="H69" s="134" t="e">
        <f ca="1">AVERAGE(OFFSET(Sheet3!$C$6:$J$6,C70,$B$8))</f>
        <v>#DIV/0!</v>
      </c>
      <c r="I69" s="134">
        <f ca="1">MIN(OFFSET(Sheet3!$C$6:$J$6,C70,$B$8))</f>
        <v>0</v>
      </c>
      <c r="J69" s="167">
        <f ca="1">(MAX(OFFSET(Sheet3!$C$7:$J$7,C70,$B$8)))/86400</f>
        <v>0</v>
      </c>
      <c r="K69" s="167" t="e">
        <f ca="1">(AVERAGE(OFFSET(Sheet3!$C$7:$J$7,C70,$B$8)))/86400</f>
        <v>#DIV/0!</v>
      </c>
      <c r="L69" s="167">
        <f ca="1">(MIN(OFFSET(Sheet3!$C$7:$J$7,C70,$B$8)))/86400</f>
        <v>0</v>
      </c>
      <c r="M69" s="134">
        <f ca="1">MAX(OFFSET(Sheet3!$C$8:$J$8,C70,$B$8))</f>
        <v>0</v>
      </c>
      <c r="N69" s="134">
        <f ca="1">(OFFSET(Sheet3!$K$8,C70,$B$8))</f>
        <v>0</v>
      </c>
      <c r="O69" s="134">
        <f ca="1">MIN(OFFSET(Sheet3!$C$8:$J$8,C70,$B$8))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4</v>
      </c>
      <c r="F70" s="134">
        <f ca="1">OFFSET(Sheet3!$C$5,C71,$B$8)</f>
        <v>1</v>
      </c>
      <c r="G70" s="134">
        <f ca="1">MAX(OFFSET(Sheet3!$C$6:$J$6,C71,$B$8))</f>
        <v>457.38000000000005</v>
      </c>
      <c r="H70" s="134">
        <f ca="1">AVERAGE(OFFSET(Sheet3!$C$6:$J$6,C71,$B$8))</f>
        <v>457.38000000000005</v>
      </c>
      <c r="I70" s="134">
        <f ca="1">MIN(OFFSET(Sheet3!$C$6:$J$6,C71,$B$8))</f>
        <v>457.38000000000005</v>
      </c>
      <c r="J70" s="167">
        <f ca="1">(MAX(OFFSET(Sheet3!$C$7:$J$7,C71,$B$8)))/86400</f>
        <v>4.6602079135107562E-3</v>
      </c>
      <c r="K70" s="167">
        <f ca="1">(AVERAGE(OFFSET(Sheet3!$C$7:$J$7,C71,$B$8)))/86400</f>
        <v>4.6602079135107562E-3</v>
      </c>
      <c r="L70" s="167">
        <f ca="1">(MIN(OFFSET(Sheet3!$C$7:$J$7,C71,$B$8)))/86400</f>
        <v>4.6602079135107562E-3</v>
      </c>
      <c r="M70" s="134">
        <f ca="1">MAX(OFFSET(Sheet3!$C$8:$J$8,C71,$B$8))</f>
        <v>0.77450695698271865</v>
      </c>
      <c r="N70" s="134">
        <f ca="1">(OFFSET(Sheet3!$K$8,C71,$B$8))</f>
        <v>0.77450695698271865</v>
      </c>
      <c r="O70" s="134">
        <f ca="1">MIN(OFFSET(Sheet3!$C$8:$J$8,C71,$B$8))</f>
        <v>0.77450695698271865</v>
      </c>
    </row>
    <row r="71" spans="3:15" x14ac:dyDescent="0.25">
      <c r="C71" s="134">
        <v>264</v>
      </c>
      <c r="D71" s="134">
        <f ca="1">OFFSET(Sheet3!$B$5,C72,0)</f>
        <v>222</v>
      </c>
      <c r="E71" s="134">
        <v>4</v>
      </c>
      <c r="F71" s="134">
        <f ca="1">OFFSET(Sheet3!$C$5,C72,$B$8)</f>
        <v>2</v>
      </c>
      <c r="G71" s="134">
        <f ca="1">MAX(OFFSET(Sheet3!$C$6:$J$6,C72,$B$8))</f>
        <v>262.3</v>
      </c>
      <c r="H71" s="134">
        <f ca="1">AVERAGE(OFFSET(Sheet3!$C$6:$J$6,C72,$B$8))</f>
        <v>254.17000000000002</v>
      </c>
      <c r="I71" s="134">
        <f ca="1">MIN(OFFSET(Sheet3!$C$6:$J$6,C72,$B$8))</f>
        <v>246.04</v>
      </c>
      <c r="J71" s="167">
        <f ca="1">(MAX(OFFSET(Sheet3!$C$7:$J$7,C72,$B$8)))/86400</f>
        <v>3.0492196840154967E-3</v>
      </c>
      <c r="K71" s="167">
        <f ca="1">(AVERAGE(OFFSET(Sheet3!$C$7:$J$7,C72,$B$8)))/86400</f>
        <v>2.973524904023308E-3</v>
      </c>
      <c r="L71" s="167">
        <f ca="1">(MIN(OFFSET(Sheet3!$C$7:$J$7,C72,$B$8)))/86400</f>
        <v>2.8978301240311206E-3</v>
      </c>
      <c r="M71" s="134">
        <f ca="1">MAX(OFFSET(Sheet3!$C$8:$J$8,C72,$B$8))</f>
        <v>0.67883311799617652</v>
      </c>
      <c r="N71" s="134">
        <f ca="1">(OFFSET(Sheet3!$K$8,C72,$B$8))</f>
        <v>0.6745375870822593</v>
      </c>
      <c r="O71" s="134">
        <f ca="1">MIN(OFFSET(Sheet3!$C$8:$J$8,C72,$B$8))</f>
        <v>0.67001764738414005</v>
      </c>
    </row>
    <row r="72" spans="3:15" x14ac:dyDescent="0.25">
      <c r="C72" s="134">
        <v>268</v>
      </c>
      <c r="D72" s="134">
        <f ca="1">OFFSET(Sheet3!$B$5,C73,0)</f>
        <v>224</v>
      </c>
      <c r="E72" s="134">
        <v>4</v>
      </c>
      <c r="F72" s="134">
        <f ca="1">OFFSET(Sheet3!$C$5,C73,$B$8)</f>
        <v>4</v>
      </c>
      <c r="G72" s="134">
        <f ca="1">MAX(OFFSET(Sheet3!$C$6:$J$6,C73,$B$8))</f>
        <v>4013.84</v>
      </c>
      <c r="H72" s="134">
        <f ca="1">AVERAGE(OFFSET(Sheet3!$C$6:$J$6,C73,$B$8))</f>
        <v>1859.7650000000001</v>
      </c>
      <c r="I72" s="134">
        <f ca="1">MIN(OFFSET(Sheet3!$C$6:$J$6,C73,$B$8))</f>
        <v>462.46000000000004</v>
      </c>
      <c r="J72" s="167">
        <f ca="1">(MAX(OFFSET(Sheet3!$C$7:$J$7,C73,$B$8)))/86400</f>
        <v>2.119375643004116E-2</v>
      </c>
      <c r="K72" s="167">
        <f ca="1">(AVERAGE(OFFSET(Sheet3!$C$7:$J$7,C73,$B$8)))/86400</f>
        <v>9.8962387968899324E-3</v>
      </c>
      <c r="L72" s="167">
        <f ca="1">(MIN(OFFSET(Sheet3!$C$7:$J$7,C73,$B$8)))/86400</f>
        <v>2.8844076448243379E-3</v>
      </c>
      <c r="M72" s="134">
        <f ca="1">MAX(OFFSET(Sheet3!$C$8:$J$8,C73,$B$8))</f>
        <v>1.7241283897852453</v>
      </c>
      <c r="N72" s="134">
        <f ca="1">(OFFSET(Sheet3!$K$8,C73,$B$8))</f>
        <v>0</v>
      </c>
      <c r="O72" s="134">
        <f ca="1">MIN(OFFSET(Sheet3!$C$8:$J$8,C73,$B$8))</f>
        <v>0.89825122180003103</v>
      </c>
    </row>
    <row r="73" spans="3:15" x14ac:dyDescent="0.25">
      <c r="C73" s="134">
        <v>272</v>
      </c>
      <c r="D73" s="134">
        <f ca="1">OFFSET(Sheet3!$B$5,C74,0)</f>
        <v>225</v>
      </c>
      <c r="E73" s="134">
        <v>4</v>
      </c>
      <c r="F73" s="134">
        <f ca="1">OFFSET(Sheet3!$C$5,C74,$B$8)</f>
        <v>5</v>
      </c>
      <c r="G73" s="134">
        <f ca="1">MAX(OFFSET(Sheet3!$C$6:$J$6,C74,$B$8))</f>
        <v>502.88</v>
      </c>
      <c r="H73" s="134">
        <f ca="1">AVERAGE(OFFSET(Sheet3!$C$6:$J$6,C74,$B$8))</f>
        <v>335.71199999999999</v>
      </c>
      <c r="I73" s="134">
        <f ca="1">MIN(OFFSET(Sheet3!$C$6:$J$6,C74,$B$8))</f>
        <v>271.63</v>
      </c>
      <c r="J73" s="167">
        <f ca="1">(MAX(OFFSET(Sheet3!$C$7:$J$7,C74,$B$8)))/86400</f>
        <v>5.5621706065847034E-3</v>
      </c>
      <c r="K73" s="167">
        <f ca="1">(AVERAGE(OFFSET(Sheet3!$C$7:$J$7,C74,$B$8)))/86400</f>
        <v>3.4740744890598111E-3</v>
      </c>
      <c r="L73" s="167">
        <f ca="1">(MIN(OFFSET(Sheet3!$C$7:$J$7,C74,$B$8)))/86400</f>
        <v>2.3580467856504921E-3</v>
      </c>
      <c r="M73" s="134">
        <f ca="1">MAX(OFFSET(Sheet3!$C$8:$J$8,C74,$B$8))</f>
        <v>0.93848733840436271</v>
      </c>
      <c r="N73" s="134">
        <f ca="1">(OFFSET(Sheet3!$K$8,C74,$B$8))</f>
        <v>0.76257258012439133</v>
      </c>
      <c r="O73" s="134">
        <f ca="1">MIN(OFFSET(Sheet3!$C$8:$J$8,C74,$B$8))</f>
        <v>0.61639595072754005</v>
      </c>
    </row>
    <row r="74" spans="3:15" x14ac:dyDescent="0.25">
      <c r="C74" s="134">
        <v>276</v>
      </c>
      <c r="D74" s="134">
        <f ca="1">OFFSET(Sheet3!$B$5,C75,0)</f>
        <v>232</v>
      </c>
      <c r="E74" s="134">
        <v>4</v>
      </c>
      <c r="F74" s="134">
        <f ca="1">OFFSET(Sheet3!$C$5,C75,$B$8)</f>
        <v>2</v>
      </c>
      <c r="G74" s="134">
        <f ca="1">MAX(OFFSET(Sheet3!$C$6:$J$6,C75,$B$8))</f>
        <v>460.46</v>
      </c>
      <c r="H74" s="134">
        <f ca="1">AVERAGE(OFFSET(Sheet3!$C$6:$J$6,C75,$B$8))</f>
        <v>368.38</v>
      </c>
      <c r="I74" s="134">
        <f ca="1">MIN(OFFSET(Sheet3!$C$6:$J$6,C75,$B$8))</f>
        <v>276.3</v>
      </c>
      <c r="J74" s="167">
        <f ca="1">(MAX(OFFSET(Sheet3!$C$7:$J$7,C75,$B$8)))/86400</f>
        <v>8.242464771524672E-3</v>
      </c>
      <c r="K74" s="167">
        <f ca="1">(AVERAGE(OFFSET(Sheet3!$C$7:$J$7,C75,$B$8)))/86400</f>
        <v>5.7687086429429862E-3</v>
      </c>
      <c r="L74" s="167">
        <f ca="1">(MIN(OFFSET(Sheet3!$C$7:$J$7,C75,$B$8)))/86400</f>
        <v>3.2949525143613008E-3</v>
      </c>
      <c r="M74" s="134">
        <f ca="1">MAX(OFFSET(Sheet3!$C$8:$J$8,C75,$B$8))</f>
        <v>0.66173662306106118</v>
      </c>
      <c r="N74" s="134">
        <f ca="1">(OFFSET(Sheet3!$K$8,C75,$B$8))</f>
        <v>0.50393077876192194</v>
      </c>
      <c r="O74" s="134">
        <f ca="1">MIN(OFFSET(Sheet3!$C$8:$J$8,C75,$B$8))</f>
        <v>0.44084737132648127</v>
      </c>
    </row>
    <row r="75" spans="3:15" x14ac:dyDescent="0.25">
      <c r="C75" s="134">
        <v>280</v>
      </c>
      <c r="D75" s="134">
        <f ca="1">OFFSET(Sheet3!$B$5,C76,0)</f>
        <v>234</v>
      </c>
      <c r="E75" s="134">
        <v>4</v>
      </c>
      <c r="F75" s="134">
        <f ca="1">OFFSET(Sheet3!$C$5,C76,$B$8)</f>
        <v>2</v>
      </c>
      <c r="G75" s="134">
        <f ca="1">MAX(OFFSET(Sheet3!$C$6:$J$6,C76,$B$8))</f>
        <v>416.31999999999994</v>
      </c>
      <c r="H75" s="134">
        <f ca="1">AVERAGE(OFFSET(Sheet3!$C$6:$J$6,C76,$B$8))</f>
        <v>416.31999999999994</v>
      </c>
      <c r="I75" s="134">
        <f ca="1">MIN(OFFSET(Sheet3!$C$6:$J$6,C76,$B$8))</f>
        <v>416.31999999999994</v>
      </c>
      <c r="J75" s="167">
        <f ca="1">(MAX(OFFSET(Sheet3!$C$7:$J$7,C76,$B$8)))/86400</f>
        <v>1.3385339949625695E-2</v>
      </c>
      <c r="K75" s="167">
        <f ca="1">(AVERAGE(OFFSET(Sheet3!$C$7:$J$7,C76,$B$8)))/86400</f>
        <v>1.2395679399583108E-2</v>
      </c>
      <c r="L75" s="167">
        <f ca="1">(MIN(OFFSET(Sheet3!$C$7:$J$7,C76,$B$8)))/86400</f>
        <v>1.1406018849540516E-2</v>
      </c>
      <c r="M75" s="134">
        <f ca="1">MAX(OFFSET(Sheet3!$C$8:$J$8,C76,$B$8))</f>
        <v>0.28803591029963704</v>
      </c>
      <c r="N75" s="134">
        <f ca="1">(OFFSET(Sheet3!$K$8,C76,$B$8))</f>
        <v>0.26503936705016062</v>
      </c>
      <c r="O75" s="134">
        <f ca="1">MIN(OFFSET(Sheet3!$C$8:$J$8,C76,$B$8))</f>
        <v>0.24544337570702429</v>
      </c>
    </row>
    <row r="76" spans="3:15" x14ac:dyDescent="0.25">
      <c r="C76" s="134">
        <v>284</v>
      </c>
      <c r="D76" s="134">
        <f ca="1">OFFSET(Sheet3!$B$5,C77,0)</f>
        <v>235</v>
      </c>
      <c r="E76" s="134">
        <v>4</v>
      </c>
      <c r="F76" s="134">
        <f ca="1">OFFSET(Sheet3!$C$5,C77,$B$8)</f>
        <v>1</v>
      </c>
      <c r="G76" s="134">
        <f ca="1">MAX(OFFSET(Sheet3!$C$6:$J$6,C77,$B$8))</f>
        <v>486.96000000000004</v>
      </c>
      <c r="H76" s="134">
        <f ca="1">AVERAGE(OFFSET(Sheet3!$C$6:$J$6,C77,$B$8))</f>
        <v>486.96000000000004</v>
      </c>
      <c r="I76" s="134">
        <f ca="1">MIN(OFFSET(Sheet3!$C$6:$J$6,C77,$B$8))</f>
        <v>486.96000000000004</v>
      </c>
      <c r="J76" s="167">
        <f ca="1">(MAX(OFFSET(Sheet3!$C$7:$J$7,C77,$B$8)))/86400</f>
        <v>5.7272879615172002E-3</v>
      </c>
      <c r="K76" s="167">
        <f ca="1">(AVERAGE(OFFSET(Sheet3!$C$7:$J$7,C77,$B$8)))/86400</f>
        <v>5.7272879615172002E-3</v>
      </c>
      <c r="L76" s="167">
        <f ca="1">(MIN(OFFSET(Sheet3!$C$7:$J$7,C77,$B$8)))/86400</f>
        <v>5.7272879615172002E-3</v>
      </c>
      <c r="M76" s="134">
        <f ca="1">MAX(OFFSET(Sheet3!$C$8:$J$8,C77,$B$8))</f>
        <v>0.6709616766528621</v>
      </c>
      <c r="N76" s="134">
        <f ca="1">(OFFSET(Sheet3!$K$8,C77,$B$8))</f>
        <v>0.6709616766528621</v>
      </c>
      <c r="O76" s="134">
        <f ca="1">MIN(OFFSET(Sheet3!$C$8:$J$8,C77,$B$8))</f>
        <v>0.6709616766528621</v>
      </c>
    </row>
    <row r="77" spans="3:15" x14ac:dyDescent="0.25">
      <c r="C77" s="134">
        <v>288</v>
      </c>
      <c r="D77" s="134">
        <f ca="1">OFFSET(Sheet3!$B$5,C78,0)</f>
        <v>241</v>
      </c>
      <c r="E77" s="134">
        <v>4</v>
      </c>
      <c r="F77" s="134">
        <f ca="1">OFFSET(Sheet3!$C$5,C78,$B$8)</f>
        <v>0</v>
      </c>
      <c r="G77" s="134">
        <f ca="1">MAX(OFFSET(Sheet3!$C$6:$J$6,C78,$B$8))</f>
        <v>0</v>
      </c>
      <c r="H77" s="134" t="e">
        <f ca="1">AVERAGE(OFFSET(Sheet3!$C$6:$J$6,C78,$B$8))</f>
        <v>#DIV/0!</v>
      </c>
      <c r="I77" s="134">
        <f ca="1">MIN(OFFSET(Sheet3!$C$6:$J$6,C78,$B$8))</f>
        <v>0</v>
      </c>
      <c r="J77" s="167">
        <f ca="1">(MAX(OFFSET(Sheet3!$C$7:$J$7,C78,$B$8)))/86400</f>
        <v>0</v>
      </c>
      <c r="K77" s="167" t="e">
        <f ca="1">(AVERAGE(OFFSET(Sheet3!$C$7:$J$7,C78,$B$8)))/86400</f>
        <v>#DIV/0!</v>
      </c>
      <c r="L77" s="167">
        <f ca="1">(MIN(OFFSET(Sheet3!$C$7:$J$7,C78,$B$8)))/86400</f>
        <v>0</v>
      </c>
      <c r="M77" s="134">
        <f ca="1">MAX(OFFSET(Sheet3!$C$8:$J$8,C78,$B$8))</f>
        <v>0</v>
      </c>
      <c r="N77" s="134">
        <f ca="1">(OFFSET(Sheet3!$K$8,C78,$B$8))</f>
        <v>0</v>
      </c>
      <c r="O77" s="134">
        <f ca="1">MIN(OFFSET(Sheet3!$C$8:$J$8,C78,$B$8))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4</v>
      </c>
      <c r="F78" s="134">
        <f ca="1">OFFSET(Sheet3!$C$5,C79,$B$8)</f>
        <v>2</v>
      </c>
      <c r="G78" s="134">
        <f ca="1">MAX(OFFSET(Sheet3!$C$6:$J$6,C79,$B$8))</f>
        <v>332.8</v>
      </c>
      <c r="H78" s="134">
        <f ca="1">AVERAGE(OFFSET(Sheet3!$C$6:$J$6,C79,$B$8))</f>
        <v>284.57</v>
      </c>
      <c r="I78" s="134">
        <f ca="1">MIN(OFFSET(Sheet3!$C$6:$J$6,C79,$B$8))</f>
        <v>236.34</v>
      </c>
      <c r="J78" s="167">
        <f ca="1">(MAX(OFFSET(Sheet3!$C$7:$J$7,C79,$B$8)))/86400</f>
        <v>2.10455415115509E-2</v>
      </c>
      <c r="K78" s="167">
        <f ca="1">(AVERAGE(OFFSET(Sheet3!$C$7:$J$7,C79,$B$8)))/86400</f>
        <v>1.323954233030572E-2</v>
      </c>
      <c r="L78" s="167">
        <f ca="1">(MIN(OFFSET(Sheet3!$C$7:$J$7,C79,$B$8)))/86400</f>
        <v>5.4335431490605372E-3</v>
      </c>
      <c r="M78" s="134">
        <f ca="1">MAX(OFFSET(Sheet3!$C$8:$J$8,C79,$B$8))</f>
        <v>0.48334100791604151</v>
      </c>
      <c r="N78" s="134">
        <f ca="1">(OFFSET(Sheet3!$K$8,C79,$B$8))</f>
        <v>0.1696170819266723</v>
      </c>
      <c r="O78" s="134">
        <f ca="1">MIN(OFFSET(Sheet3!$C$8:$J$8,C79,$B$8))</f>
        <v>8.8619760578570142E-2</v>
      </c>
    </row>
    <row r="79" spans="3:15" x14ac:dyDescent="0.25">
      <c r="C79" s="134">
        <v>296</v>
      </c>
      <c r="D79" s="134">
        <f ca="1">OFFSET(Sheet3!$B$5,C80,0)</f>
        <v>244</v>
      </c>
      <c r="E79" s="134">
        <v>4</v>
      </c>
      <c r="F79" s="134">
        <f ca="1">OFFSET(Sheet3!$C$5,C80,$B$8)</f>
        <v>3</v>
      </c>
      <c r="G79" s="134">
        <f ca="1">MAX(OFFSET(Sheet3!$C$6:$J$6,C80,$B$8))</f>
        <v>972.30000000000007</v>
      </c>
      <c r="H79" s="134">
        <f ca="1">AVERAGE(OFFSET(Sheet3!$C$6:$J$6,C80,$B$8))</f>
        <v>488.12666666666672</v>
      </c>
      <c r="I79" s="134">
        <f ca="1">MIN(OFFSET(Sheet3!$C$6:$J$6,C80,$B$8))</f>
        <v>246.04000000000002</v>
      </c>
      <c r="J79" s="167">
        <f ca="1">(MAX(OFFSET(Sheet3!$C$7:$J$7,C80,$B$8)))/86400</f>
        <v>5.4167340115886912E-3</v>
      </c>
      <c r="K79" s="167">
        <f ca="1">(AVERAGE(OFFSET(Sheet3!$C$7:$J$7,C80,$B$8)))/86400</f>
        <v>3.1843014186128944E-3</v>
      </c>
      <c r="L79" s="167">
        <f ca="1">(MIN(OFFSET(Sheet3!$C$7:$J$7,C80,$B$8)))/86400</f>
        <v>1.7691492142604757E-3</v>
      </c>
      <c r="M79" s="134">
        <f ca="1">MAX(OFFSET(Sheet3!$C$8:$J$8,C80,$B$8))</f>
        <v>1.416498834953184</v>
      </c>
      <c r="N79" s="134">
        <f ca="1">(OFFSET(Sheet3!$K$8,C80,$B$8))</f>
        <v>1.209683647153498</v>
      </c>
      <c r="O79" s="134">
        <f ca="1">MIN(OFFSET(Sheet3!$C$8:$J$8,C80,$B$8))</f>
        <v>0.82027041484748509</v>
      </c>
    </row>
    <row r="80" spans="3:15" x14ac:dyDescent="0.25">
      <c r="C80" s="134">
        <v>300</v>
      </c>
      <c r="D80" s="134">
        <f ca="1">OFFSET(Sheet3!$B$5,C81,0)</f>
        <v>245</v>
      </c>
      <c r="E80" s="134">
        <v>4</v>
      </c>
      <c r="F80" s="134">
        <f ca="1">OFFSET(Sheet3!$C$5,C81,$B$8)</f>
        <v>3</v>
      </c>
      <c r="G80" s="134">
        <f ca="1">MAX(OFFSET(Sheet3!$C$6:$J$6,C81,$B$8))</f>
        <v>460.04000000000008</v>
      </c>
      <c r="H80" s="134">
        <f ca="1">AVERAGE(OFFSET(Sheet3!$C$6:$J$6,C81,$B$8))</f>
        <v>398.65333333333336</v>
      </c>
      <c r="I80" s="134">
        <f ca="1">MIN(OFFSET(Sheet3!$C$6:$J$6,C81,$B$8))</f>
        <v>275.88</v>
      </c>
      <c r="J80" s="167">
        <f ca="1">(MAX(OFFSET(Sheet3!$C$7:$J$7,C81,$B$8)))/86400</f>
        <v>3.8235422929612829E-3</v>
      </c>
      <c r="K80" s="167">
        <f ca="1">(AVERAGE(OFFSET(Sheet3!$C$7:$J$7,C81,$B$8)))/86400</f>
        <v>3.0401461989406501E-3</v>
      </c>
      <c r="L80" s="167">
        <f ca="1">(MIN(OFFSET(Sheet3!$C$7:$J$7,C81,$B$8)))/86400</f>
        <v>2.2763752749950022E-3</v>
      </c>
      <c r="M80" s="134">
        <f ca="1">MAX(OFFSET(Sheet3!$C$8:$J$8,C81,$B$8))</f>
        <v>1.201896795205494</v>
      </c>
      <c r="N80" s="134">
        <f ca="1">(OFFSET(Sheet3!$K$8,C81,$B$8))</f>
        <v>1.034795131326709</v>
      </c>
      <c r="O80" s="134">
        <f ca="1">MIN(OFFSET(Sheet3!$C$8:$J$8,C81,$B$8))</f>
        <v>0.95637849812414888</v>
      </c>
    </row>
    <row r="81" spans="3:15" x14ac:dyDescent="0.25">
      <c r="C81" s="134">
        <v>304</v>
      </c>
      <c r="D81" s="134">
        <f ca="1">OFFSET(Sheet3!$B$5,C82,0)</f>
        <v>247</v>
      </c>
      <c r="E81" s="134">
        <v>4</v>
      </c>
      <c r="F81" s="134">
        <f ca="1">OFFSET(Sheet3!$C$5,C82,$B$8)</f>
        <v>0</v>
      </c>
      <c r="G81" s="134">
        <f ca="1">MAX(OFFSET(Sheet3!$C$6:$J$6,C82,$B$8))</f>
        <v>0</v>
      </c>
      <c r="H81" s="134" t="e">
        <f ca="1">AVERAGE(OFFSET(Sheet3!$C$6:$J$6,C82,$B$8))</f>
        <v>#DIV/0!</v>
      </c>
      <c r="I81" s="134">
        <f ca="1">MIN(OFFSET(Sheet3!$C$6:$J$6,C82,$B$8))</f>
        <v>0</v>
      </c>
      <c r="J81" s="167">
        <f ca="1">(MAX(OFFSET(Sheet3!$C$7:$J$7,C82,$B$8)))/86400</f>
        <v>0</v>
      </c>
      <c r="K81" s="167" t="e">
        <f ca="1">(AVERAGE(OFFSET(Sheet3!$C$7:$J$7,C82,$B$8)))/86400</f>
        <v>#DIV/0!</v>
      </c>
      <c r="L81" s="167">
        <f ca="1">(MIN(OFFSET(Sheet3!$C$7:$J$7,C82,$B$8)))/86400</f>
        <v>0</v>
      </c>
      <c r="M81" s="134">
        <f ca="1">MAX(OFFSET(Sheet3!$C$8:$J$8,C82,$B$8))</f>
        <v>0</v>
      </c>
      <c r="N81" s="134">
        <f ca="1">(OFFSET(Sheet3!$K$8,C82,$B$8))</f>
        <v>0</v>
      </c>
      <c r="O81" s="134">
        <f ca="1">MIN(OFFSET(Sheet3!$C$8:$J$8,C82,$B$8))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4</v>
      </c>
      <c r="F82" s="134">
        <f ca="1">OFFSET(Sheet3!$C$5,C83,$B$8)</f>
        <v>2</v>
      </c>
      <c r="G82" s="134">
        <f ca="1">MAX(OFFSET(Sheet3!$C$6:$J$6,C83,$B$8))</f>
        <v>973.92</v>
      </c>
      <c r="H82" s="134">
        <f ca="1">AVERAGE(OFFSET(Sheet3!$C$6:$J$6,C83,$B$8))</f>
        <v>730.43999999999994</v>
      </c>
      <c r="I82" s="134">
        <f ca="1">MIN(OFFSET(Sheet3!$C$6:$J$6,C83,$B$8))</f>
        <v>486.96</v>
      </c>
      <c r="J82" s="167">
        <f ca="1">(MAX(OFFSET(Sheet3!$C$7:$J$7,C83,$B$8)))/86400</f>
        <v>4.2966834364884668E-3</v>
      </c>
      <c r="K82" s="167">
        <f ca="1">(AVERAGE(OFFSET(Sheet3!$C$7:$J$7,C83,$B$8)))/86400</f>
        <v>3.5016486162676472E-3</v>
      </c>
      <c r="L82" s="167">
        <f ca="1">(MIN(OFFSET(Sheet3!$C$7:$J$7,C83,$B$8)))/86400</f>
        <v>2.7066137960468284E-3</v>
      </c>
      <c r="M82" s="134">
        <f ca="1">MAX(OFFSET(Sheet3!$C$8:$J$8,C83,$B$8))</f>
        <v>1.7887241590569283</v>
      </c>
      <c r="N82" s="134">
        <f ca="1">(OFFSET(Sheet3!$K$8,C83,$B$8))</f>
        <v>1.6461349300501646</v>
      </c>
      <c r="O82" s="134">
        <f ca="1">MIN(OFFSET(Sheet3!$C$8:$J$8,C83,$B$8))</f>
        <v>1.4197780041415438</v>
      </c>
    </row>
    <row r="83" spans="3:15" x14ac:dyDescent="0.25">
      <c r="C83" s="134">
        <v>312</v>
      </c>
      <c r="D83" s="134">
        <f ca="1">OFFSET(Sheet3!$B$5,C84,0)</f>
        <v>250</v>
      </c>
      <c r="E83" s="134">
        <v>4</v>
      </c>
      <c r="F83" s="134">
        <f ca="1">OFFSET(Sheet3!$C$5,C84,$B$8)</f>
        <v>0</v>
      </c>
      <c r="G83" s="134">
        <f ca="1">MAX(OFFSET(Sheet3!$C$6:$J$6,C84,$B$8))</f>
        <v>0</v>
      </c>
      <c r="H83" s="134" t="e">
        <f ca="1">AVERAGE(OFFSET(Sheet3!$C$6:$J$6,C84,$B$8))</f>
        <v>#DIV/0!</v>
      </c>
      <c r="I83" s="134">
        <f ca="1">MIN(OFFSET(Sheet3!$C$6:$J$6,C84,$B$8))</f>
        <v>0</v>
      </c>
      <c r="J83" s="167">
        <f ca="1">(MAX(OFFSET(Sheet3!$C$7:$J$7,C84,$B$8)))/86400</f>
        <v>0</v>
      </c>
      <c r="K83" s="167" t="e">
        <f ca="1">(AVERAGE(OFFSET(Sheet3!$C$7:$J$7,C84,$B$8)))/86400</f>
        <v>#DIV/0!</v>
      </c>
      <c r="L83" s="167">
        <f ca="1">(MIN(OFFSET(Sheet3!$C$7:$J$7,C84,$B$8)))/86400</f>
        <v>0</v>
      </c>
      <c r="M83" s="134">
        <f ca="1">MAX(OFFSET(Sheet3!$C$8:$J$8,C84,$B$8))</f>
        <v>0</v>
      </c>
      <c r="N83" s="134">
        <f ca="1">(OFFSET(Sheet3!$K$8,C84,$B$8))</f>
        <v>0</v>
      </c>
      <c r="O83" s="134">
        <f ca="1">MIN(OFFSET(Sheet3!$C$8:$J$8,C84,$B$8))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4</v>
      </c>
      <c r="F84" s="134">
        <f ca="1">OFFSET(Sheet3!$C$5,C85,$B$8)</f>
        <v>1</v>
      </c>
      <c r="G84" s="134">
        <f ca="1">MAX(OFFSET(Sheet3!$C$6:$J$6,C85,$B$8))</f>
        <v>302.79999999999995</v>
      </c>
      <c r="H84" s="134">
        <f ca="1">AVERAGE(OFFSET(Sheet3!$C$6:$J$6,C85,$B$8))</f>
        <v>302.79999999999995</v>
      </c>
      <c r="I84" s="134">
        <f ca="1">MIN(OFFSET(Sheet3!$C$6:$J$6,C85,$B$8))</f>
        <v>302.79999999999995</v>
      </c>
      <c r="J84" s="167">
        <f ca="1">(MAX(OFFSET(Sheet3!$C$7:$J$7,C85,$B$8)))/86400</f>
        <v>3.4918428974103754E-3</v>
      </c>
      <c r="K84" s="167">
        <f ca="1">(AVERAGE(OFFSET(Sheet3!$C$7:$J$7,C85,$B$8)))/86400</f>
        <v>3.4918428974103754E-3</v>
      </c>
      <c r="L84" s="167">
        <f ca="1">(MIN(OFFSET(Sheet3!$C$7:$J$7,C85,$B$8)))/86400</f>
        <v>3.4918428974103754E-3</v>
      </c>
      <c r="M84" s="134">
        <f ca="1">MAX(OFFSET(Sheet3!$C$8:$J$8,C85,$B$8))</f>
        <v>0.68431273277720139</v>
      </c>
      <c r="N84" s="134">
        <f ca="1">(OFFSET(Sheet3!$K$8,C85,$B$8))</f>
        <v>0.68431273277720139</v>
      </c>
      <c r="O84" s="134">
        <f ca="1">MIN(OFFSET(Sheet3!$C$8:$J$8,C85,$B$8))</f>
        <v>0.68431273277720139</v>
      </c>
    </row>
    <row r="85" spans="3:15" x14ac:dyDescent="0.25">
      <c r="C85" s="134">
        <v>320</v>
      </c>
      <c r="D85" s="134">
        <f ca="1">OFFSET(Sheet3!$B$5,C86,0)</f>
        <v>253</v>
      </c>
      <c r="E85" s="134">
        <v>4</v>
      </c>
      <c r="F85" s="134">
        <f ca="1">OFFSET(Sheet3!$C$5,C86,$B$8)</f>
        <v>2</v>
      </c>
      <c r="G85" s="134">
        <f ca="1">MAX(OFFSET(Sheet3!$C$6:$J$6,C86,$B$8))</f>
        <v>458.53999999999991</v>
      </c>
      <c r="H85" s="134">
        <f ca="1">AVERAGE(OFFSET(Sheet3!$C$6:$J$6,C86,$B$8))</f>
        <v>384.97999999999996</v>
      </c>
      <c r="I85" s="134">
        <f ca="1">MIN(OFFSET(Sheet3!$C$6:$J$6,C86,$B$8))</f>
        <v>311.42</v>
      </c>
      <c r="J85" s="167">
        <f ca="1">(MAX(OFFSET(Sheet3!$C$7:$J$7,C86,$B$8)))/86400</f>
        <v>5.8961586940635812E-3</v>
      </c>
      <c r="K85" s="167">
        <f ca="1">(AVERAGE(OFFSET(Sheet3!$C$7:$J$7,C86,$B$8)))/86400</f>
        <v>5.4349129241205224E-3</v>
      </c>
      <c r="L85" s="167">
        <f ca="1">(MIN(OFFSET(Sheet3!$C$7:$J$7,C86,$B$8)))/86400</f>
        <v>4.9736671541774627E-3</v>
      </c>
      <c r="M85" s="134">
        <f ca="1">MAX(OFFSET(Sheet3!$C$8:$J$8,C86,$B$8))</f>
        <v>0.61370761013510977</v>
      </c>
      <c r="N85" s="134">
        <f ca="1">(OFFSET(Sheet3!$K$8,C86,$B$8))</f>
        <v>0.55898354524898997</v>
      </c>
      <c r="O85" s="134">
        <f ca="1">MIN(OFFSET(Sheet3!$C$8:$J$8,C86,$B$8))</f>
        <v>0.49410952755727811</v>
      </c>
    </row>
    <row r="86" spans="3:15" x14ac:dyDescent="0.25">
      <c r="C86" s="134">
        <v>324</v>
      </c>
      <c r="D86" s="134">
        <f ca="1">OFFSET(Sheet3!$B$5,C87,0)</f>
        <v>254</v>
      </c>
      <c r="E86" s="134">
        <v>4</v>
      </c>
      <c r="F86" s="134">
        <f ca="1">OFFSET(Sheet3!$C$5,C87,$B$8)</f>
        <v>1</v>
      </c>
      <c r="G86" s="134">
        <f ca="1">MAX(OFFSET(Sheet3!$C$6:$J$6,C87,$B$8))</f>
        <v>733</v>
      </c>
      <c r="H86" s="134">
        <f ca="1">AVERAGE(OFFSET(Sheet3!$C$6:$J$6,C87,$B$8))</f>
        <v>733</v>
      </c>
      <c r="I86" s="134">
        <f ca="1">MIN(OFFSET(Sheet3!$C$6:$J$6,C87,$B$8))</f>
        <v>733</v>
      </c>
      <c r="J86" s="167">
        <f ca="1">(MAX(OFFSET(Sheet3!$C$7:$J$7,C87,$B$8)))/86400</f>
        <v>3.7353784536214144E-3</v>
      </c>
      <c r="K86" s="167">
        <f ca="1">(AVERAGE(OFFSET(Sheet3!$C$7:$J$7,C87,$B$8)))/86400</f>
        <v>3.7353784536214144E-3</v>
      </c>
      <c r="L86" s="167">
        <f ca="1">(MIN(OFFSET(Sheet3!$C$7:$J$7,C87,$B$8)))/86400</f>
        <v>3.7353784536214144E-3</v>
      </c>
      <c r="M86" s="134">
        <f ca="1">MAX(OFFSET(Sheet3!$C$8:$J$8,C87,$B$8))</f>
        <v>1.5485413666579473</v>
      </c>
      <c r="N86" s="134">
        <f ca="1">(OFFSET(Sheet3!$K$8,C87,$B$8))</f>
        <v>1.5485413666579473</v>
      </c>
      <c r="O86" s="134">
        <f ca="1">MIN(OFFSET(Sheet3!$C$8:$J$8,C87,$B$8))</f>
        <v>1.5485413666579473</v>
      </c>
    </row>
    <row r="87" spans="3:15" x14ac:dyDescent="0.25">
      <c r="C87" s="134">
        <v>328</v>
      </c>
      <c r="D87" s="134">
        <f ca="1">OFFSET(Sheet3!$B$5,C88,0)</f>
        <v>255</v>
      </c>
      <c r="E87" s="134">
        <v>4</v>
      </c>
      <c r="F87" s="134">
        <f ca="1">OFFSET(Sheet3!$C$5,C88,$B$8)</f>
        <v>4</v>
      </c>
      <c r="G87" s="134">
        <f ca="1">MAX(OFFSET(Sheet3!$C$6:$J$6,C88,$B$8))</f>
        <v>460.96</v>
      </c>
      <c r="H87" s="134">
        <f ca="1">AVERAGE(OFFSET(Sheet3!$C$6:$J$6,C88,$B$8))</f>
        <v>460.96</v>
      </c>
      <c r="I87" s="134">
        <f ca="1">MIN(OFFSET(Sheet3!$C$6:$J$6,C88,$B$8))</f>
        <v>460.96</v>
      </c>
      <c r="J87" s="167">
        <f ca="1">(MAX(OFFSET(Sheet3!$C$7:$J$7,C88,$B$8)))/86400</f>
        <v>3.8408348192077555E-3</v>
      </c>
      <c r="K87" s="167">
        <f ca="1">(AVERAGE(OFFSET(Sheet3!$C$7:$J$7,C88,$B$8)))/86400</f>
        <v>3.4295471360037996E-3</v>
      </c>
      <c r="L87" s="167">
        <f ca="1">(MIN(OFFSET(Sheet3!$C$7:$J$7,C88,$B$8)))/86400</f>
        <v>3.1417425906141369E-3</v>
      </c>
      <c r="M87" s="134">
        <f ca="1">MAX(OFFSET(Sheet3!$C$8:$J$8,C88,$B$8))</f>
        <v>1.1578334371152774</v>
      </c>
      <c r="N87" s="134">
        <f ca="1">(OFFSET(Sheet3!$K$8,C88,$B$8))</f>
        <v>1.0606690848579117</v>
      </c>
      <c r="O87" s="134">
        <f ca="1">MIN(OFFSET(Sheet3!$C$8:$J$8,C88,$B$8))</f>
        <v>0.94708957647195791</v>
      </c>
    </row>
    <row r="88" spans="3:15" x14ac:dyDescent="0.25">
      <c r="C88" s="134">
        <v>332</v>
      </c>
      <c r="D88" s="134">
        <f ca="1">OFFSET(Sheet3!$B$5,C89,0)</f>
        <v>256</v>
      </c>
      <c r="E88" s="134">
        <v>4</v>
      </c>
      <c r="F88" s="134">
        <f ca="1">OFFSET(Sheet3!$C$5,C89,$B$8)</f>
        <v>2</v>
      </c>
      <c r="G88" s="134">
        <f ca="1">MAX(OFFSET(Sheet3!$C$6:$J$6,C89,$B$8))</f>
        <v>248.32</v>
      </c>
      <c r="H88" s="134">
        <f ca="1">AVERAGE(OFFSET(Sheet3!$C$6:$J$6,C89,$B$8))</f>
        <v>247.18</v>
      </c>
      <c r="I88" s="134">
        <f ca="1">MIN(OFFSET(Sheet3!$C$6:$J$6,C89,$B$8))</f>
        <v>246.04</v>
      </c>
      <c r="J88" s="167">
        <f ca="1">(MAX(OFFSET(Sheet3!$C$7:$J$7,C89,$B$8)))/86400</f>
        <v>3.7003897594176122E-3</v>
      </c>
      <c r="K88" s="167">
        <f ca="1">(AVERAGE(OFFSET(Sheet3!$C$7:$J$7,C89,$B$8)))/86400</f>
        <v>3.2889516558881316E-3</v>
      </c>
      <c r="L88" s="167">
        <f ca="1">(MIN(OFFSET(Sheet3!$C$7:$J$7,C89,$B$8)))/86400</f>
        <v>2.877513552358651E-3</v>
      </c>
      <c r="M88" s="134">
        <f ca="1">MAX(OFFSET(Sheet3!$C$8:$J$8,C89,$B$8))</f>
        <v>0.67474828072685411</v>
      </c>
      <c r="N88" s="134">
        <f ca="1">(OFFSET(Sheet3!$K$8,C89,$B$8))</f>
        <v>0.59307454460860032</v>
      </c>
      <c r="O88" s="134">
        <f ca="1">MIN(OFFSET(Sheet3!$C$8:$J$8,C89,$B$8))</f>
        <v>0.52956305046020347</v>
      </c>
    </row>
    <row r="89" spans="3:15" x14ac:dyDescent="0.25">
      <c r="C89" s="134">
        <v>336</v>
      </c>
      <c r="D89" s="134">
        <f ca="1">OFFSET(Sheet3!$B$5,C90,0)</f>
        <v>257</v>
      </c>
      <c r="E89" s="134">
        <v>4</v>
      </c>
      <c r="F89" s="134">
        <f ca="1">OFFSET(Sheet3!$C$5,C90,$B$8)</f>
        <v>4</v>
      </c>
      <c r="G89" s="134">
        <f ca="1">MAX(OFFSET(Sheet3!$C$6:$J$6,C90,$B$8))</f>
        <v>480.96</v>
      </c>
      <c r="H89" s="134">
        <f ca="1">AVERAGE(OFFSET(Sheet3!$C$6:$J$6,C90,$B$8))</f>
        <v>458.46</v>
      </c>
      <c r="I89" s="134">
        <f ca="1">MIN(OFFSET(Sheet3!$C$6:$J$6,C90,$B$8))</f>
        <v>450.96</v>
      </c>
      <c r="J89" s="167">
        <f ca="1">(MAX(OFFSET(Sheet3!$C$7:$J$7,C90,$B$8)))/86400</f>
        <v>3.5860619959435683E-3</v>
      </c>
      <c r="K89" s="167">
        <f ca="1">(AVERAGE(OFFSET(Sheet3!$C$7:$J$7,C90,$B$8)))/86400</f>
        <v>2.7000506632423554E-3</v>
      </c>
      <c r="L89" s="167">
        <f ca="1">(MIN(OFFSET(Sheet3!$C$7:$J$7,C90,$B$8)))/86400</f>
        <v>2.0676260073400135E-3</v>
      </c>
      <c r="M89" s="134">
        <f ca="1">MAX(OFFSET(Sheet3!$C$8:$J$8,C90,$B$8))</f>
        <v>1.7211530135043991</v>
      </c>
      <c r="N89" s="134">
        <f ca="1">(OFFSET(Sheet3!$K$8,C90,$B$8))</f>
        <v>1.3399326906167981</v>
      </c>
      <c r="O89" s="134">
        <f ca="1">MIN(OFFSET(Sheet3!$C$8:$J$8,C90,$B$8))</f>
        <v>1.0583872794985907</v>
      </c>
    </row>
    <row r="90" spans="3:15" x14ac:dyDescent="0.25">
      <c r="C90" s="134">
        <v>340</v>
      </c>
      <c r="D90" s="134">
        <f ca="1">OFFSET(Sheet3!$B$5,C91,0)</f>
        <v>258</v>
      </c>
      <c r="E90" s="134">
        <v>4</v>
      </c>
      <c r="F90" s="134">
        <f ca="1">OFFSET(Sheet3!$C$5,C91,$B$8)</f>
        <v>0</v>
      </c>
      <c r="G90" s="134">
        <f ca="1">MAX(OFFSET(Sheet3!$C$6:$J$6,C91,$B$8))</f>
        <v>0</v>
      </c>
      <c r="H90" s="134" t="e">
        <f ca="1">AVERAGE(OFFSET(Sheet3!$C$6:$J$6,C91,$B$8))</f>
        <v>#DIV/0!</v>
      </c>
      <c r="I90" s="134">
        <f ca="1">MIN(OFFSET(Sheet3!$C$6:$J$6,C91,$B$8))</f>
        <v>0</v>
      </c>
      <c r="J90" s="167">
        <f ca="1">(MAX(OFFSET(Sheet3!$C$7:$J$7,C91,$B$8)))/86400</f>
        <v>0</v>
      </c>
      <c r="K90" s="167" t="e">
        <f ca="1">(AVERAGE(OFFSET(Sheet3!$C$7:$J$7,C91,$B$8)))/86400</f>
        <v>#DIV/0!</v>
      </c>
      <c r="L90" s="167">
        <f ca="1">(MIN(OFFSET(Sheet3!$C$7:$J$7,C91,$B$8)))/86400</f>
        <v>0</v>
      </c>
      <c r="M90" s="134">
        <f ca="1">MAX(OFFSET(Sheet3!$C$8:$J$8,C91,$B$8))</f>
        <v>0</v>
      </c>
      <c r="N90" s="134">
        <f ca="1">(OFFSET(Sheet3!$K$8,C91,$B$8))</f>
        <v>0</v>
      </c>
      <c r="O90" s="134">
        <f ca="1">MIN(OFFSET(Sheet3!$C$8:$J$8,C91,$B$8))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4</v>
      </c>
      <c r="F91" s="134">
        <f ca="1">OFFSET(Sheet3!$C$5,C92,$B$8)</f>
        <v>2</v>
      </c>
      <c r="G91" s="134">
        <f ca="1">MAX(OFFSET(Sheet3!$C$6:$J$6,C92,$B$8))</f>
        <v>2434.7999999999997</v>
      </c>
      <c r="H91" s="134">
        <f ca="1">AVERAGE(OFFSET(Sheet3!$C$6:$J$6,C92,$B$8))</f>
        <v>1947.8399999999997</v>
      </c>
      <c r="I91" s="134">
        <f ca="1">MIN(OFFSET(Sheet3!$C$6:$J$6,C92,$B$8))</f>
        <v>1460.8799999999999</v>
      </c>
      <c r="J91" s="167">
        <f ca="1">(MAX(OFFSET(Sheet3!$C$7:$J$7,C92,$B$8)))/86400</f>
        <v>8.5431732312031255E-3</v>
      </c>
      <c r="K91" s="167">
        <f ca="1">(AVERAGE(OFFSET(Sheet3!$C$7:$J$7,C92,$B$8)))/86400</f>
        <v>6.6869334005771053E-3</v>
      </c>
      <c r="L91" s="167">
        <f ca="1">(MIN(OFFSET(Sheet3!$C$7:$J$7,C92,$B$8)))/86400</f>
        <v>4.8306935699510859E-3</v>
      </c>
      <c r="M91" s="134">
        <f ca="1">MAX(OFFSET(Sheet3!$C$8:$J$8,C92,$B$8))</f>
        <v>2.3864838522797736</v>
      </c>
      <c r="N91" s="134">
        <f ca="1">(OFFSET(Sheet3!$K$8,C92,$B$8))</f>
        <v>2.2986864101273605</v>
      </c>
      <c r="O91" s="134">
        <f ca="1">MIN(OFFSET(Sheet3!$C$8:$J$8,C92,$B$8))</f>
        <v>2.2490417959089877</v>
      </c>
    </row>
    <row r="92" spans="3:15" x14ac:dyDescent="0.25">
      <c r="C92" s="134">
        <v>348</v>
      </c>
      <c r="D92" s="134">
        <f ca="1">OFFSET(Sheet3!$B$5,C93,0)</f>
        <v>270</v>
      </c>
      <c r="E92" s="134">
        <v>4</v>
      </c>
      <c r="F92" s="134">
        <f ca="1">OFFSET(Sheet3!$C$5,C93,$B$8)</f>
        <v>0</v>
      </c>
      <c r="G92" s="134">
        <f ca="1">MAX(OFFSET(Sheet3!$C$6:$J$6,C93,$B$8))</f>
        <v>0</v>
      </c>
      <c r="H92" s="134" t="e">
        <f ca="1">AVERAGE(OFFSET(Sheet3!$C$6:$J$6,C93,$B$8))</f>
        <v>#DIV/0!</v>
      </c>
      <c r="I92" s="134">
        <f ca="1">MIN(OFFSET(Sheet3!$C$6:$J$6,C93,$B$8))</f>
        <v>0</v>
      </c>
      <c r="J92" s="167">
        <f ca="1">(MAX(OFFSET(Sheet3!$C$7:$J$7,C93,$B$8)))/86400</f>
        <v>0</v>
      </c>
      <c r="K92" s="167" t="e">
        <f ca="1">(AVERAGE(OFFSET(Sheet3!$C$7:$J$7,C93,$B$8)))/86400</f>
        <v>#DIV/0!</v>
      </c>
      <c r="L92" s="167">
        <f ca="1">(MIN(OFFSET(Sheet3!$C$7:$J$7,C93,$B$8)))/86400</f>
        <v>0</v>
      </c>
      <c r="M92" s="134">
        <f ca="1">MAX(OFFSET(Sheet3!$C$8:$J$8,C93,$B$8))</f>
        <v>0</v>
      </c>
      <c r="N92" s="134">
        <f ca="1">(OFFSET(Sheet3!$K$8,C93,$B$8))</f>
        <v>0</v>
      </c>
      <c r="O92" s="134">
        <f ca="1">MIN(OFFSET(Sheet3!$C$8:$J$8,C93,$B$8))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4</v>
      </c>
      <c r="F93" s="134">
        <f ca="1">OFFSET(Sheet3!$C$5,C94,$B$8)</f>
        <v>0</v>
      </c>
      <c r="G93" s="134">
        <f ca="1">MAX(OFFSET(Sheet3!$C$6:$J$6,C94,$B$8))</f>
        <v>0</v>
      </c>
      <c r="H93" s="134" t="e">
        <f ca="1">AVERAGE(OFFSET(Sheet3!$C$6:$J$6,C94,$B$8))</f>
        <v>#DIV/0!</v>
      </c>
      <c r="I93" s="134">
        <f ca="1">MIN(OFFSET(Sheet3!$C$6:$J$6,C94,$B$8))</f>
        <v>0</v>
      </c>
      <c r="J93" s="167">
        <f ca="1">(MAX(OFFSET(Sheet3!$C$7:$J$7,C94,$B$8)))/86400</f>
        <v>0</v>
      </c>
      <c r="K93" s="167" t="e">
        <f ca="1">(AVERAGE(OFFSET(Sheet3!$C$7:$J$7,C94,$B$8)))/86400</f>
        <v>#DIV/0!</v>
      </c>
      <c r="L93" s="167">
        <f ca="1">(MIN(OFFSET(Sheet3!$C$7:$J$7,C94,$B$8)))/86400</f>
        <v>0</v>
      </c>
      <c r="M93" s="134">
        <f ca="1">MAX(OFFSET(Sheet3!$C$8:$J$8,C94,$B$8))</f>
        <v>0</v>
      </c>
      <c r="N93" s="134">
        <f ca="1">(OFFSET(Sheet3!$K$8,C94,$B$8))</f>
        <v>0</v>
      </c>
      <c r="O93" s="134">
        <f ca="1">MIN(OFFSET(Sheet3!$C$8:$J$8,C94,$B$8))</f>
        <v>0</v>
      </c>
    </row>
    <row r="94" spans="3:15" x14ac:dyDescent="0.25">
      <c r="C94" s="134">
        <v>356</v>
      </c>
      <c r="D94" s="134">
        <f ca="1">OFFSET(Sheet3!$B$5,C95,0)</f>
        <v>273</v>
      </c>
      <c r="E94" s="134">
        <v>4</v>
      </c>
      <c r="F94" s="134">
        <f ca="1">OFFSET(Sheet3!$C$5,C95,$B$8)</f>
        <v>3</v>
      </c>
      <c r="G94" s="134">
        <f ca="1">MAX(OFFSET(Sheet3!$C$6:$J$6,C95,$B$8))</f>
        <v>486.96000000000004</v>
      </c>
      <c r="H94" s="134">
        <f ca="1">AVERAGE(OFFSET(Sheet3!$C$6:$J$6,C95,$B$8))</f>
        <v>425.57333333333332</v>
      </c>
      <c r="I94" s="134">
        <f ca="1">MIN(OFFSET(Sheet3!$C$6:$J$6,C95,$B$8))</f>
        <v>302.8</v>
      </c>
      <c r="J94" s="167">
        <f ca="1">(MAX(OFFSET(Sheet3!$C$7:$J$7,C95,$B$8)))/86400</f>
        <v>3.7823823516342681E-3</v>
      </c>
      <c r="K94" s="167">
        <f ca="1">(AVERAGE(OFFSET(Sheet3!$C$7:$J$7,C95,$B$8)))/86400</f>
        <v>3.1189475778979139E-3</v>
      </c>
      <c r="L94" s="167">
        <f ca="1">(MIN(OFFSET(Sheet3!$C$7:$J$7,C95,$B$8)))/86400</f>
        <v>2.154735528724451E-3</v>
      </c>
      <c r="M94" s="134">
        <f ca="1">MAX(OFFSET(Sheet3!$C$8:$J$8,C95,$B$8))</f>
        <v>1.1237134267061644</v>
      </c>
      <c r="N94" s="134">
        <f ca="1">(OFFSET(Sheet3!$K$8,C95,$B$8))</f>
        <v>1.0767621417790936</v>
      </c>
      <c r="O94" s="134">
        <f ca="1">MIN(OFFSET(Sheet3!$C$8:$J$8,C95,$B$8))</f>
        <v>1.0159709876165652</v>
      </c>
    </row>
    <row r="95" spans="3:15" x14ac:dyDescent="0.25">
      <c r="C95" s="134">
        <v>360</v>
      </c>
      <c r="D95" s="134">
        <f ca="1">OFFSET(Sheet3!$B$5,C96,0)</f>
        <v>276</v>
      </c>
      <c r="E95" s="134">
        <v>4</v>
      </c>
      <c r="F95" s="134">
        <f ca="1">OFFSET(Sheet3!$C$5,C96,$B$8)</f>
        <v>2</v>
      </c>
      <c r="G95" s="134">
        <f ca="1">MAX(OFFSET(Sheet3!$C$6:$J$6,C96,$B$8))</f>
        <v>460.63000000000005</v>
      </c>
      <c r="H95" s="134">
        <f ca="1">AVERAGE(OFFSET(Sheet3!$C$6:$J$6,C96,$B$8))</f>
        <v>460.63000000000005</v>
      </c>
      <c r="I95" s="134">
        <f ca="1">MIN(OFFSET(Sheet3!$C$6:$J$6,C96,$B$8))</f>
        <v>460.63000000000005</v>
      </c>
      <c r="J95" s="167">
        <f ca="1">(MAX(OFFSET(Sheet3!$C$7:$J$7,C96,$B$8)))/86400</f>
        <v>6.2911720089192354E-3</v>
      </c>
      <c r="K95" s="167">
        <f ca="1">(AVERAGE(OFFSET(Sheet3!$C$7:$J$7,C96,$B$8)))/86400</f>
        <v>6.104936859692215E-3</v>
      </c>
      <c r="L95" s="167">
        <f ca="1">(MIN(OFFSET(Sheet3!$C$7:$J$7,C96,$B$8)))/86400</f>
        <v>5.9187017104651938E-3</v>
      </c>
      <c r="M95" s="134">
        <f ca="1">MAX(OFFSET(Sheet3!$C$8:$J$8,C96,$B$8))</f>
        <v>0.61415672586804304</v>
      </c>
      <c r="N95" s="134">
        <f ca="1">(OFFSET(Sheet3!$K$8,C96,$B$8))</f>
        <v>0.59542146748298252</v>
      </c>
      <c r="O95" s="134">
        <f ca="1">MIN(OFFSET(Sheet3!$C$8:$J$8,C96,$B$8))</f>
        <v>0.57779543441752923</v>
      </c>
    </row>
    <row r="96" spans="3:15" x14ac:dyDescent="0.25">
      <c r="C96" s="134">
        <v>364</v>
      </c>
      <c r="D96" s="134">
        <f ca="1">OFFSET(Sheet3!$B$5,C97,0)</f>
        <v>277</v>
      </c>
      <c r="E96" s="134">
        <v>4</v>
      </c>
      <c r="F96" s="134">
        <f ca="1">OFFSET(Sheet3!$C$5,C97,$B$8)</f>
        <v>3</v>
      </c>
      <c r="G96" s="134">
        <f ca="1">MAX(OFFSET(Sheet3!$C$6:$J$6,C97,$B$8))</f>
        <v>975.34</v>
      </c>
      <c r="H96" s="134">
        <f ca="1">AVERAGE(OFFSET(Sheet3!$C$6:$J$6,C97,$B$8))</f>
        <v>630.69999999999993</v>
      </c>
      <c r="I96" s="134">
        <f ca="1">MIN(OFFSET(Sheet3!$C$6:$J$6,C97,$B$8))</f>
        <v>458.38</v>
      </c>
      <c r="J96" s="167">
        <f ca="1">(MAX(OFFSET(Sheet3!$C$7:$J$7,C97,$B$8)))/86400</f>
        <v>6.8446218503946943E-3</v>
      </c>
      <c r="K96" s="167">
        <f ca="1">(AVERAGE(OFFSET(Sheet3!$C$7:$J$7,C97,$B$8)))/86400</f>
        <v>4.4619912699628587E-3</v>
      </c>
      <c r="L96" s="167">
        <f ca="1">(MIN(OFFSET(Sheet3!$C$7:$J$7,C97,$B$8)))/86400</f>
        <v>2.5215683492898671E-3</v>
      </c>
      <c r="M96" s="134">
        <f ca="1">MAX(OFFSET(Sheet3!$C$8:$J$8,C97,$B$8))</f>
        <v>1.4345257941977234</v>
      </c>
      <c r="N96" s="134">
        <f ca="1">(OFFSET(Sheet3!$K$8,C97,$B$8))</f>
        <v>1.1154434581096009</v>
      </c>
      <c r="O96" s="134">
        <f ca="1">MIN(OFFSET(Sheet3!$C$8:$J$8,C97,$B$8))</f>
        <v>0.89986307464577697</v>
      </c>
    </row>
    <row r="97" spans="3:15" x14ac:dyDescent="0.25">
      <c r="C97" s="134">
        <v>368</v>
      </c>
      <c r="D97" s="134">
        <f ca="1">OFFSET(Sheet3!$B$5,C98,0)</f>
        <v>278</v>
      </c>
      <c r="E97" s="134">
        <v>4</v>
      </c>
      <c r="F97" s="134">
        <f ca="1">OFFSET(Sheet3!$C$5,C98,$B$8)</f>
        <v>1</v>
      </c>
      <c r="G97" s="134">
        <f ca="1">MAX(OFFSET(Sheet3!$C$6:$J$6,C98,$B$8))</f>
        <v>473.03999999999996</v>
      </c>
      <c r="H97" s="134">
        <f ca="1">AVERAGE(OFFSET(Sheet3!$C$6:$J$6,C98,$B$8))</f>
        <v>473.03999999999996</v>
      </c>
      <c r="I97" s="134">
        <f ca="1">MIN(OFFSET(Sheet3!$C$6:$J$6,C98,$B$8))</f>
        <v>473.03999999999996</v>
      </c>
      <c r="J97" s="167">
        <f ca="1">(MAX(OFFSET(Sheet3!$C$7:$J$7,C98,$B$8)))/86400</f>
        <v>3.7129521840648461E-3</v>
      </c>
      <c r="K97" s="167">
        <f ca="1">(AVERAGE(OFFSET(Sheet3!$C$7:$J$7,C98,$B$8)))/86400</f>
        <v>3.7129521840648461E-3</v>
      </c>
      <c r="L97" s="167">
        <f ca="1">(MIN(OFFSET(Sheet3!$C$7:$J$7,C98,$B$8)))/86400</f>
        <v>3.7129521840648461E-3</v>
      </c>
      <c r="M97" s="134">
        <f ca="1">MAX(OFFSET(Sheet3!$C$8:$J$8,C98,$B$8))</f>
        <v>1.0053839680513388</v>
      </c>
      <c r="N97" s="134">
        <f ca="1">(OFFSET(Sheet3!$K$8,C98,$B$8))</f>
        <v>1.0053839680513388</v>
      </c>
      <c r="O97" s="134">
        <f ca="1">MIN(OFFSET(Sheet3!$C$8:$J$8,C98,$B$8))</f>
        <v>1.0053839680513388</v>
      </c>
    </row>
    <row r="98" spans="3:15" x14ac:dyDescent="0.25">
      <c r="C98" s="134">
        <v>372</v>
      </c>
      <c r="D98" s="134">
        <f ca="1">OFFSET(Sheet3!$B$5,C99,0)</f>
        <v>282</v>
      </c>
      <c r="E98" s="134">
        <v>4</v>
      </c>
      <c r="F98" s="134">
        <f ca="1">OFFSET(Sheet3!$C$5,C99,$B$8)</f>
        <v>3</v>
      </c>
      <c r="G98" s="134">
        <f ca="1">MAX(OFFSET(Sheet3!$C$6:$J$6,C99,$B$8))</f>
        <v>460.63000000000005</v>
      </c>
      <c r="H98" s="134">
        <f ca="1">AVERAGE(OFFSET(Sheet3!$C$6:$J$6,C99,$B$8))</f>
        <v>410.35999999999996</v>
      </c>
      <c r="I98" s="134">
        <f ca="1">MIN(OFFSET(Sheet3!$C$6:$J$6,C99,$B$8))</f>
        <v>309.82</v>
      </c>
      <c r="J98" s="167">
        <f ca="1">(MAX(OFFSET(Sheet3!$C$7:$J$7,C99,$B$8)))/86400</f>
        <v>3.1111444221261289E-3</v>
      </c>
      <c r="K98" s="167">
        <f ca="1">(AVERAGE(OFFSET(Sheet3!$C$7:$J$7,C99,$B$8)))/86400</f>
        <v>2.6123336071555603E-3</v>
      </c>
      <c r="L98" s="167">
        <f ca="1">(MIN(OFFSET(Sheet3!$C$7:$J$7,C99,$B$8)))/86400</f>
        <v>1.918532598391962E-3</v>
      </c>
      <c r="M98" s="134">
        <f ca="1">MAX(OFFSET(Sheet3!$C$8:$J$8,C99,$B$8))</f>
        <v>1.294831206382614</v>
      </c>
      <c r="N98" s="134">
        <f ca="1">(OFFSET(Sheet3!$K$8,C99,$B$8))</f>
        <v>1.239623582368746</v>
      </c>
      <c r="O98" s="134">
        <f ca="1">MIN(OFFSET(Sheet3!$C$8:$J$8,C99,$B$8))</f>
        <v>1.1683837105205019</v>
      </c>
    </row>
    <row r="99" spans="3:15" x14ac:dyDescent="0.25">
      <c r="C99" s="134">
        <v>376</v>
      </c>
      <c r="D99" s="134">
        <f ca="1">OFFSET(Sheet3!$B$5,C100,0)</f>
        <v>284</v>
      </c>
      <c r="E99" s="134">
        <v>4</v>
      </c>
      <c r="F99" s="134">
        <f ca="1">OFFSET(Sheet3!$C$5,C100,$B$8)</f>
        <v>3</v>
      </c>
      <c r="G99" s="134">
        <f ca="1">MAX(OFFSET(Sheet3!$C$6:$J$6,C100,$B$8))</f>
        <v>516.96</v>
      </c>
      <c r="H99" s="134">
        <f ca="1">AVERAGE(OFFSET(Sheet3!$C$6:$J$6,C100,$B$8))</f>
        <v>496.96000000000004</v>
      </c>
      <c r="I99" s="134">
        <f ca="1">MIN(OFFSET(Sheet3!$C$6:$J$6,C100,$B$8))</f>
        <v>486.96000000000004</v>
      </c>
      <c r="J99" s="167">
        <f ca="1">(MAX(OFFSET(Sheet3!$C$7:$J$7,C100,$B$8)))/86400</f>
        <v>1.1779688245878715E-2</v>
      </c>
      <c r="K99" s="167">
        <f ca="1">(AVERAGE(OFFSET(Sheet3!$C$7:$J$7,C100,$B$8)))/86400</f>
        <v>6.8927714187723491E-3</v>
      </c>
      <c r="L99" s="167">
        <f ca="1">(MIN(OFFSET(Sheet3!$C$7:$J$7,C100,$B$8)))/86400</f>
        <v>3.9769688118124836E-3</v>
      </c>
      <c r="M99" s="134">
        <f ca="1">MAX(OFFSET(Sheet3!$C$8:$J$8,C100,$B$8))</f>
        <v>0.96626121932849685</v>
      </c>
      <c r="N99" s="134">
        <f ca="1">(OFFSET(Sheet3!$K$8,C100,$B$8))</f>
        <v>0.56895904186544244</v>
      </c>
      <c r="O99" s="134">
        <f ca="1">MIN(OFFSET(Sheet3!$C$8:$J$8,C100,$B$8))</f>
        <v>0.34631921616663153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4</v>
      </c>
      <c r="F100" s="134">
        <f ca="1">OFFSET(Sheet3!$C$5,C101,$B$8)</f>
        <v>2</v>
      </c>
      <c r="G100" s="134">
        <f ca="1">MAX(OFFSET(Sheet3!$C$6:$J$6,C101,$B$8))</f>
        <v>486.96000000000004</v>
      </c>
      <c r="H100" s="134">
        <f ca="1">AVERAGE(OFFSET(Sheet3!$C$6:$J$6,C101,$B$8))</f>
        <v>486.96000000000004</v>
      </c>
      <c r="I100" s="134">
        <f ca="1">MIN(OFFSET(Sheet3!$C$6:$J$6,C101,$B$8))</f>
        <v>486.96000000000004</v>
      </c>
      <c r="J100" s="167">
        <f ca="1">(MAX(OFFSET(Sheet3!$C$7:$J$7,C101,$B$8)))/86400</f>
        <v>7.0291033018323873E-3</v>
      </c>
      <c r="K100" s="167">
        <f ca="1">(AVERAGE(OFFSET(Sheet3!$C$7:$J$7,C101,$B$8)))/86400</f>
        <v>6.1203565008496044E-3</v>
      </c>
      <c r="L100" s="167">
        <f ca="1">(MIN(OFFSET(Sheet3!$C$7:$J$7,C101,$B$8)))/86400</f>
        <v>5.2116096998668215E-3</v>
      </c>
      <c r="M100" s="134">
        <f ca="1">MAX(OFFSET(Sheet3!$C$8:$J$8,C101,$B$8))</f>
        <v>0.73735198041241123</v>
      </c>
      <c r="N100" s="134">
        <f ca="1">(OFFSET(Sheet3!$K$8,C101,$B$8))</f>
        <v>0.627870408006444</v>
      </c>
      <c r="O100" s="134">
        <f ca="1">MIN(OFFSET(Sheet3!$C$8:$J$8,C101,$B$8))</f>
        <v>0.54669714874322206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4</v>
      </c>
      <c r="F101" s="134">
        <f ca="1">OFFSET(Sheet3!$C$5,C102,$B$8)</f>
        <v>2</v>
      </c>
      <c r="G101" s="134">
        <f ca="1">MAX(OFFSET(Sheet3!$C$6:$J$6,C102,$B$8))</f>
        <v>302.8</v>
      </c>
      <c r="H101" s="134">
        <f ca="1">AVERAGE(OFFSET(Sheet3!$C$6:$J$6,C102,$B$8))</f>
        <v>302.8</v>
      </c>
      <c r="I101" s="134">
        <f ca="1">MIN(OFFSET(Sheet3!$C$6:$J$6,C102,$B$8))</f>
        <v>302.8</v>
      </c>
      <c r="J101" s="167">
        <f ca="1">(MAX(OFFSET(Sheet3!$C$7:$J$7,C102,$B$8)))/86400</f>
        <v>2.1340114551289292E-3</v>
      </c>
      <c r="K101" s="167">
        <f ca="1">(AVERAGE(OFFSET(Sheet3!$C$7:$J$7,C102,$B$8)))/86400</f>
        <v>2.1333065214844218E-3</v>
      </c>
      <c r="L101" s="167">
        <f ca="1">(MIN(OFFSET(Sheet3!$C$7:$J$7,C102,$B$8)))/86400</f>
        <v>2.1326015878399135E-3</v>
      </c>
      <c r="M101" s="134">
        <f ca="1">MAX(OFFSET(Sheet3!$C$8:$J$8,C102,$B$8))</f>
        <v>1.1204683374431246</v>
      </c>
      <c r="N101" s="134">
        <f ca="1">(OFFSET(Sheet3!$K$8,C102,$B$8))</f>
        <v>1.120098087870119</v>
      </c>
      <c r="O101" s="134">
        <f ca="1">MIN(OFFSET(Sheet3!$C$8:$J$8,C102,$B$8))</f>
        <v>1.1197280829081537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4</v>
      </c>
      <c r="F102" s="134">
        <f ca="1">OFFSET(Sheet3!$C$5,C103,$B$8)</f>
        <v>1</v>
      </c>
      <c r="G102" s="134">
        <f ca="1">MAX(OFFSET(Sheet3!$C$6:$J$6,C103,$B$8))</f>
        <v>276.47000000000003</v>
      </c>
      <c r="H102" s="134">
        <f ca="1">AVERAGE(OFFSET(Sheet3!$C$6:$J$6,C103,$B$8))</f>
        <v>276.47000000000003</v>
      </c>
      <c r="I102" s="134">
        <f ca="1">MIN(OFFSET(Sheet3!$C$6:$J$6,C103,$B$8))</f>
        <v>276.47000000000003</v>
      </c>
      <c r="J102" s="167">
        <f ca="1">(MAX(OFFSET(Sheet3!$C$7:$J$7,C103,$B$8)))/86400</f>
        <v>2.4030453738360098E-3</v>
      </c>
      <c r="K102" s="167">
        <f ca="1">(AVERAGE(OFFSET(Sheet3!$C$7:$J$7,C103,$B$8)))/86400</f>
        <v>2.4030453738360098E-3</v>
      </c>
      <c r="L102" s="167">
        <f ca="1">(MIN(OFFSET(Sheet3!$C$7:$J$7,C103,$B$8)))/86400</f>
        <v>2.4030453738360098E-3</v>
      </c>
      <c r="M102" s="134">
        <f ca="1">MAX(OFFSET(Sheet3!$C$8:$J$8,C103,$B$8))</f>
        <v>0.90790307576605855</v>
      </c>
      <c r="N102" s="134">
        <f ca="1">(OFFSET(Sheet3!$K$8,C103,$B$8))</f>
        <v>0.90790307576605855</v>
      </c>
      <c r="O102" s="134">
        <f ca="1">MIN(OFFSET(Sheet3!$C$8:$J$8,C103,$B$8))</f>
        <v>0.90790307576605855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4</v>
      </c>
      <c r="F103" s="134">
        <f ca="1">OFFSET(Sheet3!$C$5,C104,$B$8)</f>
        <v>0</v>
      </c>
      <c r="G103" s="134">
        <f ca="1">MAX(OFFSET(Sheet3!$C$6:$J$6,C104,$B$8))</f>
        <v>0</v>
      </c>
      <c r="H103" s="134" t="e">
        <f ca="1">AVERAGE(OFFSET(Sheet3!$C$6:$J$6,C104,$B$8))</f>
        <v>#DIV/0!</v>
      </c>
      <c r="I103" s="134">
        <f ca="1">MIN(OFFSET(Sheet3!$C$6:$J$6,C104,$B$8))</f>
        <v>0</v>
      </c>
      <c r="J103" s="167">
        <f ca="1">(MAX(OFFSET(Sheet3!$C$7:$J$7,C104,$B$8)))/86400</f>
        <v>0</v>
      </c>
      <c r="K103" s="167" t="e">
        <f ca="1">(AVERAGE(OFFSET(Sheet3!$C$7:$J$7,C104,$B$8)))/86400</f>
        <v>#DIV/0!</v>
      </c>
      <c r="L103" s="167">
        <f ca="1">(MIN(OFFSET(Sheet3!$C$7:$J$7,C104,$B$8)))/86400</f>
        <v>0</v>
      </c>
      <c r="M103" s="134">
        <f ca="1">MAX(OFFSET(Sheet3!$C$8:$J$8,C104,$B$8))</f>
        <v>0</v>
      </c>
      <c r="N103" s="134">
        <f ca="1">(OFFSET(Sheet3!$K$8,C104,$B$8))</f>
        <v>0</v>
      </c>
      <c r="O103" s="134">
        <f ca="1">MIN(OFFSET(Sheet3!$C$8:$J$8,C104,$B$8))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4</v>
      </c>
      <c r="F104" s="134">
        <f ca="1">OFFSET(Sheet3!$C$5,C105,$B$8)</f>
        <v>1</v>
      </c>
      <c r="G104" s="134">
        <f ca="1">MAX(OFFSET(Sheet3!$C$6:$J$6,C105,$B$8))</f>
        <v>246.04000000000002</v>
      </c>
      <c r="H104" s="134">
        <f ca="1">AVERAGE(OFFSET(Sheet3!$C$6:$J$6,C105,$B$8))</f>
        <v>246.04000000000002</v>
      </c>
      <c r="I104" s="134">
        <f ca="1">MIN(OFFSET(Sheet3!$C$6:$J$6,C105,$B$8))</f>
        <v>246.04000000000002</v>
      </c>
      <c r="J104" s="167">
        <f ca="1">(MAX(OFFSET(Sheet3!$C$7:$J$7,C105,$B$8)))/86400</f>
        <v>1.4210768460087638E-3</v>
      </c>
      <c r="K104" s="167">
        <f ca="1">(AVERAGE(OFFSET(Sheet3!$C$7:$J$7,C105,$B$8)))/86400</f>
        <v>1.4210768460087638E-3</v>
      </c>
      <c r="L104" s="167">
        <f ca="1">(MIN(OFFSET(Sheet3!$C$7:$J$7,C105,$B$8)))/86400</f>
        <v>1.4210768460087638E-3</v>
      </c>
      <c r="M104" s="134">
        <f ca="1">MAX(OFFSET(Sheet3!$C$8:$J$8,C105,$B$8))</f>
        <v>1.3662859455316525</v>
      </c>
      <c r="N104" s="134">
        <f ca="1">(OFFSET(Sheet3!$K$8,C105,$B$8))</f>
        <v>1.3662859455316525</v>
      </c>
      <c r="O104" s="134">
        <f ca="1">MIN(OFFSET(Sheet3!$C$8:$J$8,C105,$B$8))</f>
        <v>1.3662859455316525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F6B7-724A-4930-9542-9D1D27618A79}">
  <dimension ref="A2:O105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5</v>
      </c>
      <c r="F4" s="134">
        <f ca="1">OFFSET(Sheet3!$C$5,C5,$B$9)</f>
        <v>2</v>
      </c>
      <c r="G4" s="134">
        <f ca="1">MAX(OFFSET(Sheet3!$C$6:$J$6,C5,$B$9))</f>
        <v>554.20000000000005</v>
      </c>
      <c r="H4" s="134">
        <f ca="1">AVERAGE(OFFSET(Sheet3!$C$6:$J$6,C5,$B$9))</f>
        <v>485.26</v>
      </c>
      <c r="I4" s="134">
        <f ca="1">MIN(OFFSET(Sheet3!$C$6:$J$6,C5,$B$9))</f>
        <v>416.32</v>
      </c>
      <c r="J4" s="167">
        <f ca="1">(MAX(OFFSET(Sheet3!$C$7:$J$7,C5,$B$9)))/86400</f>
        <v>6.7245370370370367E-3</v>
      </c>
      <c r="K4" s="167">
        <f ca="1">(AVERAGE(OFFSET(Sheet3!$C$7:$J$7,C5,$B$9)))/86400</f>
        <v>6.4120370370370373E-3</v>
      </c>
      <c r="L4" s="167">
        <f ca="1">(MIN(OFFSET(Sheet3!$C$7:$J$7,C5,$B$9)))/86400</f>
        <v>6.099537037037037E-3</v>
      </c>
      <c r="M4" s="134">
        <f ca="1">MAX(OFFSET(Sheet3!$C$8:$J$8,C5,$B$9))</f>
        <v>0.7170065032258065</v>
      </c>
      <c r="N4" s="134">
        <f ca="1">(OFFSET(Sheet3!$K$8,C5,$B$9))</f>
        <v>0.59721666454873645</v>
      </c>
      <c r="O4" s="134">
        <f ca="1">MIN(OFFSET(Sheet3!$C$8:$J$8,C5,$B$9))</f>
        <v>0.48856047697074007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5</v>
      </c>
      <c r="F5" s="134">
        <f ca="1">OFFSET(Sheet3!$C$5,C6,$B$9)</f>
        <v>1</v>
      </c>
      <c r="G5" s="134">
        <f ca="1">MAX(OFFSET(Sheet3!$C$6:$J$6,C6,$B$9))</f>
        <v>604.88000000000011</v>
      </c>
      <c r="H5" s="134">
        <f ca="1">AVERAGE(OFFSET(Sheet3!$C$6:$J$6,C6,$B$9))</f>
        <v>604.88000000000011</v>
      </c>
      <c r="I5" s="134">
        <f ca="1">MIN(OFFSET(Sheet3!$C$6:$J$6,C6,$B$9))</f>
        <v>604.88000000000011</v>
      </c>
      <c r="J5" s="167">
        <f ca="1">(MAX(OFFSET(Sheet3!$C$7:$J$7,C6,$B$9)))/86400</f>
        <v>5.3174157476957541E-3</v>
      </c>
      <c r="K5" s="167">
        <f ca="1">(AVERAGE(OFFSET(Sheet3!$C$7:$J$7,C6,$B$9)))/86400</f>
        <v>5.3174157476957541E-3</v>
      </c>
      <c r="L5" s="167">
        <f ca="1">(MIN(OFFSET(Sheet3!$C$7:$J$7,C6,$B$9)))/86400</f>
        <v>5.3174157476957541E-3</v>
      </c>
      <c r="M5" s="134">
        <f ca="1">MAX(OFFSET(Sheet3!$C$8:$J$8,C6,$B$9))</f>
        <v>0.89768104237092805</v>
      </c>
      <c r="N5" s="134">
        <f ca="1">(OFFSET(Sheet3!$K$8,C6,$B$9))</f>
        <v>0.89768104237092805</v>
      </c>
      <c r="O5" s="134">
        <f ca="1">MIN(OFFSET(Sheet3!$C$8:$J$8,C6,$B$9))</f>
        <v>0.89768104237092805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5</v>
      </c>
      <c r="F6" s="134">
        <f ca="1">OFFSET(Sheet3!$C$5,C7,$B$9)</f>
        <v>0</v>
      </c>
      <c r="G6" s="134">
        <f ca="1">MAX(OFFSET(Sheet3!$C$6:$J$6,C7,$B$9))</f>
        <v>0</v>
      </c>
      <c r="H6" s="134" t="e">
        <f ca="1">AVERAGE(OFFSET(Sheet3!$C$6:$J$6,C7,$B$9))</f>
        <v>#DIV/0!</v>
      </c>
      <c r="I6" s="134">
        <f ca="1">MIN(OFFSET(Sheet3!$C$6:$J$6,C7,$B$9))</f>
        <v>0</v>
      </c>
      <c r="J6" s="167">
        <f ca="1">(MAX(OFFSET(Sheet3!$C$7:$J$7,C7,$B$9)))/86400</f>
        <v>0</v>
      </c>
      <c r="K6" s="167" t="e">
        <f ca="1">(AVERAGE(OFFSET(Sheet3!$C$7:$J$7,C7,$B$9)))/86400</f>
        <v>#DIV/0!</v>
      </c>
      <c r="L6" s="167">
        <f ca="1">(MIN(OFFSET(Sheet3!$C$7:$J$7,C7,$B$9)))/86400</f>
        <v>0</v>
      </c>
      <c r="M6" s="134">
        <f ca="1">MAX(OFFSET(Sheet3!$C$8:$J$8,C7,$B$9))</f>
        <v>0</v>
      </c>
      <c r="N6" s="134">
        <f ca="1">(OFFSET(Sheet3!$K$8,C7,$B$9))</f>
        <v>0</v>
      </c>
      <c r="O6" s="134">
        <f ca="1">MIN(OFFSET(Sheet3!$C$8:$J$8,C7,$B$9))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5</v>
      </c>
      <c r="F7" s="134">
        <f ca="1">OFFSET(Sheet3!$C$5,C8,$B$9)</f>
        <v>3</v>
      </c>
      <c r="G7" s="134">
        <f ca="1">MAX(OFFSET(Sheet3!$C$6:$J$6,C8,$B$9))</f>
        <v>486.96</v>
      </c>
      <c r="H7" s="134">
        <f ca="1">AVERAGE(OFFSET(Sheet3!$C$6:$J$6,C8,$B$9))</f>
        <v>486.96</v>
      </c>
      <c r="I7" s="134">
        <f ca="1">MIN(OFFSET(Sheet3!$C$6:$J$6,C8,$B$9))</f>
        <v>486.96</v>
      </c>
      <c r="J7" s="167">
        <f ca="1">(MAX(OFFSET(Sheet3!$C$7:$J$7,C8,$B$9)))/86400</f>
        <v>3.6458333333333334E-3</v>
      </c>
      <c r="K7" s="167">
        <f ca="1">(AVERAGE(OFFSET(Sheet3!$C$7:$J$7,C8,$B$9)))/86400</f>
        <v>3.425925925925926E-3</v>
      </c>
      <c r="L7" s="167">
        <f ca="1">(MIN(OFFSET(Sheet3!$C$7:$J$7,C8,$B$9)))/86400</f>
        <v>3.1481481481481482E-3</v>
      </c>
      <c r="M7" s="134">
        <f ca="1">MAX(OFFSET(Sheet3!$C$8:$J$8,C8,$B$9))</f>
        <v>1.2178100000000001</v>
      </c>
      <c r="N7" s="134">
        <f ca="1">(OFFSET(Sheet3!$K$8,C8,$B$9))</f>
        <v>1.1216794572972972</v>
      </c>
      <c r="O7" s="134">
        <f ca="1">MIN(OFFSET(Sheet3!$C$8:$J$8,C8,$B$9))</f>
        <v>1.0514600000000001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5</v>
      </c>
      <c r="F8" s="134">
        <f ca="1">OFFSET(Sheet3!$C$5,C9,$B$9)</f>
        <v>0</v>
      </c>
      <c r="G8" s="134">
        <f ca="1">MAX(OFFSET(Sheet3!$C$6:$J$6,C9,$B$9))</f>
        <v>0</v>
      </c>
      <c r="H8" s="134" t="e">
        <f ca="1">AVERAGE(OFFSET(Sheet3!$C$6:$J$6,C9,$B$9))</f>
        <v>#DIV/0!</v>
      </c>
      <c r="I8" s="134">
        <f ca="1">MIN(OFFSET(Sheet3!$C$6:$J$6,C9,$B$9))</f>
        <v>0</v>
      </c>
      <c r="J8" s="167">
        <f ca="1">(MAX(OFFSET(Sheet3!$C$7:$J$7,C9,$B$9)))/86400</f>
        <v>0</v>
      </c>
      <c r="K8" s="167" t="e">
        <f ca="1">(AVERAGE(OFFSET(Sheet3!$C$7:$J$7,C9,$B$9)))/86400</f>
        <v>#DIV/0!</v>
      </c>
      <c r="L8" s="167">
        <f ca="1">(MIN(OFFSET(Sheet3!$C$7:$J$7,C9,$B$9)))/86400</f>
        <v>0</v>
      </c>
      <c r="M8" s="134">
        <f ca="1">MAX(OFFSET(Sheet3!$C$8:$J$8,C9,$B$9))</f>
        <v>0</v>
      </c>
      <c r="N8" s="134">
        <f ca="1">(OFFSET(Sheet3!$K$8,C9,$B$9))</f>
        <v>0</v>
      </c>
      <c r="O8" s="134">
        <f ca="1">MIN(OFFSET(Sheet3!$C$8:$J$8,C9,$B$9))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5</v>
      </c>
      <c r="F9" s="134">
        <f ca="1">OFFSET(Sheet3!$C$5,C10,$B$9)</f>
        <v>1</v>
      </c>
      <c r="G9" s="134">
        <f ca="1">MAX(OFFSET(Sheet3!$C$6:$J$6,C10,$B$9))</f>
        <v>257.04000000000002</v>
      </c>
      <c r="H9" s="134">
        <f ca="1">AVERAGE(OFFSET(Sheet3!$C$6:$J$6,C10,$B$9))</f>
        <v>257.04000000000002</v>
      </c>
      <c r="I9" s="134">
        <f ca="1">MIN(OFFSET(Sheet3!$C$6:$J$6,C10,$B$9))</f>
        <v>257.04000000000002</v>
      </c>
      <c r="J9" s="167">
        <f ca="1">(MAX(OFFSET(Sheet3!$C$7:$J$7,C10,$B$9)))/86400</f>
        <v>6.6435185185185182E-3</v>
      </c>
      <c r="K9" s="167">
        <f ca="1">(AVERAGE(OFFSET(Sheet3!$C$7:$J$7,C10,$B$9)))/86400</f>
        <v>6.6435185185185182E-3</v>
      </c>
      <c r="L9" s="167">
        <f ca="1">(MIN(OFFSET(Sheet3!$C$7:$J$7,C10,$B$9)))/86400</f>
        <v>6.6435185185185182E-3</v>
      </c>
      <c r="M9" s="134">
        <f ca="1">MAX(OFFSET(Sheet3!$C$8:$J$8,C10,$B$9))</f>
        <v>0.30532053073170734</v>
      </c>
      <c r="N9" s="134">
        <f ca="1">(OFFSET(Sheet3!$K$8,C10,$B$9))</f>
        <v>0.30532053073170734</v>
      </c>
      <c r="O9" s="134">
        <f ca="1">MIN(OFFSET(Sheet3!$C$8:$J$8,C10,$B$9))</f>
        <v>0.30532053073170734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5</v>
      </c>
      <c r="F10" s="134">
        <f ca="1">OFFSET(Sheet3!$C$5,C11,$B$9)</f>
        <v>2</v>
      </c>
      <c r="G10" s="134">
        <f ca="1">MAX(OFFSET(Sheet3!$C$6:$J$6,C11,$B$9))</f>
        <v>486.96000000000004</v>
      </c>
      <c r="H10" s="134">
        <f ca="1">AVERAGE(OFFSET(Sheet3!$C$6:$J$6,C11,$B$9))</f>
        <v>373.73</v>
      </c>
      <c r="I10" s="134">
        <f ca="1">MIN(OFFSET(Sheet3!$C$6:$J$6,C11,$B$9))</f>
        <v>260.5</v>
      </c>
      <c r="J10" s="167">
        <f ca="1">(MAX(OFFSET(Sheet3!$C$7:$J$7,C11,$B$9)))/86400</f>
        <v>2.4077641922549495E-3</v>
      </c>
      <c r="K10" s="167">
        <f ca="1">(AVERAGE(OFFSET(Sheet3!$C$7:$J$7,C11,$B$9)))/86400</f>
        <v>1.9834141210298703E-3</v>
      </c>
      <c r="L10" s="167">
        <f ca="1">(MIN(OFFSET(Sheet3!$C$7:$J$7,C11,$B$9)))/86400</f>
        <v>1.5590640498047911E-3</v>
      </c>
      <c r="M10" s="134">
        <f ca="1">MAX(OFFSET(Sheet3!$C$8:$J$8,C11,$B$9))</f>
        <v>1.595999618938778</v>
      </c>
      <c r="N10" s="134">
        <f ca="1">(OFFSET(Sheet3!$K$8,C11,$B$9))</f>
        <v>1.4869556176765915</v>
      </c>
      <c r="O10" s="134">
        <f ca="1">MIN(OFFSET(Sheet3!$C$8:$J$8,C11,$B$9))</f>
        <v>1.3185518618128282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5</v>
      </c>
      <c r="F11" s="134">
        <f ca="1">OFFSET(Sheet3!$C$5,C12,$B$9)</f>
        <v>0</v>
      </c>
      <c r="G11" s="134">
        <f ca="1">MAX(OFFSET(Sheet3!$C$6:$J$6,C12,$B$9))</f>
        <v>0</v>
      </c>
      <c r="H11" s="134" t="e">
        <f ca="1">AVERAGE(OFFSET(Sheet3!$C$6:$J$6,C12,$B$9))</f>
        <v>#DIV/0!</v>
      </c>
      <c r="I11" s="134">
        <f ca="1">MIN(OFFSET(Sheet3!$C$6:$J$6,C12,$B$9))</f>
        <v>0</v>
      </c>
      <c r="J11" s="167">
        <f ca="1">(MAX(OFFSET(Sheet3!$C$7:$J$7,C12,$B$9)))/86400</f>
        <v>0</v>
      </c>
      <c r="K11" s="167" t="e">
        <f ca="1">(AVERAGE(OFFSET(Sheet3!$C$7:$J$7,C12,$B$9)))/86400</f>
        <v>#DIV/0!</v>
      </c>
      <c r="L11" s="167">
        <f ca="1">(MIN(OFFSET(Sheet3!$C$7:$J$7,C12,$B$9)))/86400</f>
        <v>0</v>
      </c>
      <c r="M11" s="134">
        <f ca="1">MAX(OFFSET(Sheet3!$C$8:$J$8,C12,$B$9))</f>
        <v>0</v>
      </c>
      <c r="N11" s="134">
        <f ca="1">(OFFSET(Sheet3!$K$8,C12,$B$9))</f>
        <v>0</v>
      </c>
      <c r="O11" s="134">
        <f ca="1">MIN(OFFSET(Sheet3!$C$8:$J$8,C12,$B$9))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5</v>
      </c>
      <c r="F12" s="134">
        <f ca="1">OFFSET(Sheet3!$C$5,C13,$B$9)</f>
        <v>0</v>
      </c>
      <c r="G12" s="134">
        <f ca="1">MAX(OFFSET(Sheet3!$C$6:$J$6,C13,$B$9))</f>
        <v>0</v>
      </c>
      <c r="H12" s="134" t="e">
        <f ca="1">AVERAGE(OFFSET(Sheet3!$C$6:$J$6,C13,$B$9))</f>
        <v>#DIV/0!</v>
      </c>
      <c r="I12" s="134">
        <f ca="1">MIN(OFFSET(Sheet3!$C$6:$J$6,C13,$B$9))</f>
        <v>0</v>
      </c>
      <c r="J12" s="167">
        <f ca="1">(MAX(OFFSET(Sheet3!$C$7:$J$7,C13,$B$9)))/86400</f>
        <v>0</v>
      </c>
      <c r="K12" s="167" t="e">
        <f ca="1">(AVERAGE(OFFSET(Sheet3!$C$7:$J$7,C13,$B$9)))/86400</f>
        <v>#DIV/0!</v>
      </c>
      <c r="L12" s="167">
        <f ca="1">(MIN(OFFSET(Sheet3!$C$7:$J$7,C13,$B$9)))/86400</f>
        <v>0</v>
      </c>
      <c r="M12" s="134">
        <f ca="1">MAX(OFFSET(Sheet3!$C$8:$J$8,C13,$B$9))</f>
        <v>0</v>
      </c>
      <c r="N12" s="134">
        <f ca="1">(OFFSET(Sheet3!$K$8,C13,$B$9))</f>
        <v>0</v>
      </c>
      <c r="O12" s="134">
        <f ca="1">MIN(OFFSET(Sheet3!$C$8:$J$8,C13,$B$9))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5</v>
      </c>
      <c r="F13" s="134">
        <f ca="1">OFFSET(Sheet3!$C$5,C14,$B$9)</f>
        <v>0</v>
      </c>
      <c r="G13" s="134">
        <f ca="1">MAX(OFFSET(Sheet3!$C$6:$J$6,C14,$B$9))</f>
        <v>0</v>
      </c>
      <c r="H13" s="134" t="e">
        <f ca="1">AVERAGE(OFFSET(Sheet3!$C$6:$J$6,C14,$B$9))</f>
        <v>#DIV/0!</v>
      </c>
      <c r="I13" s="134">
        <f ca="1">MIN(OFFSET(Sheet3!$C$6:$J$6,C14,$B$9))</f>
        <v>0</v>
      </c>
      <c r="J13" s="167">
        <f ca="1">(MAX(OFFSET(Sheet3!$C$7:$J$7,C14,$B$9)))/86400</f>
        <v>0</v>
      </c>
      <c r="K13" s="167" t="e">
        <f ca="1">(AVERAGE(OFFSET(Sheet3!$C$7:$J$7,C14,$B$9)))/86400</f>
        <v>#DIV/0!</v>
      </c>
      <c r="L13" s="167">
        <f ca="1">(MIN(OFFSET(Sheet3!$C$7:$J$7,C14,$B$9)))/86400</f>
        <v>0</v>
      </c>
      <c r="M13" s="134">
        <f ca="1">MAX(OFFSET(Sheet3!$C$8:$J$8,C14,$B$9))</f>
        <v>0</v>
      </c>
      <c r="N13" s="134">
        <f ca="1">(OFFSET(Sheet3!$K$8,C14,$B$9))</f>
        <v>0</v>
      </c>
      <c r="O13" s="134">
        <f ca="1">MIN(OFFSET(Sheet3!$C$8:$J$8,C14,$B$9))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5</v>
      </c>
      <c r="F14" s="134">
        <f ca="1">OFFSET(Sheet3!$C$5,C15,$B$9)</f>
        <v>0</v>
      </c>
      <c r="G14" s="134">
        <f ca="1">MAX(OFFSET(Sheet3!$C$6:$J$6,C15,$B$9))</f>
        <v>0</v>
      </c>
      <c r="H14" s="134" t="e">
        <f ca="1">AVERAGE(OFFSET(Sheet3!$C$6:$J$6,C15,$B$9))</f>
        <v>#DIV/0!</v>
      </c>
      <c r="I14" s="134">
        <f ca="1">MIN(OFFSET(Sheet3!$C$6:$J$6,C15,$B$9))</f>
        <v>0</v>
      </c>
      <c r="J14" s="167">
        <f ca="1">(MAX(OFFSET(Sheet3!$C$7:$J$7,C15,$B$9)))/86400</f>
        <v>0</v>
      </c>
      <c r="K14" s="167" t="e">
        <f ca="1">(AVERAGE(OFFSET(Sheet3!$C$7:$J$7,C15,$B$9)))/86400</f>
        <v>#DIV/0!</v>
      </c>
      <c r="L14" s="167">
        <f ca="1">(MIN(OFFSET(Sheet3!$C$7:$J$7,C15,$B$9)))/86400</f>
        <v>0</v>
      </c>
      <c r="M14" s="134">
        <f ca="1">MAX(OFFSET(Sheet3!$C$8:$J$8,C15,$B$9))</f>
        <v>0</v>
      </c>
      <c r="N14" s="134">
        <f ca="1">(OFFSET(Sheet3!$K$8,C15,$B$9))</f>
        <v>0</v>
      </c>
      <c r="O14" s="134">
        <f ca="1">MIN(OFFSET(Sheet3!$C$8:$J$8,C15,$B$9))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5</v>
      </c>
      <c r="F15" s="134">
        <f ca="1">OFFSET(Sheet3!$C$5,C16,$B$9)</f>
        <v>3</v>
      </c>
      <c r="G15" s="134">
        <f ca="1">MAX(OFFSET(Sheet3!$C$6:$J$6,C16,$B$9))</f>
        <v>540.79999999999995</v>
      </c>
      <c r="H15" s="134">
        <f ca="1">AVERAGE(OFFSET(Sheet3!$C$6:$J$6,C16,$B$9))</f>
        <v>522.85333333333335</v>
      </c>
      <c r="I15" s="134">
        <f ca="1">MIN(OFFSET(Sheet3!$C$6:$J$6,C16,$B$9))</f>
        <v>486.96</v>
      </c>
      <c r="J15" s="167">
        <f ca="1">(MAX(OFFSET(Sheet3!$C$7:$J$7,C16,$B$9)))/86400</f>
        <v>3.3101851851851851E-3</v>
      </c>
      <c r="K15" s="167">
        <f ca="1">(AVERAGE(OFFSET(Sheet3!$C$7:$J$7,C16,$B$9)))/86400</f>
        <v>3.1057098765432094E-3</v>
      </c>
      <c r="L15" s="167">
        <f ca="1">(MIN(OFFSET(Sheet3!$C$7:$J$7,C16,$B$9)))/86400</f>
        <v>2.9166666666666668E-3</v>
      </c>
      <c r="M15" s="134">
        <f ca="1">MAX(OFFSET(Sheet3!$C$8:$J$8,C16,$B$9))</f>
        <v>1.4631909999999999</v>
      </c>
      <c r="N15" s="134">
        <f ca="1">(OFFSET(Sheet3!$K$8,C16,$B$9))</f>
        <v>1.3285332980869564</v>
      </c>
      <c r="O15" s="134">
        <f ca="1">MIN(OFFSET(Sheet3!$C$8:$J$8,C16,$B$9))</f>
        <v>1.1587540000000001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5</v>
      </c>
      <c r="F16" s="134">
        <f ca="1">OFFSET(Sheet3!$C$5,C17,$B$9)</f>
        <v>3</v>
      </c>
      <c r="G16" s="134">
        <f ca="1">MAX(OFFSET(Sheet3!$C$6:$J$6,C17,$B$9))</f>
        <v>486.96</v>
      </c>
      <c r="H16" s="134">
        <f ca="1">AVERAGE(OFFSET(Sheet3!$C$6:$J$6,C17,$B$9))</f>
        <v>420.02666666666664</v>
      </c>
      <c r="I16" s="134">
        <f ca="1">MIN(OFFSET(Sheet3!$C$6:$J$6,C17,$B$9))</f>
        <v>286.16000000000003</v>
      </c>
      <c r="J16" s="167">
        <f ca="1">(MAX(OFFSET(Sheet3!$C$7:$J$7,C17,$B$9)))/86400</f>
        <v>8.2291666666666659E-3</v>
      </c>
      <c r="K16" s="167">
        <f ca="1">(AVERAGE(OFFSET(Sheet3!$C$7:$J$7,C17,$B$9)))/86400</f>
        <v>6.2384259259259259E-3</v>
      </c>
      <c r="L16" s="167">
        <f ca="1">(MIN(OFFSET(Sheet3!$C$7:$J$7,C17,$B$9)))/86400</f>
        <v>4.31712962962963E-3</v>
      </c>
      <c r="M16" s="134">
        <f ca="1">MAX(OFFSET(Sheet3!$C$8:$J$8,C17,$B$9))</f>
        <v>0.62240899999999999</v>
      </c>
      <c r="N16" s="134">
        <f ca="1">(OFFSET(Sheet3!$K$8,C17,$B$9))</f>
        <v>0.53131892719851581</v>
      </c>
      <c r="O16" s="134">
        <f ca="1">MIN(OFFSET(Sheet3!$C$8:$J$8,C17,$B$9))</f>
        <v>0.466447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5</v>
      </c>
      <c r="F17" s="134">
        <f ca="1">OFFSET(Sheet3!$C$5,C18,$B$9)</f>
        <v>1</v>
      </c>
      <c r="G17" s="134">
        <f ca="1">MAX(OFFSET(Sheet3!$C$6:$J$6,C18,$B$9))</f>
        <v>516.96</v>
      </c>
      <c r="H17" s="134">
        <f ca="1">AVERAGE(OFFSET(Sheet3!$C$6:$J$6,C18,$B$9))</f>
        <v>516.96</v>
      </c>
      <c r="I17" s="134">
        <f ca="1">MIN(OFFSET(Sheet3!$C$6:$J$6,C18,$B$9))</f>
        <v>516.96</v>
      </c>
      <c r="J17" s="167">
        <f ca="1">(MAX(OFFSET(Sheet3!$C$7:$J$7,C18,$B$9)))/86400</f>
        <v>3.3101851851851851E-3</v>
      </c>
      <c r="K17" s="167">
        <f ca="1">(AVERAGE(OFFSET(Sheet3!$C$7:$J$7,C18,$B$9)))/86400</f>
        <v>3.3101851851851851E-3</v>
      </c>
      <c r="L17" s="167">
        <f ca="1">(MIN(OFFSET(Sheet3!$C$7:$J$7,C18,$B$9)))/86400</f>
        <v>3.3101851851851851E-3</v>
      </c>
      <c r="M17" s="134">
        <f ca="1">MAX(OFFSET(Sheet3!$C$8:$J$8,C18,$B$9))</f>
        <v>1.2324181795804194</v>
      </c>
      <c r="N17" s="134">
        <f ca="1">(OFFSET(Sheet3!$K$8,C18,$B$9))</f>
        <v>1.2324181795804194</v>
      </c>
      <c r="O17" s="134">
        <f ca="1">MIN(OFFSET(Sheet3!$C$8:$J$8,C18,$B$9))</f>
        <v>1.2324181795804194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5</v>
      </c>
      <c r="F18" s="134">
        <f ca="1">OFFSET(Sheet3!$C$5,C19,$B$9)</f>
        <v>0</v>
      </c>
      <c r="G18" s="134">
        <f ca="1">MAX(OFFSET(Sheet3!$C$6:$J$6,C19,$B$9))</f>
        <v>0</v>
      </c>
      <c r="H18" s="134" t="e">
        <f ca="1">AVERAGE(OFFSET(Sheet3!$C$6:$J$6,C19,$B$9))</f>
        <v>#DIV/0!</v>
      </c>
      <c r="I18" s="134">
        <f ca="1">MIN(OFFSET(Sheet3!$C$6:$J$6,C19,$B$9))</f>
        <v>0</v>
      </c>
      <c r="J18" s="167">
        <f ca="1">(MAX(OFFSET(Sheet3!$C$7:$J$7,C19,$B$9)))/86400</f>
        <v>0</v>
      </c>
      <c r="K18" s="167" t="e">
        <f ca="1">(AVERAGE(OFFSET(Sheet3!$C$7:$J$7,C19,$B$9)))/86400</f>
        <v>#DIV/0!</v>
      </c>
      <c r="L18" s="167">
        <f ca="1">(MIN(OFFSET(Sheet3!$C$7:$J$7,C19,$B$9)))/86400</f>
        <v>0</v>
      </c>
      <c r="M18" s="134">
        <f ca="1">MAX(OFFSET(Sheet3!$C$8:$J$8,C19,$B$9))</f>
        <v>0</v>
      </c>
      <c r="N18" s="134">
        <f ca="1">(OFFSET(Sheet3!$K$8,C19,$B$9))</f>
        <v>0</v>
      </c>
      <c r="O18" s="134">
        <f ca="1">MIN(OFFSET(Sheet3!$C$8:$J$8,C19,$B$9))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5</v>
      </c>
      <c r="F19" s="134">
        <f ca="1">OFFSET(Sheet3!$C$5,C20,$B$9)</f>
        <v>0</v>
      </c>
      <c r="G19" s="134">
        <f ca="1">MAX(OFFSET(Sheet3!$C$6:$J$6,C20,$B$9))</f>
        <v>0</v>
      </c>
      <c r="H19" s="134" t="e">
        <f ca="1">AVERAGE(OFFSET(Sheet3!$C$6:$J$6,C20,$B$9))</f>
        <v>#DIV/0!</v>
      </c>
      <c r="I19" s="134">
        <f ca="1">MIN(OFFSET(Sheet3!$C$6:$J$6,C20,$B$9))</f>
        <v>0</v>
      </c>
      <c r="J19" s="167">
        <f ca="1">(MAX(OFFSET(Sheet3!$C$7:$J$7,C20,$B$9)))/86400</f>
        <v>0</v>
      </c>
      <c r="K19" s="167" t="e">
        <f ca="1">(AVERAGE(OFFSET(Sheet3!$C$7:$J$7,C20,$B$9)))/86400</f>
        <v>#DIV/0!</v>
      </c>
      <c r="L19" s="167">
        <f ca="1">(MIN(OFFSET(Sheet3!$C$7:$J$7,C20,$B$9)))/86400</f>
        <v>0</v>
      </c>
      <c r="M19" s="134">
        <f ca="1">MAX(OFFSET(Sheet3!$C$8:$J$8,C20,$B$9))</f>
        <v>0</v>
      </c>
      <c r="N19" s="134">
        <f ca="1">(OFFSET(Sheet3!$K$8,C20,$B$9))</f>
        <v>0</v>
      </c>
      <c r="O19" s="134">
        <f ca="1">MIN(OFFSET(Sheet3!$C$8:$J$8,C20,$B$9))</f>
        <v>0</v>
      </c>
    </row>
    <row r="20" spans="1:15" x14ac:dyDescent="0.25">
      <c r="C20" s="134">
        <v>60</v>
      </c>
      <c r="D20" s="134">
        <f ca="1">OFFSET(Sheet3!$B$5,C21,0)</f>
        <v>88</v>
      </c>
      <c r="E20" s="134">
        <v>5</v>
      </c>
      <c r="F20" s="134">
        <f ca="1">OFFSET(Sheet3!$C$5,C21,$B$9)</f>
        <v>4</v>
      </c>
      <c r="G20" s="134">
        <f ca="1">MAX(OFFSET(Sheet3!$C$6:$J$6,C21,$B$9))</f>
        <v>573.12</v>
      </c>
      <c r="H20" s="134">
        <f ca="1">AVERAGE(OFFSET(Sheet3!$C$6:$J$6,C21,$B$9))</f>
        <v>421.67749999999995</v>
      </c>
      <c r="I20" s="134">
        <f ca="1">MIN(OFFSET(Sheet3!$C$6:$J$6,C21,$B$9))</f>
        <v>258.08</v>
      </c>
      <c r="J20" s="167">
        <f ca="1">(MAX(OFFSET(Sheet3!$C$7:$J$7,C21,$B$9)))/86400</f>
        <v>5.5671296296296293E-3</v>
      </c>
      <c r="K20" s="167">
        <f ca="1">(AVERAGE(OFFSET(Sheet3!$C$7:$J$7,C21,$B$9)))/86400</f>
        <v>4.4820601851851853E-3</v>
      </c>
      <c r="L20" s="167">
        <f ca="1">(MIN(OFFSET(Sheet3!$C$7:$J$7,C21,$B$9)))/86400</f>
        <v>3.7268518518518519E-3</v>
      </c>
      <c r="M20" s="134">
        <f ca="1">MAX(OFFSET(Sheet3!$C$8:$J$8,C21,$B$9))</f>
        <v>0.83084000000000002</v>
      </c>
      <c r="N20" s="134">
        <f ca="1">(OFFSET(Sheet3!$K$8,C21,$B$9))</f>
        <v>0</v>
      </c>
      <c r="O20" s="134">
        <f ca="1">MIN(OFFSET(Sheet3!$C$8:$J$8,C21,$B$9))</f>
        <v>0.49428800000000001</v>
      </c>
    </row>
    <row r="21" spans="1:15" x14ac:dyDescent="0.25">
      <c r="C21" s="134">
        <v>64</v>
      </c>
      <c r="D21" s="134">
        <f ca="1">OFFSET(Sheet3!$B$5,C22,0)</f>
        <v>89</v>
      </c>
      <c r="E21" s="134">
        <v>5</v>
      </c>
      <c r="F21" s="134">
        <f ca="1">OFFSET(Sheet3!$C$5,C22,$B$9)</f>
        <v>4</v>
      </c>
      <c r="G21" s="134">
        <f ca="1">MAX(OFFSET(Sheet3!$C$6:$J$6,C22,$B$9))</f>
        <v>472.75</v>
      </c>
      <c r="H21" s="134">
        <f ca="1">AVERAGE(OFFSET(Sheet3!$C$6:$J$6,C22,$B$9))</f>
        <v>431.52</v>
      </c>
      <c r="I21" s="134">
        <f ca="1">MIN(OFFSET(Sheet3!$C$6:$J$6,C22,$B$9))</f>
        <v>331.41</v>
      </c>
      <c r="J21" s="167">
        <f ca="1">(MAX(OFFSET(Sheet3!$C$7:$J$7,C22,$B$9)))/86400</f>
        <v>3.0555555555555557E-3</v>
      </c>
      <c r="K21" s="167">
        <f ca="1">(AVERAGE(OFFSET(Sheet3!$C$7:$J$7,C22,$B$9)))/86400</f>
        <v>2.7083333333333334E-3</v>
      </c>
      <c r="L21" s="167">
        <f ca="1">(MIN(OFFSET(Sheet3!$C$7:$J$7,C22,$B$9)))/86400</f>
        <v>2.3495370370370371E-3</v>
      </c>
      <c r="M21" s="134">
        <f ca="1">MAX(OFFSET(Sheet3!$C$8:$J$8,C22,$B$9))</f>
        <v>1.582389</v>
      </c>
      <c r="N21" s="134">
        <f ca="1">(OFFSET(Sheet3!$K$8,C22,$B$9))</f>
        <v>1.2573386338461539</v>
      </c>
      <c r="O21" s="134">
        <f ca="1">MIN(OFFSET(Sheet3!$C$8:$J$8,C22,$B$9))</f>
        <v>0.99010200000000004</v>
      </c>
    </row>
    <row r="22" spans="1:15" x14ac:dyDescent="0.25">
      <c r="C22" s="134">
        <v>68</v>
      </c>
      <c r="D22" s="134">
        <f ca="1">OFFSET(Sheet3!$B$5,C23,0)</f>
        <v>91</v>
      </c>
      <c r="E22" s="134">
        <v>5</v>
      </c>
      <c r="F22" s="134">
        <f ca="1">OFFSET(Sheet3!$C$5,C23,$B$9)</f>
        <v>0</v>
      </c>
      <c r="G22" s="134">
        <f ca="1">MAX(OFFSET(Sheet3!$C$6:$J$6,C23,$B$9))</f>
        <v>0</v>
      </c>
      <c r="H22" s="134" t="e">
        <f ca="1">AVERAGE(OFFSET(Sheet3!$C$6:$J$6,C23,$B$9))</f>
        <v>#DIV/0!</v>
      </c>
      <c r="I22" s="134">
        <f ca="1">MIN(OFFSET(Sheet3!$C$6:$J$6,C23,$B$9))</f>
        <v>0</v>
      </c>
      <c r="J22" s="167">
        <f ca="1">(MAX(OFFSET(Sheet3!$C$7:$J$7,C23,$B$9)))/86400</f>
        <v>0</v>
      </c>
      <c r="K22" s="167" t="e">
        <f ca="1">(AVERAGE(OFFSET(Sheet3!$C$7:$J$7,C23,$B$9)))/86400</f>
        <v>#DIV/0!</v>
      </c>
      <c r="L22" s="167">
        <f ca="1">(MIN(OFFSET(Sheet3!$C$7:$J$7,C23,$B$9)))/86400</f>
        <v>0</v>
      </c>
      <c r="M22" s="134">
        <f ca="1">MAX(OFFSET(Sheet3!$C$8:$J$8,C23,$B$9))</f>
        <v>0</v>
      </c>
      <c r="N22" s="134">
        <f ca="1">(OFFSET(Sheet3!$K$8,C23,$B$9))</f>
        <v>0</v>
      </c>
      <c r="O22" s="134">
        <f ca="1">MIN(OFFSET(Sheet3!$C$8:$J$8,C23,$B$9))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5</v>
      </c>
      <c r="F23" s="134">
        <f ca="1">OFFSET(Sheet3!$C$5,C24,$B$9)</f>
        <v>0</v>
      </c>
      <c r="G23" s="134">
        <f ca="1">MAX(OFFSET(Sheet3!$C$6:$J$6,C24,$B$9))</f>
        <v>0</v>
      </c>
      <c r="H23" s="134" t="e">
        <f ca="1">AVERAGE(OFFSET(Sheet3!$C$6:$J$6,C24,$B$9))</f>
        <v>#DIV/0!</v>
      </c>
      <c r="I23" s="134">
        <f ca="1">MIN(OFFSET(Sheet3!$C$6:$J$6,C24,$B$9))</f>
        <v>0</v>
      </c>
      <c r="J23" s="167">
        <f ca="1">(MAX(OFFSET(Sheet3!$C$7:$J$7,C24,$B$9)))/86400</f>
        <v>0</v>
      </c>
      <c r="K23" s="167" t="e">
        <f ca="1">(AVERAGE(OFFSET(Sheet3!$C$7:$J$7,C24,$B$9)))/86400</f>
        <v>#DIV/0!</v>
      </c>
      <c r="L23" s="167">
        <f ca="1">(MIN(OFFSET(Sheet3!$C$7:$J$7,C24,$B$9)))/86400</f>
        <v>0</v>
      </c>
      <c r="M23" s="134">
        <f ca="1">MAX(OFFSET(Sheet3!$C$8:$J$8,C24,$B$9))</f>
        <v>0</v>
      </c>
      <c r="N23" s="134">
        <f ca="1">(OFFSET(Sheet3!$K$8,C24,$B$9))</f>
        <v>0</v>
      </c>
      <c r="O23" s="134">
        <f ca="1">MIN(OFFSET(Sheet3!$C$8:$J$8,C24,$B$9))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5</v>
      </c>
      <c r="F24" s="134">
        <f ca="1">OFFSET(Sheet3!$C$5,C25,$B$9)</f>
        <v>1</v>
      </c>
      <c r="G24" s="134">
        <f ca="1">MAX(OFFSET(Sheet3!$C$6:$J$6,C25,$B$9))</f>
        <v>302.8</v>
      </c>
      <c r="H24" s="134">
        <f ca="1">AVERAGE(OFFSET(Sheet3!$C$6:$J$6,C25,$B$9))</f>
        <v>302.8</v>
      </c>
      <c r="I24" s="134">
        <f ca="1">MIN(OFFSET(Sheet3!$C$6:$J$6,C25,$B$9))</f>
        <v>302.8</v>
      </c>
      <c r="J24" s="167">
        <f ca="1">(MAX(OFFSET(Sheet3!$C$7:$J$7,C25,$B$9)))/86400</f>
        <v>4.3750000000000004E-3</v>
      </c>
      <c r="K24" s="167">
        <f ca="1">(AVERAGE(OFFSET(Sheet3!$C$7:$J$7,C25,$B$9)))/86400</f>
        <v>4.3750000000000004E-3</v>
      </c>
      <c r="L24" s="167">
        <f ca="1">(MIN(OFFSET(Sheet3!$C$7:$J$7,C25,$B$9)))/86400</f>
        <v>4.3750000000000004E-3</v>
      </c>
      <c r="M24" s="134">
        <f ca="1">MAX(OFFSET(Sheet3!$C$8:$J$8,C25,$B$9))</f>
        <v>0.54519300000000004</v>
      </c>
      <c r="N24" s="134">
        <f ca="1">(OFFSET(Sheet3!$K$8,C25,$B$9))</f>
        <v>0.54617429841269849</v>
      </c>
      <c r="O24" s="134">
        <f ca="1">MIN(OFFSET(Sheet3!$C$8:$J$8,C25,$B$9))</f>
        <v>0.54519300000000004</v>
      </c>
    </row>
    <row r="25" spans="1:15" x14ac:dyDescent="0.25">
      <c r="C25" s="134">
        <v>80</v>
      </c>
      <c r="D25" s="134">
        <f ca="1">OFFSET(Sheet3!$B$5,C26,0)</f>
        <v>98</v>
      </c>
      <c r="E25" s="134">
        <v>5</v>
      </c>
      <c r="F25" s="134">
        <f ca="1">OFFSET(Sheet3!$C$5,C26,$B$9)</f>
        <v>0</v>
      </c>
      <c r="G25" s="134">
        <f ca="1">MAX(OFFSET(Sheet3!$C$6:$J$6,C26,$B$9))</f>
        <v>0</v>
      </c>
      <c r="H25" s="134" t="e">
        <f ca="1">AVERAGE(OFFSET(Sheet3!$C$6:$J$6,C26,$B$9))</f>
        <v>#DIV/0!</v>
      </c>
      <c r="I25" s="134">
        <f ca="1">MIN(OFFSET(Sheet3!$C$6:$J$6,C26,$B$9))</f>
        <v>0</v>
      </c>
      <c r="J25" s="167">
        <f ca="1">(MAX(OFFSET(Sheet3!$C$7:$J$7,C26,$B$9)))/86400</f>
        <v>0</v>
      </c>
      <c r="K25" s="167" t="e">
        <f ca="1">(AVERAGE(OFFSET(Sheet3!$C$7:$J$7,C26,$B$9)))/86400</f>
        <v>#DIV/0!</v>
      </c>
      <c r="L25" s="167">
        <f ca="1">(MIN(OFFSET(Sheet3!$C$7:$J$7,C26,$B$9)))/86400</f>
        <v>0</v>
      </c>
      <c r="M25" s="134">
        <f ca="1">MAX(OFFSET(Sheet3!$C$8:$J$8,C26,$B$9))</f>
        <v>0</v>
      </c>
      <c r="N25" s="134">
        <f ca="1">(OFFSET(Sheet3!$K$8,C26,$B$9))</f>
        <v>0</v>
      </c>
      <c r="O25" s="134">
        <f ca="1">MIN(OFFSET(Sheet3!$C$8:$J$8,C26,$B$9))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5</v>
      </c>
      <c r="F26" s="134">
        <f ca="1">OFFSET(Sheet3!$C$5,C27,$B$9)</f>
        <v>0</v>
      </c>
      <c r="G26" s="134">
        <f ca="1">MAX(OFFSET(Sheet3!$C$6:$J$6,C27,$B$9))</f>
        <v>0</v>
      </c>
      <c r="H26" s="134" t="e">
        <f ca="1">AVERAGE(OFFSET(Sheet3!$C$6:$J$6,C27,$B$9))</f>
        <v>#DIV/0!</v>
      </c>
      <c r="I26" s="134">
        <f ca="1">MIN(OFFSET(Sheet3!$C$6:$J$6,C27,$B$9))</f>
        <v>0</v>
      </c>
      <c r="J26" s="167">
        <f ca="1">(MAX(OFFSET(Sheet3!$C$7:$J$7,C27,$B$9)))/86400</f>
        <v>0</v>
      </c>
      <c r="K26" s="167" t="e">
        <f ca="1">(AVERAGE(OFFSET(Sheet3!$C$7:$J$7,C27,$B$9)))/86400</f>
        <v>#DIV/0!</v>
      </c>
      <c r="L26" s="167">
        <f ca="1">(MIN(OFFSET(Sheet3!$C$7:$J$7,C27,$B$9)))/86400</f>
        <v>0</v>
      </c>
      <c r="M26" s="134">
        <f ca="1">MAX(OFFSET(Sheet3!$C$8:$J$8,C27,$B$9))</f>
        <v>0</v>
      </c>
      <c r="N26" s="134">
        <f ca="1">(OFFSET(Sheet3!$K$8,C27,$B$9))</f>
        <v>0</v>
      </c>
      <c r="O26" s="134">
        <f ca="1">MIN(OFFSET(Sheet3!$C$8:$J$8,C27,$B$9))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5</v>
      </c>
      <c r="F27" s="134">
        <f ca="1">OFFSET(Sheet3!$C$5,C28,$B$9)</f>
        <v>7</v>
      </c>
      <c r="G27" s="134">
        <f ca="1">MAX(OFFSET(Sheet3!$C$6:$J$6,C28,$B$9))</f>
        <v>1160.08</v>
      </c>
      <c r="H27" s="134">
        <f ca="1">AVERAGE(OFFSET(Sheet3!$C$6:$J$6,C28,$B$9))</f>
        <v>817.53142857142859</v>
      </c>
      <c r="I27" s="134">
        <f ca="1">MIN(OFFSET(Sheet3!$C$6:$J$6,C28,$B$9))</f>
        <v>486.96</v>
      </c>
      <c r="J27" s="167">
        <f ca="1">(MAX(OFFSET(Sheet3!$C$7:$J$7,C28,$B$9)))/86400</f>
        <v>7.312813650140206E-3</v>
      </c>
      <c r="K27" s="167">
        <f ca="1">(AVERAGE(OFFSET(Sheet3!$C$7:$J$7,C28,$B$9)))/86400</f>
        <v>4.0042907754673255E-3</v>
      </c>
      <c r="L27" s="167">
        <f ca="1">(MIN(OFFSET(Sheet3!$C$7:$J$7,C28,$B$9)))/86400</f>
        <v>1.6718961824360658E-3</v>
      </c>
      <c r="M27" s="134">
        <f ca="1">MAX(OFFSET(Sheet3!$C$8:$J$8,C28,$B$9))</f>
        <v>2.2984625323649741</v>
      </c>
      <c r="N27" s="134">
        <f ca="1">(OFFSET(Sheet3!$K$8,C28,$B$9))</f>
        <v>1.6111363518532458</v>
      </c>
      <c r="O27" s="134">
        <f ca="1">MIN(OFFSET(Sheet3!$C$8:$J$8,C28,$B$9))</f>
        <v>1.2518632171143458</v>
      </c>
    </row>
    <row r="28" spans="1:15" x14ac:dyDescent="0.25">
      <c r="C28" s="134">
        <v>92</v>
      </c>
      <c r="D28" s="134">
        <f ca="1">OFFSET(Sheet3!$B$5,C29,0)</f>
        <v>107</v>
      </c>
      <c r="E28" s="134">
        <v>5</v>
      </c>
      <c r="F28" s="134">
        <f ca="1">OFFSET(Sheet3!$C$5,C29,$B$9)</f>
        <v>0</v>
      </c>
      <c r="G28" s="134">
        <f ca="1">MAX(OFFSET(Sheet3!$C$6:$J$6,C29,$B$9))</f>
        <v>0</v>
      </c>
      <c r="H28" s="134" t="e">
        <f ca="1">AVERAGE(OFFSET(Sheet3!$C$6:$J$6,C29,$B$9))</f>
        <v>#DIV/0!</v>
      </c>
      <c r="I28" s="134">
        <f ca="1">MIN(OFFSET(Sheet3!$C$6:$J$6,C29,$B$9))</f>
        <v>0</v>
      </c>
      <c r="J28" s="167">
        <f ca="1">(MAX(OFFSET(Sheet3!$C$7:$J$7,C29,$B$9)))/86400</f>
        <v>0</v>
      </c>
      <c r="K28" s="167" t="e">
        <f ca="1">(AVERAGE(OFFSET(Sheet3!$C$7:$J$7,C29,$B$9)))/86400</f>
        <v>#DIV/0!</v>
      </c>
      <c r="L28" s="167">
        <f ca="1">(MIN(OFFSET(Sheet3!$C$7:$J$7,C29,$B$9)))/86400</f>
        <v>0</v>
      </c>
      <c r="M28" s="134">
        <f ca="1">MAX(OFFSET(Sheet3!$C$8:$J$8,C29,$B$9))</f>
        <v>0</v>
      </c>
      <c r="N28" s="134">
        <f ca="1">(OFFSET(Sheet3!$K$8,C29,$B$9))</f>
        <v>0</v>
      </c>
      <c r="O28" s="134">
        <f ca="1">MIN(OFFSET(Sheet3!$C$8:$J$8,C29,$B$9))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5</v>
      </c>
      <c r="F29" s="134">
        <f ca="1">OFFSET(Sheet3!$C$5,C30,$B$9)</f>
        <v>3</v>
      </c>
      <c r="G29" s="134">
        <f ca="1">MAX(OFFSET(Sheet3!$C$6:$J$6,C30,$B$9))</f>
        <v>650.13</v>
      </c>
      <c r="H29" s="134">
        <f ca="1">AVERAGE(OFFSET(Sheet3!$C$6:$J$6,C30,$B$9))</f>
        <v>575.90333333333331</v>
      </c>
      <c r="I29" s="134">
        <f ca="1">MIN(OFFSET(Sheet3!$C$6:$J$6,C30,$B$9))</f>
        <v>460.46</v>
      </c>
      <c r="J29" s="167">
        <f ca="1">(MAX(OFFSET(Sheet3!$C$7:$J$7,C30,$B$9)))/86400</f>
        <v>1.1550925925925926E-2</v>
      </c>
      <c r="K29" s="167">
        <f ca="1">(AVERAGE(OFFSET(Sheet3!$C$7:$J$7,C30,$B$9)))/86400</f>
        <v>1.0011574074074074E-2</v>
      </c>
      <c r="L29" s="167">
        <f ca="1">(MIN(OFFSET(Sheet3!$C$7:$J$7,C30,$B$9)))/86400</f>
        <v>7.905092592592592E-3</v>
      </c>
      <c r="M29" s="134">
        <f ca="1">MAX(OFFSET(Sheet3!$C$8:$J$8,C30,$B$9))</f>
        <v>0.48497899999999999</v>
      </c>
      <c r="N29" s="134">
        <f ca="1">(OFFSET(Sheet3!$K$8,C30,$B$9))</f>
        <v>0.4539423203699422</v>
      </c>
      <c r="O29" s="134">
        <f ca="1">MIN(OFFSET(Sheet3!$C$8:$J$8,C30,$B$9))</f>
        <v>0.421462</v>
      </c>
    </row>
    <row r="30" spans="1:15" x14ac:dyDescent="0.25">
      <c r="C30" s="134">
        <v>100</v>
      </c>
      <c r="D30" s="134">
        <f ca="1">OFFSET(Sheet3!$B$5,C31,0)</f>
        <v>111</v>
      </c>
      <c r="E30" s="134">
        <v>5</v>
      </c>
      <c r="F30" s="134">
        <f ca="1">OFFSET(Sheet3!$C$5,C31,$B$9)</f>
        <v>2</v>
      </c>
      <c r="G30" s="134">
        <f ca="1">MAX(OFFSET(Sheet3!$C$6:$J$6,C31,$B$9))</f>
        <v>486.96</v>
      </c>
      <c r="H30" s="134">
        <f ca="1">AVERAGE(OFFSET(Sheet3!$C$6:$J$6,C31,$B$9))</f>
        <v>458.85500000000002</v>
      </c>
      <c r="I30" s="134">
        <f ca="1">MIN(OFFSET(Sheet3!$C$6:$J$6,C31,$B$9))</f>
        <v>430.75</v>
      </c>
      <c r="J30" s="167">
        <f ca="1">(MAX(OFFSET(Sheet3!$C$7:$J$7,C31,$B$9)))/86400</f>
        <v>4.2939814814814811E-3</v>
      </c>
      <c r="K30" s="167">
        <f ca="1">(AVERAGE(OFFSET(Sheet3!$C$7:$J$7,C31,$B$9)))/86400</f>
        <v>4.1435185185185186E-3</v>
      </c>
      <c r="L30" s="167">
        <f ca="1">(MIN(OFFSET(Sheet3!$C$7:$J$7,C31,$B$9)))/86400</f>
        <v>3.9930555555555552E-3</v>
      </c>
      <c r="M30" s="134">
        <f ca="1">MAX(OFFSET(Sheet3!$C$8:$J$8,C31,$B$9))</f>
        <v>0.96108800000000005</v>
      </c>
      <c r="N30" s="134">
        <f ca="1">(OFFSET(Sheet3!$K$8,C31,$B$9))</f>
        <v>0.87389575608938563</v>
      </c>
      <c r="O30" s="134">
        <f ca="1">MIN(OFFSET(Sheet3!$C$8:$J$8,C31,$B$9))</f>
        <v>0.791045</v>
      </c>
    </row>
    <row r="31" spans="1:15" x14ac:dyDescent="0.25">
      <c r="C31" s="134">
        <v>104</v>
      </c>
      <c r="D31" s="134">
        <f ca="1">OFFSET(Sheet3!$B$5,C32,0)</f>
        <v>112</v>
      </c>
      <c r="E31" s="134">
        <v>5</v>
      </c>
      <c r="F31" s="134">
        <f ca="1">OFFSET(Sheet3!$C$5,C32,$B$9)</f>
        <v>0</v>
      </c>
      <c r="G31" s="134">
        <f ca="1">MAX(OFFSET(Sheet3!$C$6:$J$6,C32,$B$9))</f>
        <v>0</v>
      </c>
      <c r="H31" s="134" t="e">
        <f ca="1">AVERAGE(OFFSET(Sheet3!$C$6:$J$6,C32,$B$9))</f>
        <v>#DIV/0!</v>
      </c>
      <c r="I31" s="134">
        <f ca="1">MIN(OFFSET(Sheet3!$C$6:$J$6,C32,$B$9))</f>
        <v>0</v>
      </c>
      <c r="J31" s="167">
        <f ca="1">(MAX(OFFSET(Sheet3!$C$7:$J$7,C32,$B$9)))/86400</f>
        <v>0</v>
      </c>
      <c r="K31" s="167" t="e">
        <f ca="1">(AVERAGE(OFFSET(Sheet3!$C$7:$J$7,C32,$B$9)))/86400</f>
        <v>#DIV/0!</v>
      </c>
      <c r="L31" s="167">
        <f ca="1">(MIN(OFFSET(Sheet3!$C$7:$J$7,C32,$B$9)))/86400</f>
        <v>0</v>
      </c>
      <c r="M31" s="134">
        <f ca="1">MAX(OFFSET(Sheet3!$C$8:$J$8,C32,$B$9))</f>
        <v>0</v>
      </c>
      <c r="N31" s="134">
        <f ca="1">(OFFSET(Sheet3!$K$8,C32,$B$9))</f>
        <v>0</v>
      </c>
      <c r="O31" s="134">
        <f ca="1">MIN(OFFSET(Sheet3!$C$8:$J$8,C32,$B$9))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5</v>
      </c>
      <c r="F32" s="134">
        <f ca="1">OFFSET(Sheet3!$C$5,C33,$B$9)</f>
        <v>1</v>
      </c>
      <c r="G32" s="134">
        <f ca="1">MAX(OFFSET(Sheet3!$C$6:$J$6,C33,$B$9))</f>
        <v>332.8</v>
      </c>
      <c r="H32" s="134">
        <f ca="1">AVERAGE(OFFSET(Sheet3!$C$6:$J$6,C33,$B$9))</f>
        <v>332.8</v>
      </c>
      <c r="I32" s="134">
        <f ca="1">MIN(OFFSET(Sheet3!$C$6:$J$6,C33,$B$9))</f>
        <v>332.8</v>
      </c>
      <c r="J32" s="167">
        <f ca="1">(MAX(OFFSET(Sheet3!$C$7:$J$7,C33,$B$9)))/86400</f>
        <v>3.4027777777777776E-3</v>
      </c>
      <c r="K32" s="167">
        <f ca="1">(AVERAGE(OFFSET(Sheet3!$C$7:$J$7,C33,$B$9)))/86400</f>
        <v>3.4027777777777776E-3</v>
      </c>
      <c r="L32" s="167">
        <f ca="1">(MIN(OFFSET(Sheet3!$C$7:$J$7,C33,$B$9)))/86400</f>
        <v>3.4027777777777776E-3</v>
      </c>
      <c r="M32" s="134">
        <f ca="1">MAX(OFFSET(Sheet3!$C$8:$J$8,C33,$B$9))</f>
        <v>0.77132599999999996</v>
      </c>
      <c r="N32" s="134">
        <f ca="1">(OFFSET(Sheet3!$K$8,C33,$B$9))</f>
        <v>0.77179715918367353</v>
      </c>
      <c r="O32" s="134">
        <f ca="1">MIN(OFFSET(Sheet3!$C$8:$J$8,C33,$B$9))</f>
        <v>0.77132599999999996</v>
      </c>
    </row>
    <row r="33" spans="3:15" x14ac:dyDescent="0.25">
      <c r="C33" s="134">
        <v>112</v>
      </c>
      <c r="D33" s="134">
        <f ca="1">OFFSET(Sheet3!$B$5,C34,0)</f>
        <v>115</v>
      </c>
      <c r="E33" s="134">
        <v>5</v>
      </c>
      <c r="F33" s="134">
        <f ca="1">OFFSET(Sheet3!$C$5,C34,$B$9)</f>
        <v>0</v>
      </c>
      <c r="G33" s="134">
        <f ca="1">MAX(OFFSET(Sheet3!$C$6:$J$6,C34,$B$9))</f>
        <v>0</v>
      </c>
      <c r="H33" s="134" t="e">
        <f ca="1">AVERAGE(OFFSET(Sheet3!$C$6:$J$6,C34,$B$9))</f>
        <v>#DIV/0!</v>
      </c>
      <c r="I33" s="134">
        <f ca="1">MIN(OFFSET(Sheet3!$C$6:$J$6,C34,$B$9))</f>
        <v>0</v>
      </c>
      <c r="J33" s="167">
        <f ca="1">(MAX(OFFSET(Sheet3!$C$7:$J$7,C34,$B$9)))/86400</f>
        <v>0</v>
      </c>
      <c r="K33" s="167" t="e">
        <f ca="1">(AVERAGE(OFFSET(Sheet3!$C$7:$J$7,C34,$B$9)))/86400</f>
        <v>#DIV/0!</v>
      </c>
      <c r="L33" s="167">
        <f ca="1">(MIN(OFFSET(Sheet3!$C$7:$J$7,C34,$B$9)))/86400</f>
        <v>0</v>
      </c>
      <c r="M33" s="134">
        <f ca="1">MAX(OFFSET(Sheet3!$C$8:$J$8,C34,$B$9))</f>
        <v>0</v>
      </c>
      <c r="N33" s="134">
        <f ca="1">(OFFSET(Sheet3!$K$8,C34,$B$9))</f>
        <v>0</v>
      </c>
      <c r="O33" s="134">
        <f ca="1">MIN(OFFSET(Sheet3!$C$8:$J$8,C34,$B$9))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5</v>
      </c>
      <c r="F34" s="134">
        <f ca="1">OFFSET(Sheet3!$C$5,C35,$B$9)</f>
        <v>0</v>
      </c>
      <c r="G34" s="134">
        <f ca="1">MAX(OFFSET(Sheet3!$C$6:$J$6,C35,$B$9))</f>
        <v>0</v>
      </c>
      <c r="H34" s="134" t="e">
        <f ca="1">AVERAGE(OFFSET(Sheet3!$C$6:$J$6,C35,$B$9))</f>
        <v>#DIV/0!</v>
      </c>
      <c r="I34" s="134">
        <f ca="1">MIN(OFFSET(Sheet3!$C$6:$J$6,C35,$B$9))</f>
        <v>0</v>
      </c>
      <c r="J34" s="167">
        <f ca="1">(MAX(OFFSET(Sheet3!$C$7:$J$7,C35,$B$9)))/86400</f>
        <v>0</v>
      </c>
      <c r="K34" s="167" t="e">
        <f ca="1">(AVERAGE(OFFSET(Sheet3!$C$7:$J$7,C35,$B$9)))/86400</f>
        <v>#DIV/0!</v>
      </c>
      <c r="L34" s="167">
        <f ca="1">(MIN(OFFSET(Sheet3!$C$7:$J$7,C35,$B$9)))/86400</f>
        <v>0</v>
      </c>
      <c r="M34" s="134">
        <f ca="1">MAX(OFFSET(Sheet3!$C$8:$J$8,C35,$B$9))</f>
        <v>0</v>
      </c>
      <c r="N34" s="134">
        <f ca="1">(OFFSET(Sheet3!$K$8,C35,$B$9))</f>
        <v>0</v>
      </c>
      <c r="O34" s="134">
        <f ca="1">MIN(OFFSET(Sheet3!$C$8:$J$8,C35,$B$9))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5</v>
      </c>
      <c r="F35" s="134">
        <f ca="1">OFFSET(Sheet3!$C$5,C36,$B$9)</f>
        <v>0</v>
      </c>
      <c r="G35" s="134">
        <f ca="1">MAX(OFFSET(Sheet3!$C$6:$J$6,C36,$B$9))</f>
        <v>0</v>
      </c>
      <c r="H35" s="134" t="e">
        <f ca="1">AVERAGE(OFFSET(Sheet3!$C$6:$J$6,C36,$B$9))</f>
        <v>#DIV/0!</v>
      </c>
      <c r="I35" s="134">
        <f ca="1">MIN(OFFSET(Sheet3!$C$6:$J$6,C36,$B$9))</f>
        <v>0</v>
      </c>
      <c r="J35" s="167">
        <f ca="1">(MAX(OFFSET(Sheet3!$C$7:$J$7,C36,$B$9)))/86400</f>
        <v>0</v>
      </c>
      <c r="K35" s="167" t="e">
        <f ca="1">(AVERAGE(OFFSET(Sheet3!$C$7:$J$7,C36,$B$9)))/86400</f>
        <v>#DIV/0!</v>
      </c>
      <c r="L35" s="167">
        <f ca="1">(MIN(OFFSET(Sheet3!$C$7:$J$7,C36,$B$9)))/86400</f>
        <v>0</v>
      </c>
      <c r="M35" s="134">
        <f ca="1">MAX(OFFSET(Sheet3!$C$8:$J$8,C36,$B$9))</f>
        <v>0</v>
      </c>
      <c r="N35" s="134">
        <f ca="1">(OFFSET(Sheet3!$K$8,C36,$B$9))</f>
        <v>0</v>
      </c>
      <c r="O35" s="134">
        <f ca="1">MIN(OFFSET(Sheet3!$C$8:$J$8,C36,$B$9))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5</v>
      </c>
      <c r="F36" s="134">
        <f ca="1">OFFSET(Sheet3!$C$5,C37,$B$9)</f>
        <v>0</v>
      </c>
      <c r="G36" s="134">
        <f ca="1">MAX(OFFSET(Sheet3!$C$6:$J$6,C37,$B$9))</f>
        <v>0</v>
      </c>
      <c r="H36" s="134" t="e">
        <f ca="1">AVERAGE(OFFSET(Sheet3!$C$6:$J$6,C37,$B$9))</f>
        <v>#DIV/0!</v>
      </c>
      <c r="I36" s="134">
        <f ca="1">MIN(OFFSET(Sheet3!$C$6:$J$6,C37,$B$9))</f>
        <v>0</v>
      </c>
      <c r="J36" s="167">
        <f ca="1">(MAX(OFFSET(Sheet3!$C$7:$J$7,C37,$B$9)))/86400</f>
        <v>0</v>
      </c>
      <c r="K36" s="167" t="e">
        <f ca="1">(AVERAGE(OFFSET(Sheet3!$C$7:$J$7,C37,$B$9)))/86400</f>
        <v>#DIV/0!</v>
      </c>
      <c r="L36" s="167">
        <f ca="1">(MIN(OFFSET(Sheet3!$C$7:$J$7,C37,$B$9)))/86400</f>
        <v>0</v>
      </c>
      <c r="M36" s="134">
        <f ca="1">MAX(OFFSET(Sheet3!$C$8:$J$8,C37,$B$9))</f>
        <v>0</v>
      </c>
      <c r="N36" s="134">
        <f ca="1">(OFFSET(Sheet3!$K$8,C37,$B$9))</f>
        <v>0</v>
      </c>
      <c r="O36" s="134">
        <f ca="1">MIN(OFFSET(Sheet3!$C$8:$J$8,C37,$B$9))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5</v>
      </c>
      <c r="F37" s="134">
        <f ca="1">OFFSET(Sheet3!$C$5,C38,$B$9)</f>
        <v>1</v>
      </c>
      <c r="G37" s="134">
        <f ca="1">MAX(OFFSET(Sheet3!$C$6:$J$6,C38,$B$9))</f>
        <v>243.75</v>
      </c>
      <c r="H37" s="134">
        <f ca="1">AVERAGE(OFFSET(Sheet3!$C$6:$J$6,C38,$B$9))</f>
        <v>243.75</v>
      </c>
      <c r="I37" s="134">
        <f ca="1">MIN(OFFSET(Sheet3!$C$6:$J$6,C38,$B$9))</f>
        <v>243.75</v>
      </c>
      <c r="J37" s="167">
        <f ca="1">(MAX(OFFSET(Sheet3!$C$7:$J$7,C38,$B$9)))/86400</f>
        <v>4.9701308590857493E-3</v>
      </c>
      <c r="K37" s="167">
        <f ca="1">(AVERAGE(OFFSET(Sheet3!$C$7:$J$7,C38,$B$9)))/86400</f>
        <v>4.9701308590857493E-3</v>
      </c>
      <c r="L37" s="167">
        <f ca="1">(MIN(OFFSET(Sheet3!$C$7:$J$7,C38,$B$9)))/86400</f>
        <v>4.9701308590857493E-3</v>
      </c>
      <c r="M37" s="134">
        <f ca="1">MAX(OFFSET(Sheet3!$C$8:$J$8,C38,$B$9))</f>
        <v>0.38701718248531136</v>
      </c>
      <c r="N37" s="134">
        <f ca="1">(OFFSET(Sheet3!$K$8,C38,$B$9))</f>
        <v>0.38701718248531136</v>
      </c>
      <c r="O37" s="134">
        <f ca="1">MIN(OFFSET(Sheet3!$C$8:$J$8,C38,$B$9))</f>
        <v>0.38701718248531136</v>
      </c>
    </row>
    <row r="38" spans="3:15" x14ac:dyDescent="0.25">
      <c r="C38" s="134">
        <v>132</v>
      </c>
      <c r="D38" s="134">
        <f ca="1">OFFSET(Sheet3!$B$5,C39,0)</f>
        <v>121</v>
      </c>
      <c r="E38" s="134">
        <v>5</v>
      </c>
      <c r="F38" s="134">
        <f ca="1">OFFSET(Sheet3!$C$5,C39,$B$9)</f>
        <v>5</v>
      </c>
      <c r="G38" s="134">
        <f ca="1">MAX(OFFSET(Sheet3!$C$6:$J$6,C39,$B$9))</f>
        <v>1263.47</v>
      </c>
      <c r="H38" s="134">
        <f ca="1">AVERAGE(OFFSET(Sheet3!$C$6:$J$6,C39,$B$9))</f>
        <v>1039.03</v>
      </c>
      <c r="I38" s="134">
        <f ca="1">MIN(OFFSET(Sheet3!$C$6:$J$6,C39,$B$9))</f>
        <v>937.92</v>
      </c>
      <c r="J38" s="167">
        <f ca="1">(MAX(OFFSET(Sheet3!$C$7:$J$7,C39,$B$9)))/86400</f>
        <v>8.0092592592592594E-3</v>
      </c>
      <c r="K38" s="167">
        <f ca="1">(AVERAGE(OFFSET(Sheet3!$C$7:$J$7,C39,$B$9)))/86400</f>
        <v>6.4976851851851853E-3</v>
      </c>
      <c r="L38" s="167">
        <f ca="1">(MIN(OFFSET(Sheet3!$C$7:$J$7,C39,$B$9)))/86400</f>
        <v>5.185185185185185E-3</v>
      </c>
      <c r="M38" s="134">
        <f ca="1">MAX(OFFSET(Sheet3!$C$8:$J$8,C39,$B$9))</f>
        <v>1.4476910000000001</v>
      </c>
      <c r="N38" s="134">
        <f ca="1">(OFFSET(Sheet3!$K$8,C39,$B$9))</f>
        <v>1.2618939766298538</v>
      </c>
      <c r="O38" s="134">
        <f ca="1">MIN(OFFSET(Sheet3!$C$8:$J$8,C39,$B$9))</f>
        <v>0.98217399999999999</v>
      </c>
    </row>
    <row r="39" spans="3:15" x14ac:dyDescent="0.25">
      <c r="C39" s="134">
        <v>136</v>
      </c>
      <c r="D39" s="134">
        <f ca="1">OFFSET(Sheet3!$B$5,C40,0)</f>
        <v>123</v>
      </c>
      <c r="E39" s="134">
        <v>5</v>
      </c>
      <c r="F39" s="134">
        <f ca="1">OFFSET(Sheet3!$C$5,C40,$B$9)</f>
        <v>0</v>
      </c>
      <c r="G39" s="134">
        <f ca="1">MAX(OFFSET(Sheet3!$C$6:$J$6,C40,$B$9))</f>
        <v>0</v>
      </c>
      <c r="H39" s="134" t="e">
        <f ca="1">AVERAGE(OFFSET(Sheet3!$C$6:$J$6,C40,$B$9))</f>
        <v>#DIV/0!</v>
      </c>
      <c r="I39" s="134">
        <f ca="1">MIN(OFFSET(Sheet3!$C$6:$J$6,C40,$B$9))</f>
        <v>0</v>
      </c>
      <c r="J39" s="167">
        <f ca="1">(MAX(OFFSET(Sheet3!$C$7:$J$7,C40,$B$9)))/86400</f>
        <v>0</v>
      </c>
      <c r="K39" s="167" t="e">
        <f ca="1">(AVERAGE(OFFSET(Sheet3!$C$7:$J$7,C40,$B$9)))/86400</f>
        <v>#DIV/0!</v>
      </c>
      <c r="L39" s="167">
        <f ca="1">(MIN(OFFSET(Sheet3!$C$7:$J$7,C40,$B$9)))/86400</f>
        <v>0</v>
      </c>
      <c r="M39" s="134">
        <f ca="1">MAX(OFFSET(Sheet3!$C$8:$J$8,C40,$B$9))</f>
        <v>0</v>
      </c>
      <c r="N39" s="134">
        <f ca="1">(OFFSET(Sheet3!$K$8,C40,$B$9))</f>
        <v>0</v>
      </c>
      <c r="O39" s="134">
        <f ca="1">MIN(OFFSET(Sheet3!$C$8:$J$8,C40,$B$9))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5</v>
      </c>
      <c r="F40" s="134">
        <f ca="1">OFFSET(Sheet3!$C$5,C41,$B$9)</f>
        <v>1</v>
      </c>
      <c r="G40" s="134">
        <f ca="1">MAX(OFFSET(Sheet3!$C$6:$J$6,C41,$B$9))</f>
        <v>332.8</v>
      </c>
      <c r="H40" s="134">
        <f ca="1">AVERAGE(OFFSET(Sheet3!$C$6:$J$6,C41,$B$9))</f>
        <v>332.8</v>
      </c>
      <c r="I40" s="134">
        <f ca="1">MIN(OFFSET(Sheet3!$C$6:$J$6,C41,$B$9))</f>
        <v>332.8</v>
      </c>
      <c r="J40" s="167">
        <f ca="1">(MAX(OFFSET(Sheet3!$C$7:$J$7,C41,$B$9)))/86400</f>
        <v>1.3518518518518518E-2</v>
      </c>
      <c r="K40" s="167">
        <f ca="1">(AVERAGE(OFFSET(Sheet3!$C$7:$J$7,C41,$B$9)))/86400</f>
        <v>1.3518518518518518E-2</v>
      </c>
      <c r="L40" s="167">
        <f ca="1">(MIN(OFFSET(Sheet3!$C$7:$J$7,C41,$B$9)))/86400</f>
        <v>1.3518518518518518E-2</v>
      </c>
      <c r="M40" s="134">
        <f ca="1">MAX(OFFSET(Sheet3!$C$8:$J$8,C41,$B$9))</f>
        <v>0.194161</v>
      </c>
      <c r="N40" s="134">
        <f ca="1">(OFFSET(Sheet3!$K$8,C41,$B$9))</f>
        <v>0.19427086027397258</v>
      </c>
      <c r="O40" s="134">
        <f ca="1">MIN(OFFSET(Sheet3!$C$8:$J$8,C41,$B$9))</f>
        <v>0.194161</v>
      </c>
    </row>
    <row r="41" spans="3:15" x14ac:dyDescent="0.25">
      <c r="C41" s="134">
        <v>144</v>
      </c>
      <c r="D41" s="134">
        <f ca="1">OFFSET(Sheet3!$B$5,C42,0)</f>
        <v>129</v>
      </c>
      <c r="E41" s="134">
        <v>5</v>
      </c>
      <c r="F41" s="134">
        <f ca="1">OFFSET(Sheet3!$C$5,C42,$B$9)</f>
        <v>1</v>
      </c>
      <c r="G41" s="134">
        <f ca="1">MAX(OFFSET(Sheet3!$C$6:$J$6,C42,$B$9))</f>
        <v>210.04</v>
      </c>
      <c r="H41" s="134">
        <f ca="1">AVERAGE(OFFSET(Sheet3!$C$6:$J$6,C42,$B$9))</f>
        <v>210.04</v>
      </c>
      <c r="I41" s="134">
        <f ca="1">MIN(OFFSET(Sheet3!$C$6:$J$6,C42,$B$9))</f>
        <v>210.04</v>
      </c>
      <c r="J41" s="167">
        <f ca="1">(MAX(OFFSET(Sheet3!$C$7:$J$7,C42,$B$9)))/86400</f>
        <v>1.7824074074074075E-3</v>
      </c>
      <c r="K41" s="167">
        <f ca="1">(AVERAGE(OFFSET(Sheet3!$C$7:$J$7,C42,$B$9)))/86400</f>
        <v>1.7824074074074075E-3</v>
      </c>
      <c r="L41" s="167">
        <f ca="1">(MIN(OFFSET(Sheet3!$C$7:$J$7,C42,$B$9)))/86400</f>
        <v>1.7824074074074075E-3</v>
      </c>
      <c r="M41" s="134">
        <f ca="1">MAX(OFFSET(Sheet3!$C$8:$J$8,C42,$B$9))</f>
        <v>0.92962800000000001</v>
      </c>
      <c r="N41" s="134">
        <f ca="1">(OFFSET(Sheet3!$K$8,C42,$B$9))</f>
        <v>0.92992618597402599</v>
      </c>
      <c r="O41" s="134">
        <f ca="1">MIN(OFFSET(Sheet3!$C$8:$J$8,C42,$B$9))</f>
        <v>0.92962800000000001</v>
      </c>
    </row>
    <row r="42" spans="3:15" x14ac:dyDescent="0.25">
      <c r="C42" s="134">
        <v>148</v>
      </c>
      <c r="D42" s="134">
        <f ca="1">OFFSET(Sheet3!$B$5,C43,0)</f>
        <v>133</v>
      </c>
      <c r="E42" s="134">
        <v>5</v>
      </c>
      <c r="F42" s="134">
        <f ca="1">OFFSET(Sheet3!$C$5,C43,$B$9)</f>
        <v>0</v>
      </c>
      <c r="G42" s="134">
        <f ca="1">MAX(OFFSET(Sheet3!$C$6:$J$6,C43,$B$9))</f>
        <v>0</v>
      </c>
      <c r="H42" s="134" t="e">
        <f ca="1">AVERAGE(OFFSET(Sheet3!$C$6:$J$6,C43,$B$9))</f>
        <v>#DIV/0!</v>
      </c>
      <c r="I42" s="134">
        <f ca="1">MIN(OFFSET(Sheet3!$C$6:$J$6,C43,$B$9))</f>
        <v>0</v>
      </c>
      <c r="J42" s="167">
        <f ca="1">(MAX(OFFSET(Sheet3!$C$7:$J$7,C43,$B$9)))/86400</f>
        <v>0</v>
      </c>
      <c r="K42" s="167" t="e">
        <f ca="1">(AVERAGE(OFFSET(Sheet3!$C$7:$J$7,C43,$B$9)))/86400</f>
        <v>#DIV/0!</v>
      </c>
      <c r="L42" s="167">
        <f ca="1">(MIN(OFFSET(Sheet3!$C$7:$J$7,C43,$B$9)))/86400</f>
        <v>0</v>
      </c>
      <c r="M42" s="134">
        <f ca="1">MAX(OFFSET(Sheet3!$C$8:$J$8,C43,$B$9))</f>
        <v>0</v>
      </c>
      <c r="N42" s="134">
        <f ca="1">(OFFSET(Sheet3!$K$8,C43,$B$9))</f>
        <v>0</v>
      </c>
      <c r="O42" s="134">
        <f ca="1">MIN(OFFSET(Sheet3!$C$8:$J$8,C43,$B$9))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5</v>
      </c>
      <c r="F43" s="134">
        <f ca="1">OFFSET(Sheet3!$C$5,C44,$B$9)</f>
        <v>0</v>
      </c>
      <c r="G43" s="134">
        <f ca="1">MAX(OFFSET(Sheet3!$C$6:$J$6,C44,$B$9))</f>
        <v>0</v>
      </c>
      <c r="H43" s="134" t="e">
        <f ca="1">AVERAGE(OFFSET(Sheet3!$C$6:$J$6,C44,$B$9))</f>
        <v>#DIV/0!</v>
      </c>
      <c r="I43" s="134">
        <f ca="1">MIN(OFFSET(Sheet3!$C$6:$J$6,C44,$B$9))</f>
        <v>0</v>
      </c>
      <c r="J43" s="167">
        <f ca="1">(MAX(OFFSET(Sheet3!$C$7:$J$7,C44,$B$9)))/86400</f>
        <v>0</v>
      </c>
      <c r="K43" s="167" t="e">
        <f ca="1">(AVERAGE(OFFSET(Sheet3!$C$7:$J$7,C44,$B$9)))/86400</f>
        <v>#DIV/0!</v>
      </c>
      <c r="L43" s="167">
        <f ca="1">(MIN(OFFSET(Sheet3!$C$7:$J$7,C44,$B$9)))/86400</f>
        <v>0</v>
      </c>
      <c r="M43" s="134">
        <f ca="1">MAX(OFFSET(Sheet3!$C$8:$J$8,C44,$B$9))</f>
        <v>0</v>
      </c>
      <c r="N43" s="134">
        <f ca="1">(OFFSET(Sheet3!$K$8,C44,$B$9))</f>
        <v>0</v>
      </c>
      <c r="O43" s="134">
        <f ca="1">MIN(OFFSET(Sheet3!$C$8:$J$8,C44,$B$9))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5</v>
      </c>
      <c r="F44" s="134">
        <f ca="1">OFFSET(Sheet3!$C$5,C45,$B$9)</f>
        <v>1</v>
      </c>
      <c r="G44" s="134">
        <f ca="1">MAX(OFFSET(Sheet3!$C$6:$J$6,C45,$B$9))</f>
        <v>328.2</v>
      </c>
      <c r="H44" s="134">
        <f ca="1">AVERAGE(OFFSET(Sheet3!$C$6:$J$6,C45,$B$9))</f>
        <v>328.2</v>
      </c>
      <c r="I44" s="134">
        <f ca="1">MIN(OFFSET(Sheet3!$C$6:$J$6,C45,$B$9))</f>
        <v>328.2</v>
      </c>
      <c r="J44" s="167">
        <f ca="1">(MAX(OFFSET(Sheet3!$C$7:$J$7,C45,$B$9)))/86400</f>
        <v>2.5115740740740741E-3</v>
      </c>
      <c r="K44" s="167">
        <f ca="1">(AVERAGE(OFFSET(Sheet3!$C$7:$J$7,C45,$B$9)))/86400</f>
        <v>2.5115740740740741E-3</v>
      </c>
      <c r="L44" s="167">
        <f ca="1">(MIN(OFFSET(Sheet3!$C$7:$J$7,C45,$B$9)))/86400</f>
        <v>2.5115740740740741E-3</v>
      </c>
      <c r="M44" s="134">
        <f ca="1">MAX(OFFSET(Sheet3!$C$8:$J$8,C45,$B$9))</f>
        <v>1.030138</v>
      </c>
      <c r="N44" s="134">
        <f ca="1">(OFFSET(Sheet3!$K$8,C45,$B$9))</f>
        <v>1.0312074248847927</v>
      </c>
      <c r="O44" s="134">
        <f ca="1">MIN(OFFSET(Sheet3!$C$8:$J$8,C45,$B$9))</f>
        <v>1.030138</v>
      </c>
    </row>
    <row r="45" spans="3:15" x14ac:dyDescent="0.25">
      <c r="C45" s="134">
        <v>160</v>
      </c>
      <c r="D45" s="134">
        <f ca="1">OFFSET(Sheet3!$B$5,C46,0)</f>
        <v>145</v>
      </c>
      <c r="E45" s="134">
        <v>5</v>
      </c>
      <c r="F45" s="134">
        <f ca="1">OFFSET(Sheet3!$C$5,C46,$B$9)</f>
        <v>0</v>
      </c>
      <c r="G45" s="134">
        <f ca="1">MAX(OFFSET(Sheet3!$C$6:$J$6,C46,$B$9))</f>
        <v>0</v>
      </c>
      <c r="H45" s="134" t="e">
        <f ca="1">AVERAGE(OFFSET(Sheet3!$C$6:$J$6,C46,$B$9))</f>
        <v>#DIV/0!</v>
      </c>
      <c r="I45" s="134">
        <f ca="1">MIN(OFFSET(Sheet3!$C$6:$J$6,C46,$B$9))</f>
        <v>0</v>
      </c>
      <c r="J45" s="167">
        <f ca="1">(MAX(OFFSET(Sheet3!$C$7:$J$7,C46,$B$9)))/86400</f>
        <v>0</v>
      </c>
      <c r="K45" s="167" t="e">
        <f ca="1">(AVERAGE(OFFSET(Sheet3!$C$7:$J$7,C46,$B$9)))/86400</f>
        <v>#DIV/0!</v>
      </c>
      <c r="L45" s="167">
        <f ca="1">(MIN(OFFSET(Sheet3!$C$7:$J$7,C46,$B$9)))/86400</f>
        <v>0</v>
      </c>
      <c r="M45" s="134">
        <f ca="1">MAX(OFFSET(Sheet3!$C$8:$J$8,C46,$B$9))</f>
        <v>0</v>
      </c>
      <c r="N45" s="134">
        <f ca="1">(OFFSET(Sheet3!$K$8,C46,$B$9))</f>
        <v>0</v>
      </c>
      <c r="O45" s="134">
        <f ca="1">MIN(OFFSET(Sheet3!$C$8:$J$8,C46,$B$9))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5</v>
      </c>
      <c r="F46" s="134">
        <f ca="1">OFFSET(Sheet3!$C$5,C47,$B$9)</f>
        <v>0</v>
      </c>
      <c r="G46" s="134">
        <f ca="1">MAX(OFFSET(Sheet3!$C$6:$J$6,C47,$B$9))</f>
        <v>0</v>
      </c>
      <c r="H46" s="134" t="e">
        <f ca="1">AVERAGE(OFFSET(Sheet3!$C$6:$J$6,C47,$B$9))</f>
        <v>#DIV/0!</v>
      </c>
      <c r="I46" s="134">
        <f ca="1">MIN(OFFSET(Sheet3!$C$6:$J$6,C47,$B$9))</f>
        <v>0</v>
      </c>
      <c r="J46" s="167">
        <f ca="1">(MAX(OFFSET(Sheet3!$C$7:$J$7,C47,$B$9)))/86400</f>
        <v>0</v>
      </c>
      <c r="K46" s="167" t="e">
        <f ca="1">(AVERAGE(OFFSET(Sheet3!$C$7:$J$7,C47,$B$9)))/86400</f>
        <v>#DIV/0!</v>
      </c>
      <c r="L46" s="167">
        <f ca="1">(MIN(OFFSET(Sheet3!$C$7:$J$7,C47,$B$9)))/86400</f>
        <v>0</v>
      </c>
      <c r="M46" s="134">
        <f ca="1">MAX(OFFSET(Sheet3!$C$8:$J$8,C47,$B$9))</f>
        <v>0</v>
      </c>
      <c r="N46" s="134">
        <f ca="1">(OFFSET(Sheet3!$K$8,C47,$B$9))</f>
        <v>0</v>
      </c>
      <c r="O46" s="134">
        <f ca="1">MIN(OFFSET(Sheet3!$C$8:$J$8,C47,$B$9))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5</v>
      </c>
      <c r="F47" s="134">
        <f ca="1">OFFSET(Sheet3!$C$5,C48,$B$9)</f>
        <v>0</v>
      </c>
      <c r="G47" s="134">
        <f ca="1">MAX(OFFSET(Sheet3!$C$6:$J$6,C48,$B$9))</f>
        <v>0</v>
      </c>
      <c r="H47" s="134" t="e">
        <f ca="1">AVERAGE(OFFSET(Sheet3!$C$6:$J$6,C48,$B$9))</f>
        <v>#DIV/0!</v>
      </c>
      <c r="I47" s="134">
        <f ca="1">MIN(OFFSET(Sheet3!$C$6:$J$6,C48,$B$9))</f>
        <v>0</v>
      </c>
      <c r="J47" s="167">
        <f ca="1">(MAX(OFFSET(Sheet3!$C$7:$J$7,C48,$B$9)))/86400</f>
        <v>0</v>
      </c>
      <c r="K47" s="167" t="e">
        <f ca="1">(AVERAGE(OFFSET(Sheet3!$C$7:$J$7,C48,$B$9)))/86400</f>
        <v>#DIV/0!</v>
      </c>
      <c r="L47" s="167">
        <f ca="1">(MIN(OFFSET(Sheet3!$C$7:$J$7,C48,$B$9)))/86400</f>
        <v>0</v>
      </c>
      <c r="M47" s="134">
        <f ca="1">MAX(OFFSET(Sheet3!$C$8:$J$8,C48,$B$9))</f>
        <v>0</v>
      </c>
      <c r="N47" s="134">
        <f ca="1">(OFFSET(Sheet3!$K$8,C48,$B$9))</f>
        <v>0</v>
      </c>
      <c r="O47" s="134">
        <f ca="1">MIN(OFFSET(Sheet3!$C$8:$J$8,C48,$B$9))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5</v>
      </c>
      <c r="F48" s="134">
        <f ca="1">OFFSET(Sheet3!$C$5,C49,$B$9)</f>
        <v>1</v>
      </c>
      <c r="G48" s="134">
        <f ca="1">MAX(OFFSET(Sheet3!$C$6:$J$6,C49,$B$9))</f>
        <v>329.72</v>
      </c>
      <c r="H48" s="134">
        <f ca="1">AVERAGE(OFFSET(Sheet3!$C$6:$J$6,C49,$B$9))</f>
        <v>329.72</v>
      </c>
      <c r="I48" s="134">
        <f ca="1">MIN(OFFSET(Sheet3!$C$6:$J$6,C49,$B$9))</f>
        <v>329.72</v>
      </c>
      <c r="J48" s="167">
        <f ca="1">(MAX(OFFSET(Sheet3!$C$7:$J$7,C49,$B$9)))/86400</f>
        <v>3.2870370370370371E-3</v>
      </c>
      <c r="K48" s="167">
        <f ca="1">(AVERAGE(OFFSET(Sheet3!$C$7:$J$7,C49,$B$9)))/86400</f>
        <v>3.2870370370370371E-3</v>
      </c>
      <c r="L48" s="167">
        <f ca="1">(MIN(OFFSET(Sheet3!$C$7:$J$7,C49,$B$9)))/86400</f>
        <v>3.2870370370370371E-3</v>
      </c>
      <c r="M48" s="134">
        <f ca="1">MAX(OFFSET(Sheet3!$C$8:$J$8,C49,$B$9))</f>
        <v>0.789377</v>
      </c>
      <c r="N48" s="134">
        <f ca="1">(OFFSET(Sheet3!$K$8,C49,$B$9))</f>
        <v>0.79157877295774659</v>
      </c>
      <c r="O48" s="134">
        <f ca="1">MIN(OFFSET(Sheet3!$C$8:$J$8,C49,$B$9))</f>
        <v>0.789377</v>
      </c>
    </row>
    <row r="49" spans="3:15" x14ac:dyDescent="0.25">
      <c r="C49" s="134">
        <v>176</v>
      </c>
      <c r="D49" s="134">
        <f ca="1">OFFSET(Sheet3!$B$5,C50,0)</f>
        <v>159</v>
      </c>
      <c r="E49" s="134">
        <v>5</v>
      </c>
      <c r="F49" s="134">
        <f ca="1">OFFSET(Sheet3!$C$5,C50,$B$9)</f>
        <v>0</v>
      </c>
      <c r="G49" s="134">
        <f ca="1">MAX(OFFSET(Sheet3!$C$6:$J$6,C50,$B$9))</f>
        <v>0</v>
      </c>
      <c r="H49" s="134" t="e">
        <f ca="1">AVERAGE(OFFSET(Sheet3!$C$6:$J$6,C50,$B$9))</f>
        <v>#DIV/0!</v>
      </c>
      <c r="I49" s="134">
        <f ca="1">MIN(OFFSET(Sheet3!$C$6:$J$6,C50,$B$9))</f>
        <v>0</v>
      </c>
      <c r="J49" s="167">
        <f ca="1">(MAX(OFFSET(Sheet3!$C$7:$J$7,C50,$B$9)))/86400</f>
        <v>0</v>
      </c>
      <c r="K49" s="167" t="e">
        <f ca="1">(AVERAGE(OFFSET(Sheet3!$C$7:$J$7,C50,$B$9)))/86400</f>
        <v>#DIV/0!</v>
      </c>
      <c r="L49" s="167">
        <f ca="1">(MIN(OFFSET(Sheet3!$C$7:$J$7,C50,$B$9)))/86400</f>
        <v>0</v>
      </c>
      <c r="M49" s="134">
        <f ca="1">MAX(OFFSET(Sheet3!$C$8:$J$8,C50,$B$9))</f>
        <v>0</v>
      </c>
      <c r="N49" s="134">
        <f ca="1">(OFFSET(Sheet3!$K$8,C50,$B$9))</f>
        <v>0</v>
      </c>
      <c r="O49" s="134">
        <f ca="1">MIN(OFFSET(Sheet3!$C$8:$J$8,C50,$B$9))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5</v>
      </c>
      <c r="F50" s="134">
        <f ca="1">OFFSET(Sheet3!$C$5,C51,$B$9)</f>
        <v>0</v>
      </c>
      <c r="G50" s="134">
        <f ca="1">MAX(OFFSET(Sheet3!$C$6:$J$6,C51,$B$9))</f>
        <v>0</v>
      </c>
      <c r="H50" s="134" t="e">
        <f ca="1">AVERAGE(OFFSET(Sheet3!$C$6:$J$6,C51,$B$9))</f>
        <v>#DIV/0!</v>
      </c>
      <c r="I50" s="134">
        <f ca="1">MIN(OFFSET(Sheet3!$C$6:$J$6,C51,$B$9))</f>
        <v>0</v>
      </c>
      <c r="J50" s="167">
        <f ca="1">(MAX(OFFSET(Sheet3!$C$7:$J$7,C51,$B$9)))/86400</f>
        <v>0</v>
      </c>
      <c r="K50" s="167" t="e">
        <f ca="1">(AVERAGE(OFFSET(Sheet3!$C$7:$J$7,C51,$B$9)))/86400</f>
        <v>#DIV/0!</v>
      </c>
      <c r="L50" s="167">
        <f ca="1">(MIN(OFFSET(Sheet3!$C$7:$J$7,C51,$B$9)))/86400</f>
        <v>0</v>
      </c>
      <c r="M50" s="134">
        <f ca="1">MAX(OFFSET(Sheet3!$C$8:$J$8,C51,$B$9))</f>
        <v>0</v>
      </c>
      <c r="N50" s="134">
        <f ca="1">(OFFSET(Sheet3!$K$8,C51,$B$9))</f>
        <v>0</v>
      </c>
      <c r="O50" s="134">
        <f ca="1">MIN(OFFSET(Sheet3!$C$8:$J$8,C51,$B$9))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5</v>
      </c>
      <c r="F51" s="134">
        <f ca="1">OFFSET(Sheet3!$C$5,C52,$B$9)</f>
        <v>0</v>
      </c>
      <c r="G51" s="134">
        <f ca="1">MAX(OFFSET(Sheet3!$C$6:$J$6,C52,$B$9))</f>
        <v>0</v>
      </c>
      <c r="H51" s="134" t="e">
        <f ca="1">AVERAGE(OFFSET(Sheet3!$C$6:$J$6,C52,$B$9))</f>
        <v>#DIV/0!</v>
      </c>
      <c r="I51" s="134">
        <f ca="1">MIN(OFFSET(Sheet3!$C$6:$J$6,C52,$B$9))</f>
        <v>0</v>
      </c>
      <c r="J51" s="167">
        <f ca="1">(MAX(OFFSET(Sheet3!$C$7:$J$7,C52,$B$9)))/86400</f>
        <v>0</v>
      </c>
      <c r="K51" s="167" t="e">
        <f ca="1">(AVERAGE(OFFSET(Sheet3!$C$7:$J$7,C52,$B$9)))/86400</f>
        <v>#DIV/0!</v>
      </c>
      <c r="L51" s="167">
        <f ca="1">(MIN(OFFSET(Sheet3!$C$7:$J$7,C52,$B$9)))/86400</f>
        <v>0</v>
      </c>
      <c r="M51" s="134">
        <f ca="1">MAX(OFFSET(Sheet3!$C$8:$J$8,C52,$B$9))</f>
        <v>0</v>
      </c>
      <c r="N51" s="134">
        <f ca="1">(OFFSET(Sheet3!$K$8,C52,$B$9))</f>
        <v>0</v>
      </c>
      <c r="O51" s="134">
        <f ca="1">MIN(OFFSET(Sheet3!$C$8:$J$8,C52,$B$9))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5</v>
      </c>
      <c r="F52" s="134">
        <f ca="1">OFFSET(Sheet3!$C$5,C53,$B$9)</f>
        <v>0</v>
      </c>
      <c r="G52" s="134">
        <f ca="1">MAX(OFFSET(Sheet3!$C$6:$J$6,C53,$B$9))</f>
        <v>0</v>
      </c>
      <c r="H52" s="134" t="e">
        <f ca="1">AVERAGE(OFFSET(Sheet3!$C$6:$J$6,C53,$B$9))</f>
        <v>#DIV/0!</v>
      </c>
      <c r="I52" s="134">
        <f ca="1">MIN(OFFSET(Sheet3!$C$6:$J$6,C53,$B$9))</f>
        <v>0</v>
      </c>
      <c r="J52" s="167">
        <f ca="1">(MAX(OFFSET(Sheet3!$C$7:$J$7,C53,$B$9)))/86400</f>
        <v>0</v>
      </c>
      <c r="K52" s="167" t="e">
        <f ca="1">(AVERAGE(OFFSET(Sheet3!$C$7:$J$7,C53,$B$9)))/86400</f>
        <v>#DIV/0!</v>
      </c>
      <c r="L52" s="167">
        <f ca="1">(MIN(OFFSET(Sheet3!$C$7:$J$7,C53,$B$9)))/86400</f>
        <v>0</v>
      </c>
      <c r="M52" s="134">
        <f ca="1">MAX(OFFSET(Sheet3!$C$8:$J$8,C53,$B$9))</f>
        <v>0</v>
      </c>
      <c r="N52" s="134">
        <f ca="1">(OFFSET(Sheet3!$K$8,C53,$B$9))</f>
        <v>0</v>
      </c>
      <c r="O52" s="134">
        <f ca="1">MIN(OFFSET(Sheet3!$C$8:$J$8,C53,$B$9))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5</v>
      </c>
      <c r="F53" s="134">
        <f ca="1">OFFSET(Sheet3!$C$5,C54,$B$9)</f>
        <v>0</v>
      </c>
      <c r="G53" s="134">
        <f ca="1">MAX(OFFSET(Sheet3!$C$6:$J$6,C54,$B$9))</f>
        <v>0</v>
      </c>
      <c r="H53" s="134" t="e">
        <f ca="1">AVERAGE(OFFSET(Sheet3!$C$6:$J$6,C54,$B$9))</f>
        <v>#DIV/0!</v>
      </c>
      <c r="I53" s="134">
        <f ca="1">MIN(OFFSET(Sheet3!$C$6:$J$6,C54,$B$9))</f>
        <v>0</v>
      </c>
      <c r="J53" s="167">
        <f ca="1">(MAX(OFFSET(Sheet3!$C$7:$J$7,C54,$B$9)))/86400</f>
        <v>0</v>
      </c>
      <c r="K53" s="167" t="e">
        <f ca="1">(AVERAGE(OFFSET(Sheet3!$C$7:$J$7,C54,$B$9)))/86400</f>
        <v>#DIV/0!</v>
      </c>
      <c r="L53" s="167">
        <f ca="1">(MIN(OFFSET(Sheet3!$C$7:$J$7,C54,$B$9)))/86400</f>
        <v>0</v>
      </c>
      <c r="M53" s="134">
        <f ca="1">MAX(OFFSET(Sheet3!$C$8:$J$8,C54,$B$9))</f>
        <v>0</v>
      </c>
      <c r="N53" s="134">
        <f ca="1">(OFFSET(Sheet3!$K$8,C54,$B$9))</f>
        <v>0</v>
      </c>
      <c r="O53" s="134">
        <f ca="1">MIN(OFFSET(Sheet3!$C$8:$J$8,C54,$B$9))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5</v>
      </c>
      <c r="F54" s="134">
        <f ca="1">OFFSET(Sheet3!$C$5,C55,$B$9)</f>
        <v>3</v>
      </c>
      <c r="G54" s="134">
        <f ca="1">MAX(OFFSET(Sheet3!$C$6:$J$6,C55,$B$9))</f>
        <v>221.54</v>
      </c>
      <c r="H54" s="134">
        <f ca="1">AVERAGE(OFFSET(Sheet3!$C$6:$J$6,C55,$B$9))</f>
        <v>221.54</v>
      </c>
      <c r="I54" s="134">
        <f ca="1">MIN(OFFSET(Sheet3!$C$6:$J$6,C55,$B$9))</f>
        <v>221.54</v>
      </c>
      <c r="J54" s="167">
        <f ca="1">(MAX(OFFSET(Sheet3!$C$7:$J$7,C55,$B$9)))/86400</f>
        <v>2.3148148148148147E-3</v>
      </c>
      <c r="K54" s="167">
        <f ca="1">(AVERAGE(OFFSET(Sheet3!$C$7:$J$7,C55,$B$9)))/86400</f>
        <v>2.2183641975308641E-3</v>
      </c>
      <c r="L54" s="167">
        <f ca="1">(MIN(OFFSET(Sheet3!$C$7:$J$7,C55,$B$9)))/86400</f>
        <v>2.0949074074074073E-3</v>
      </c>
      <c r="M54" s="134">
        <f ca="1">MAX(OFFSET(Sheet3!$C$8:$J$8,C55,$B$9))</f>
        <v>0.83241399999999999</v>
      </c>
      <c r="N54" s="134">
        <f ca="1">(OFFSET(Sheet3!$K$8,C55,$B$9))</f>
        <v>0.78808443464347833</v>
      </c>
      <c r="O54" s="134">
        <f ca="1">MIN(OFFSET(Sheet3!$C$8:$J$8,C55,$B$9))</f>
        <v>0.75179399999999996</v>
      </c>
    </row>
    <row r="55" spans="3:15" x14ac:dyDescent="0.25">
      <c r="C55" s="134">
        <v>200</v>
      </c>
      <c r="D55" s="134">
        <f ca="1">OFFSET(Sheet3!$B$5,C56,0)</f>
        <v>184</v>
      </c>
      <c r="E55" s="134">
        <v>5</v>
      </c>
      <c r="F55" s="134">
        <f ca="1">OFFSET(Sheet3!$C$5,C56,$B$9)</f>
        <v>0</v>
      </c>
      <c r="G55" s="134">
        <f ca="1">MAX(OFFSET(Sheet3!$C$6:$J$6,C56,$B$9))</f>
        <v>0</v>
      </c>
      <c r="H55" s="134" t="e">
        <f ca="1">AVERAGE(OFFSET(Sheet3!$C$6:$J$6,C56,$B$9))</f>
        <v>#DIV/0!</v>
      </c>
      <c r="I55" s="134">
        <f ca="1">MIN(OFFSET(Sheet3!$C$6:$J$6,C56,$B$9))</f>
        <v>0</v>
      </c>
      <c r="J55" s="167">
        <f ca="1">(MAX(OFFSET(Sheet3!$C$7:$J$7,C56,$B$9)))/86400</f>
        <v>0</v>
      </c>
      <c r="K55" s="167" t="e">
        <f ca="1">(AVERAGE(OFFSET(Sheet3!$C$7:$J$7,C56,$B$9)))/86400</f>
        <v>#DIV/0!</v>
      </c>
      <c r="L55" s="167">
        <f ca="1">(MIN(OFFSET(Sheet3!$C$7:$J$7,C56,$B$9)))/86400</f>
        <v>0</v>
      </c>
      <c r="M55" s="134">
        <f ca="1">MAX(OFFSET(Sheet3!$C$8:$J$8,C56,$B$9))</f>
        <v>0</v>
      </c>
      <c r="N55" s="134">
        <f ca="1">(OFFSET(Sheet3!$K$8,C56,$B$9))</f>
        <v>0</v>
      </c>
      <c r="O55" s="134">
        <f ca="1">MIN(OFFSET(Sheet3!$C$8:$J$8,C56,$B$9))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5</v>
      </c>
      <c r="F56" s="134">
        <f ca="1">OFFSET(Sheet3!$C$5,C57,$B$9)</f>
        <v>0</v>
      </c>
      <c r="G56" s="134">
        <f ca="1">MAX(OFFSET(Sheet3!$C$6:$J$6,C57,$B$9))</f>
        <v>0</v>
      </c>
      <c r="H56" s="134" t="e">
        <f ca="1">AVERAGE(OFFSET(Sheet3!$C$6:$J$6,C57,$B$9))</f>
        <v>#DIV/0!</v>
      </c>
      <c r="I56" s="134">
        <f ca="1">MIN(OFFSET(Sheet3!$C$6:$J$6,C57,$B$9))</f>
        <v>0</v>
      </c>
      <c r="J56" s="167">
        <f ca="1">(MAX(OFFSET(Sheet3!$C$7:$J$7,C57,$B$9)))/86400</f>
        <v>0</v>
      </c>
      <c r="K56" s="167" t="e">
        <f ca="1">(AVERAGE(OFFSET(Sheet3!$C$7:$J$7,C57,$B$9)))/86400</f>
        <v>#DIV/0!</v>
      </c>
      <c r="L56" s="167">
        <f ca="1">(MIN(OFFSET(Sheet3!$C$7:$J$7,C57,$B$9)))/86400</f>
        <v>0</v>
      </c>
      <c r="M56" s="134">
        <f ca="1">MAX(OFFSET(Sheet3!$C$8:$J$8,C57,$B$9))</f>
        <v>0</v>
      </c>
      <c r="N56" s="134">
        <f ca="1">(OFFSET(Sheet3!$K$8,C57,$B$9))</f>
        <v>0</v>
      </c>
      <c r="O56" s="134">
        <f ca="1">MIN(OFFSET(Sheet3!$C$8:$J$8,C57,$B$9))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5</v>
      </c>
      <c r="F57" s="134">
        <f ca="1">OFFSET(Sheet3!$C$5,C58,$B$9)</f>
        <v>0</v>
      </c>
      <c r="G57" s="134">
        <f ca="1">MAX(OFFSET(Sheet3!$C$6:$J$6,C58,$B$9))</f>
        <v>0</v>
      </c>
      <c r="H57" s="134" t="e">
        <f ca="1">AVERAGE(OFFSET(Sheet3!$C$6:$J$6,C58,$B$9))</f>
        <v>#DIV/0!</v>
      </c>
      <c r="I57" s="134">
        <f ca="1">MIN(OFFSET(Sheet3!$C$6:$J$6,C58,$B$9))</f>
        <v>0</v>
      </c>
      <c r="J57" s="167">
        <f ca="1">(MAX(OFFSET(Sheet3!$C$7:$J$7,C58,$B$9)))/86400</f>
        <v>0</v>
      </c>
      <c r="K57" s="167" t="e">
        <f ca="1">(AVERAGE(OFFSET(Sheet3!$C$7:$J$7,C58,$B$9)))/86400</f>
        <v>#DIV/0!</v>
      </c>
      <c r="L57" s="167">
        <f ca="1">(MIN(OFFSET(Sheet3!$C$7:$J$7,C58,$B$9)))/86400</f>
        <v>0</v>
      </c>
      <c r="M57" s="134">
        <f ca="1">MAX(OFFSET(Sheet3!$C$8:$J$8,C58,$B$9))</f>
        <v>0</v>
      </c>
      <c r="N57" s="134">
        <f ca="1">(OFFSET(Sheet3!$K$8,C58,$B$9))</f>
        <v>0</v>
      </c>
      <c r="O57" s="134">
        <f ca="1">MIN(OFFSET(Sheet3!$C$8:$J$8,C58,$B$9))</f>
        <v>0</v>
      </c>
    </row>
    <row r="58" spans="3:15" x14ac:dyDescent="0.25">
      <c r="C58" s="134">
        <v>212</v>
      </c>
      <c r="D58" s="134">
        <f ca="1">OFFSET(Sheet3!$B$5,C59,0)</f>
        <v>197</v>
      </c>
      <c r="E58" s="134">
        <v>5</v>
      </c>
      <c r="F58" s="134">
        <f ca="1">OFFSET(Sheet3!$C$5,C59,$B$9)</f>
        <v>8</v>
      </c>
      <c r="G58" s="134">
        <f ca="1">MAX(OFFSET(Sheet3!$C$6:$J$6,C59,$B$9))</f>
        <v>2250.64</v>
      </c>
      <c r="H58" s="134">
        <f ca="1">AVERAGE(OFFSET(Sheet3!$C$6:$J$6,C59,$B$9))</f>
        <v>610.03250000000003</v>
      </c>
      <c r="I58" s="134">
        <f ca="1">MIN(OFFSET(Sheet3!$C$6:$J$6,C59,$B$9))</f>
        <v>168</v>
      </c>
      <c r="J58" s="167">
        <f ca="1">(MAX(OFFSET(Sheet3!$C$7:$J$7,C59,$B$9)))/86400</f>
        <v>1.5705512833791749E-2</v>
      </c>
      <c r="K58" s="167">
        <f ca="1">(AVERAGE(OFFSET(Sheet3!$C$7:$J$7,C59,$B$9)))/86400</f>
        <v>4.1749760299164352E-3</v>
      </c>
      <c r="L58" s="167">
        <f ca="1">(MIN(OFFSET(Sheet3!$C$7:$J$7,C59,$B$9)))/86400</f>
        <v>1.9092165374954696E-3</v>
      </c>
      <c r="M58" s="134">
        <f ca="1">MAX(OFFSET(Sheet3!$C$8:$J$8,C59,$B$9))</f>
        <v>1.5283520459441098</v>
      </c>
      <c r="N58" s="134">
        <f ca="1">(OFFSET(Sheet3!$K$8,C59,$B$9))</f>
        <v>1.1530613967279393</v>
      </c>
      <c r="O58" s="134">
        <f ca="1">MIN(OFFSET(Sheet3!$C$8:$J$8,C59,$B$9))</f>
        <v>0.43597390933102398</v>
      </c>
    </row>
    <row r="59" spans="3:15" x14ac:dyDescent="0.25">
      <c r="C59" s="134">
        <v>216</v>
      </c>
      <c r="D59" s="134">
        <f ca="1">OFFSET(Sheet3!$B$5,C60,0)</f>
        <v>202</v>
      </c>
      <c r="E59" s="134">
        <v>5</v>
      </c>
      <c r="F59" s="134">
        <f ca="1">OFFSET(Sheet3!$C$5,C60,$B$9)</f>
        <v>3</v>
      </c>
      <c r="G59" s="134">
        <f ca="1">MAX(OFFSET(Sheet3!$C$6:$J$6,C60,$B$9))</f>
        <v>1550.8799999999999</v>
      </c>
      <c r="H59" s="134">
        <f ca="1">AVERAGE(OFFSET(Sheet3!$C$6:$J$6,C60,$B$9))</f>
        <v>746.78000000000009</v>
      </c>
      <c r="I59" s="134">
        <f ca="1">MIN(OFFSET(Sheet3!$C$6:$J$6,C60,$B$9))</f>
        <v>172.5</v>
      </c>
      <c r="J59" s="167">
        <f ca="1">(MAX(OFFSET(Sheet3!$C$7:$J$7,C60,$B$9)))/86400</f>
        <v>6.8978895378420399E-3</v>
      </c>
      <c r="K59" s="167">
        <f ca="1">(AVERAGE(OFFSET(Sheet3!$C$7:$J$7,C60,$B$9)))/86400</f>
        <v>3.7100449860785665E-3</v>
      </c>
      <c r="L59" s="167">
        <f ca="1">(MIN(OFFSET(Sheet3!$C$7:$J$7,C60,$B$9)))/86400</f>
        <v>1.5007639389121785E-3</v>
      </c>
      <c r="M59" s="134">
        <f ca="1">MAX(OFFSET(Sheet3!$C$8:$J$8,C60,$B$9))</f>
        <v>1.7742524192158584</v>
      </c>
      <c r="N59" s="134">
        <f ca="1">(OFFSET(Sheet3!$K$8,C60,$B$9))</f>
        <v>1.5884258591358353</v>
      </c>
      <c r="O59" s="134">
        <f ca="1">MIN(OFFSET(Sheet3!$C$8:$J$8,C60,$B$9))</f>
        <v>0.90704776949800614</v>
      </c>
    </row>
    <row r="60" spans="3:15" x14ac:dyDescent="0.25">
      <c r="C60" s="134">
        <v>220</v>
      </c>
      <c r="D60" s="134">
        <f ca="1">OFFSET(Sheet3!$B$5,C61,0)</f>
        <v>203</v>
      </c>
      <c r="E60" s="134">
        <v>5</v>
      </c>
      <c r="F60" s="134">
        <f ca="1">OFFSET(Sheet3!$C$5,C61,$B$9)</f>
        <v>0</v>
      </c>
      <c r="G60" s="134">
        <f ca="1">MAX(OFFSET(Sheet3!$C$6:$J$6,C61,$B$9))</f>
        <v>0</v>
      </c>
      <c r="H60" s="134" t="e">
        <f ca="1">AVERAGE(OFFSET(Sheet3!$C$6:$J$6,C61,$B$9))</f>
        <v>#DIV/0!</v>
      </c>
      <c r="I60" s="134">
        <f ca="1">MIN(OFFSET(Sheet3!$C$6:$J$6,C61,$B$9))</f>
        <v>0</v>
      </c>
      <c r="J60" s="167">
        <f ca="1">(MAX(OFFSET(Sheet3!$C$7:$J$7,C61,$B$9)))/86400</f>
        <v>0</v>
      </c>
      <c r="K60" s="167" t="e">
        <f ca="1">(AVERAGE(OFFSET(Sheet3!$C$7:$J$7,C61,$B$9)))/86400</f>
        <v>#DIV/0!</v>
      </c>
      <c r="L60" s="167">
        <f ca="1">(MIN(OFFSET(Sheet3!$C$7:$J$7,C61,$B$9)))/86400</f>
        <v>0</v>
      </c>
      <c r="M60" s="134">
        <f ca="1">MAX(OFFSET(Sheet3!$C$8:$J$8,C61,$B$9))</f>
        <v>0</v>
      </c>
      <c r="N60" s="134">
        <f ca="1">(OFFSET(Sheet3!$K$8,C61,$B$9))</f>
        <v>0</v>
      </c>
      <c r="O60" s="134">
        <f ca="1">MIN(OFFSET(Sheet3!$C$8:$J$8,C61,$B$9))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5</v>
      </c>
      <c r="F61" s="134">
        <f ca="1">OFFSET(Sheet3!$C$5,C62,$B$9)</f>
        <v>4</v>
      </c>
      <c r="G61" s="134">
        <f ca="1">MAX(OFFSET(Sheet3!$C$6:$J$6,C62,$B$9))</f>
        <v>1070.2599999999998</v>
      </c>
      <c r="H61" s="134">
        <f ca="1">AVERAGE(OFFSET(Sheet3!$C$6:$J$6,C62,$B$9))</f>
        <v>856.76499999999999</v>
      </c>
      <c r="I61" s="134">
        <f ca="1">MIN(OFFSET(Sheet3!$C$6:$J$6,C62,$B$9))</f>
        <v>460.96</v>
      </c>
      <c r="J61" s="167">
        <f ca="1">(MAX(OFFSET(Sheet3!$C$7:$J$7,C62,$B$9)))/86400</f>
        <v>4.3565492072104531E-3</v>
      </c>
      <c r="K61" s="167">
        <f ca="1">(AVERAGE(OFFSET(Sheet3!$C$7:$J$7,C62,$B$9)))/86400</f>
        <v>4.1329048759025733E-3</v>
      </c>
      <c r="L61" s="167">
        <f ca="1">(MIN(OFFSET(Sheet3!$C$7:$J$7,C62,$B$9)))/86400</f>
        <v>3.8915017668987189E-3</v>
      </c>
      <c r="M61" s="134">
        <f ca="1">MAX(OFFSET(Sheet3!$C$8:$J$8,C62,$B$9))</f>
        <v>2.1703286746681911</v>
      </c>
      <c r="N61" s="134">
        <f ca="1">(OFFSET(Sheet3!$K$8,C62,$B$9))</f>
        <v>1.6359113031635792</v>
      </c>
      <c r="O61" s="134">
        <f ca="1">MIN(OFFSET(Sheet3!$C$8:$J$8,C62,$B$9))</f>
        <v>0.84921793008695834</v>
      </c>
    </row>
    <row r="62" spans="3:15" x14ac:dyDescent="0.25">
      <c r="C62" s="134">
        <v>228</v>
      </c>
      <c r="D62" s="134">
        <f ca="1">OFFSET(Sheet3!$B$5,C63,0)</f>
        <v>206</v>
      </c>
      <c r="E62" s="134">
        <v>5</v>
      </c>
      <c r="F62" s="134">
        <f ca="1">OFFSET(Sheet3!$C$5,C63,$B$9)</f>
        <v>5</v>
      </c>
      <c r="G62" s="134">
        <f ca="1">MAX(OFFSET(Sheet3!$C$6:$J$6,C63,$B$9))</f>
        <v>933.41999999999985</v>
      </c>
      <c r="H62" s="134">
        <f ca="1">AVERAGE(OFFSET(Sheet3!$C$6:$J$6,C63,$B$9))</f>
        <v>543.85199999999998</v>
      </c>
      <c r="I62" s="134">
        <f ca="1">MIN(OFFSET(Sheet3!$C$6:$J$6,C63,$B$9))</f>
        <v>446.46</v>
      </c>
      <c r="J62" s="167">
        <f ca="1">(MAX(OFFSET(Sheet3!$C$7:$J$7,C63,$B$9)))/86400</f>
        <v>5.106342385094568E-3</v>
      </c>
      <c r="K62" s="167">
        <f ca="1">(AVERAGE(OFFSET(Sheet3!$C$7:$J$7,C63,$B$9)))/86400</f>
        <v>4.0618352004983026E-3</v>
      </c>
      <c r="L62" s="167">
        <f ca="1">(MIN(OFFSET(Sheet3!$C$7:$J$7,C63,$B$9)))/86400</f>
        <v>3.1892051069727341E-3</v>
      </c>
      <c r="M62" s="134">
        <f ca="1">MAX(OFFSET(Sheet3!$C$8:$J$8,C63,$B$9))</f>
        <v>1.4425159265011269</v>
      </c>
      <c r="N62" s="134">
        <f ca="1">(OFFSET(Sheet3!$K$8,C63,$B$9))</f>
        <v>1.0566030914975304</v>
      </c>
      <c r="O62" s="134">
        <f ca="1">MIN(OFFSET(Sheet3!$C$8:$J$8,C63,$B$9))</f>
        <v>0.73009915875089715</v>
      </c>
    </row>
    <row r="63" spans="3:15" x14ac:dyDescent="0.25">
      <c r="C63" s="134">
        <v>232</v>
      </c>
      <c r="D63" s="134">
        <f ca="1">OFFSET(Sheet3!$B$5,C64,0)</f>
        <v>207</v>
      </c>
      <c r="E63" s="134">
        <v>5</v>
      </c>
      <c r="F63" s="134">
        <f ca="1">OFFSET(Sheet3!$C$5,C64,$B$9)</f>
        <v>3</v>
      </c>
      <c r="G63" s="134">
        <f ca="1">MAX(OFFSET(Sheet3!$C$6:$J$6,C64,$B$9))</f>
        <v>973.92</v>
      </c>
      <c r="H63" s="134">
        <f ca="1">AVERAGE(OFFSET(Sheet3!$C$6:$J$6,C64,$B$9))</f>
        <v>590.23333333333335</v>
      </c>
      <c r="I63" s="134">
        <f ca="1">MIN(OFFSET(Sheet3!$C$6:$J$6,C64,$B$9))</f>
        <v>309.82</v>
      </c>
      <c r="J63" s="167">
        <f ca="1">(MAX(OFFSET(Sheet3!$C$7:$J$7,C64,$B$9)))/86400</f>
        <v>9.7376506035734868E-3</v>
      </c>
      <c r="K63" s="167">
        <f ca="1">(AVERAGE(OFFSET(Sheet3!$C$7:$J$7,C64,$B$9)))/86400</f>
        <v>5.8112778644942228E-3</v>
      </c>
      <c r="L63" s="167">
        <f ca="1">(MIN(OFFSET(Sheet3!$C$7:$J$7,C64,$B$9)))/86400</f>
        <v>3.5012480204534859E-3</v>
      </c>
      <c r="M63" s="134">
        <f ca="1">MAX(OFFSET(Sheet3!$C$8:$J$8,C64,$B$9))</f>
        <v>0.91605489985270194</v>
      </c>
      <c r="N63" s="134">
        <f ca="1">(OFFSET(Sheet3!$K$8,C64,$B$9))</f>
        <v>0.80150371004913235</v>
      </c>
      <c r="O63" s="134">
        <f ca="1">MIN(OFFSET(Sheet3!$C$8:$J$8,C64,$B$9))</f>
        <v>0.69829674769480843</v>
      </c>
    </row>
    <row r="64" spans="3:15" x14ac:dyDescent="0.25">
      <c r="C64" s="134">
        <v>236</v>
      </c>
      <c r="D64" s="134">
        <f ca="1">OFFSET(Sheet3!$B$5,C65,0)</f>
        <v>210</v>
      </c>
      <c r="E64" s="134">
        <v>5</v>
      </c>
      <c r="F64" s="134">
        <f ca="1">OFFSET(Sheet3!$C$5,C65,$B$9)</f>
        <v>0</v>
      </c>
      <c r="G64" s="134">
        <f ca="1">MAX(OFFSET(Sheet3!$C$6:$J$6,C65,$B$9))</f>
        <v>0</v>
      </c>
      <c r="H64" s="134" t="e">
        <f ca="1">AVERAGE(OFFSET(Sheet3!$C$6:$J$6,C65,$B$9))</f>
        <v>#DIV/0!</v>
      </c>
      <c r="I64" s="134">
        <f ca="1">MIN(OFFSET(Sheet3!$C$6:$J$6,C65,$B$9))</f>
        <v>0</v>
      </c>
      <c r="J64" s="167">
        <f ca="1">(MAX(OFFSET(Sheet3!$C$7:$J$7,C65,$B$9)))/86400</f>
        <v>0</v>
      </c>
      <c r="K64" s="167" t="e">
        <f ca="1">(AVERAGE(OFFSET(Sheet3!$C$7:$J$7,C65,$B$9)))/86400</f>
        <v>#DIV/0!</v>
      </c>
      <c r="L64" s="167">
        <f ca="1">(MIN(OFFSET(Sheet3!$C$7:$J$7,C65,$B$9)))/86400</f>
        <v>0</v>
      </c>
      <c r="M64" s="134">
        <f ca="1">MAX(OFFSET(Sheet3!$C$8:$J$8,C65,$B$9))</f>
        <v>0</v>
      </c>
      <c r="N64" s="134">
        <f ca="1">(OFFSET(Sheet3!$K$8,C65,$B$9))</f>
        <v>0</v>
      </c>
      <c r="O64" s="134">
        <f ca="1">MIN(OFFSET(Sheet3!$C$8:$J$8,C65,$B$9))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5</v>
      </c>
      <c r="F65" s="134">
        <f ca="1">OFFSET(Sheet3!$C$5,C66,$B$9)</f>
        <v>7</v>
      </c>
      <c r="G65" s="134">
        <f ca="1">MAX(OFFSET(Sheet3!$C$6:$J$6,C66,$B$9))</f>
        <v>1492.46</v>
      </c>
      <c r="H65" s="134">
        <f ca="1">AVERAGE(OFFSET(Sheet3!$C$6:$J$6,C66,$B$9))</f>
        <v>709.35</v>
      </c>
      <c r="I65" s="134">
        <f ca="1">MIN(OFFSET(Sheet3!$C$6:$J$6,C66,$B$9))</f>
        <v>176.17000000000002</v>
      </c>
      <c r="J65" s="167">
        <f ca="1">(MAX(OFFSET(Sheet3!$C$7:$J$7,C66,$B$9)))/86400</f>
        <v>7.6731628716869204E-3</v>
      </c>
      <c r="K65" s="167">
        <f ca="1">(AVERAGE(OFFSET(Sheet3!$C$7:$J$7,C66,$B$9)))/86400</f>
        <v>4.7134421430085468E-3</v>
      </c>
      <c r="L65" s="167">
        <f ca="1">(MIN(OFFSET(Sheet3!$C$7:$J$7,C66,$B$9)))/86400</f>
        <v>1.4397471317724462E-3</v>
      </c>
      <c r="M65" s="134">
        <f ca="1">MAX(OFFSET(Sheet3!$C$8:$J$8,C66,$B$9))</f>
        <v>1.6336882940633708</v>
      </c>
      <c r="N65" s="134">
        <f ca="1">(OFFSET(Sheet3!$K$8,C66,$B$9))</f>
        <v>1.1876154492818993</v>
      </c>
      <c r="O65" s="134">
        <f ca="1">MIN(OFFSET(Sheet3!$C$8:$J$8,C66,$B$9))</f>
        <v>0.54128288481840681</v>
      </c>
    </row>
    <row r="66" spans="3:15" x14ac:dyDescent="0.25">
      <c r="C66" s="134">
        <v>244</v>
      </c>
      <c r="D66" s="134">
        <f ca="1">OFFSET(Sheet3!$B$5,C67,0)</f>
        <v>212</v>
      </c>
      <c r="E66" s="134">
        <v>5</v>
      </c>
      <c r="F66" s="134">
        <f ca="1">OFFSET(Sheet3!$C$5,C67,$B$9)</f>
        <v>0</v>
      </c>
      <c r="G66" s="134">
        <f ca="1">MAX(OFFSET(Sheet3!$C$6:$J$6,C67,$B$9))</f>
        <v>0</v>
      </c>
      <c r="H66" s="134" t="e">
        <f ca="1">AVERAGE(OFFSET(Sheet3!$C$6:$J$6,C67,$B$9))</f>
        <v>#DIV/0!</v>
      </c>
      <c r="I66" s="134">
        <f ca="1">MIN(OFFSET(Sheet3!$C$6:$J$6,C67,$B$9))</f>
        <v>0</v>
      </c>
      <c r="J66" s="167">
        <f ca="1">(MAX(OFFSET(Sheet3!$C$7:$J$7,C67,$B$9)))/86400</f>
        <v>0</v>
      </c>
      <c r="K66" s="167" t="e">
        <f ca="1">(AVERAGE(OFFSET(Sheet3!$C$7:$J$7,C67,$B$9)))/86400</f>
        <v>#DIV/0!</v>
      </c>
      <c r="L66" s="167">
        <f ca="1">(MIN(OFFSET(Sheet3!$C$7:$J$7,C67,$B$9)))/86400</f>
        <v>0</v>
      </c>
      <c r="M66" s="134">
        <f ca="1">MAX(OFFSET(Sheet3!$C$8:$J$8,C67,$B$9))</f>
        <v>0</v>
      </c>
      <c r="N66" s="134">
        <f ca="1">(OFFSET(Sheet3!$K$8,C67,$B$9))</f>
        <v>0</v>
      </c>
      <c r="O66" s="134">
        <f ca="1">MIN(OFFSET(Sheet3!$C$8:$J$8,C67,$B$9))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5</v>
      </c>
      <c r="F67" s="134">
        <f ca="1">OFFSET(Sheet3!$C$5,C68,$B$9)</f>
        <v>0</v>
      </c>
      <c r="G67" s="134">
        <f ca="1">MAX(OFFSET(Sheet3!$C$6:$J$6,C68,$B$9))</f>
        <v>0</v>
      </c>
      <c r="H67" s="134" t="e">
        <f ca="1">AVERAGE(OFFSET(Sheet3!$C$6:$J$6,C68,$B$9))</f>
        <v>#DIV/0!</v>
      </c>
      <c r="I67" s="134">
        <f ca="1">MIN(OFFSET(Sheet3!$C$6:$J$6,C68,$B$9))</f>
        <v>0</v>
      </c>
      <c r="J67" s="167">
        <f ca="1">(MAX(OFFSET(Sheet3!$C$7:$J$7,C68,$B$9)))/86400</f>
        <v>0</v>
      </c>
      <c r="K67" s="167" t="e">
        <f ca="1">(AVERAGE(OFFSET(Sheet3!$C$7:$J$7,C68,$B$9)))/86400</f>
        <v>#DIV/0!</v>
      </c>
      <c r="L67" s="167">
        <f ca="1">(MIN(OFFSET(Sheet3!$C$7:$J$7,C68,$B$9)))/86400</f>
        <v>0</v>
      </c>
      <c r="M67" s="134">
        <f ca="1">MAX(OFFSET(Sheet3!$C$8:$J$8,C68,$B$9))</f>
        <v>0</v>
      </c>
      <c r="N67" s="134">
        <f ca="1">(OFFSET(Sheet3!$K$8,C68,$B$9))</f>
        <v>0</v>
      </c>
      <c r="O67" s="134">
        <f ca="1">MIN(OFFSET(Sheet3!$C$8:$J$8,C68,$B$9))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5</v>
      </c>
      <c r="F68" s="134">
        <f ca="1">OFFSET(Sheet3!$C$5,C69,$B$9)</f>
        <v>0</v>
      </c>
      <c r="G68" s="134">
        <f ca="1">MAX(OFFSET(Sheet3!$C$6:$J$6,C69,$B$9))</f>
        <v>0</v>
      </c>
      <c r="H68" s="134" t="e">
        <f ca="1">AVERAGE(OFFSET(Sheet3!$C$6:$J$6,C69,$B$9))</f>
        <v>#DIV/0!</v>
      </c>
      <c r="I68" s="134">
        <f ca="1">MIN(OFFSET(Sheet3!$C$6:$J$6,C69,$B$9))</f>
        <v>0</v>
      </c>
      <c r="J68" s="167">
        <f ca="1">(MAX(OFFSET(Sheet3!$C$7:$J$7,C69,$B$9)))/86400</f>
        <v>0</v>
      </c>
      <c r="K68" s="167" t="e">
        <f ca="1">(AVERAGE(OFFSET(Sheet3!$C$7:$J$7,C69,$B$9)))/86400</f>
        <v>#DIV/0!</v>
      </c>
      <c r="L68" s="167">
        <f ca="1">(MIN(OFFSET(Sheet3!$C$7:$J$7,C69,$B$9)))/86400</f>
        <v>0</v>
      </c>
      <c r="M68" s="134">
        <f ca="1">MAX(OFFSET(Sheet3!$C$8:$J$8,C69,$B$9))</f>
        <v>0</v>
      </c>
      <c r="N68" s="134">
        <f ca="1">(OFFSET(Sheet3!$K$8,C69,$B$9))</f>
        <v>0</v>
      </c>
      <c r="O68" s="134">
        <f ca="1">MIN(OFFSET(Sheet3!$C$8:$J$8,C69,$B$9))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5</v>
      </c>
      <c r="F69" s="134">
        <f ca="1">OFFSET(Sheet3!$C$5,C70,$B$9)</f>
        <v>0</v>
      </c>
      <c r="G69" s="134">
        <f ca="1">MAX(OFFSET(Sheet3!$C$6:$J$6,C70,$B$9))</f>
        <v>0</v>
      </c>
      <c r="H69" s="134" t="e">
        <f ca="1">AVERAGE(OFFSET(Sheet3!$C$6:$J$6,C70,$B$9))</f>
        <v>#DIV/0!</v>
      </c>
      <c r="I69" s="134">
        <f ca="1">MIN(OFFSET(Sheet3!$C$6:$J$6,C70,$B$9))</f>
        <v>0</v>
      </c>
      <c r="J69" s="167">
        <f ca="1">(MAX(OFFSET(Sheet3!$C$7:$J$7,C70,$B$9)))/86400</f>
        <v>0</v>
      </c>
      <c r="K69" s="167" t="e">
        <f ca="1">(AVERAGE(OFFSET(Sheet3!$C$7:$J$7,C70,$B$9)))/86400</f>
        <v>#DIV/0!</v>
      </c>
      <c r="L69" s="167">
        <f ca="1">(MIN(OFFSET(Sheet3!$C$7:$J$7,C70,$B$9)))/86400</f>
        <v>0</v>
      </c>
      <c r="M69" s="134">
        <f ca="1">MAX(OFFSET(Sheet3!$C$8:$J$8,C70,$B$9))</f>
        <v>0</v>
      </c>
      <c r="N69" s="134">
        <f ca="1">(OFFSET(Sheet3!$K$8,C70,$B$9))</f>
        <v>0</v>
      </c>
      <c r="O69" s="134">
        <f ca="1">MIN(OFFSET(Sheet3!$C$8:$J$8,C70,$B$9))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5</v>
      </c>
      <c r="F70" s="134">
        <f ca="1">OFFSET(Sheet3!$C$5,C71,$B$9)</f>
        <v>1</v>
      </c>
      <c r="G70" s="134">
        <f ca="1">MAX(OFFSET(Sheet3!$C$6:$J$6,C71,$B$9))</f>
        <v>332.38000000000005</v>
      </c>
      <c r="H70" s="134">
        <f ca="1">AVERAGE(OFFSET(Sheet3!$C$6:$J$6,C71,$B$9))</f>
        <v>332.38000000000005</v>
      </c>
      <c r="I70" s="134">
        <f ca="1">MIN(OFFSET(Sheet3!$C$6:$J$6,C71,$B$9))</f>
        <v>332.38000000000005</v>
      </c>
      <c r="J70" s="167">
        <f ca="1">(MAX(OFFSET(Sheet3!$C$7:$J$7,C71,$B$9)))/86400</f>
        <v>3.4610380924637351E-3</v>
      </c>
      <c r="K70" s="167">
        <f ca="1">(AVERAGE(OFFSET(Sheet3!$C$7:$J$7,C71,$B$9)))/86400</f>
        <v>3.4610380924637351E-3</v>
      </c>
      <c r="L70" s="167">
        <f ca="1">(MIN(OFFSET(Sheet3!$C$7:$J$7,C71,$B$9)))/86400</f>
        <v>3.4610380924637351E-3</v>
      </c>
      <c r="M70" s="134">
        <f ca="1">MAX(OFFSET(Sheet3!$C$8:$J$8,C71,$B$9))</f>
        <v>0.75784772337531625</v>
      </c>
      <c r="N70" s="134">
        <f ca="1">(OFFSET(Sheet3!$K$8,C71,$B$9))</f>
        <v>0.75784772337531625</v>
      </c>
      <c r="O70" s="134">
        <f ca="1">MIN(OFFSET(Sheet3!$C$8:$J$8,C71,$B$9))</f>
        <v>0.75784772337531625</v>
      </c>
    </row>
    <row r="71" spans="3:15" x14ac:dyDescent="0.25">
      <c r="C71" s="134">
        <v>264</v>
      </c>
      <c r="D71" s="134">
        <f ca="1">OFFSET(Sheet3!$B$5,C72,0)</f>
        <v>222</v>
      </c>
      <c r="E71" s="134">
        <v>5</v>
      </c>
      <c r="F71" s="134">
        <f ca="1">OFFSET(Sheet3!$C$5,C72,$B$9)</f>
        <v>4</v>
      </c>
      <c r="G71" s="134">
        <f ca="1">MAX(OFFSET(Sheet3!$C$6:$J$6,C72,$B$9))</f>
        <v>446.46</v>
      </c>
      <c r="H71" s="134">
        <f ca="1">AVERAGE(OFFSET(Sheet3!$C$6:$J$6,C72,$B$9))</f>
        <v>300.20999999999998</v>
      </c>
      <c r="I71" s="134">
        <f ca="1">MIN(OFFSET(Sheet3!$C$6:$J$6,C72,$B$9))</f>
        <v>246.03999999999996</v>
      </c>
      <c r="J71" s="167">
        <f ca="1">(MAX(OFFSET(Sheet3!$C$7:$J$7,C72,$B$9)))/86400</f>
        <v>2.9929941949572987E-3</v>
      </c>
      <c r="K71" s="167">
        <f ca="1">(AVERAGE(OFFSET(Sheet3!$C$7:$J$7,C72,$B$9)))/86400</f>
        <v>2.6847871809275252E-3</v>
      </c>
      <c r="L71" s="167">
        <f ca="1">(MIN(OFFSET(Sheet3!$C$7:$J$7,C72,$B$9)))/86400</f>
        <v>2.2123805618382885E-3</v>
      </c>
      <c r="M71" s="134">
        <f ca="1">MAX(OFFSET(Sheet3!$C$8:$J$8,C72,$B$9))</f>
        <v>1.1831785363927008</v>
      </c>
      <c r="N71" s="134">
        <f ca="1">(OFFSET(Sheet3!$K$8,C72,$B$9))</f>
        <v>0.88240657403425127</v>
      </c>
      <c r="O71" s="134">
        <f ca="1">MIN(OFFSET(Sheet3!$C$8:$J$8,C72,$B$9))</f>
        <v>0.64871402874535911</v>
      </c>
    </row>
    <row r="72" spans="3:15" x14ac:dyDescent="0.25">
      <c r="C72" s="134">
        <v>268</v>
      </c>
      <c r="D72" s="134">
        <f ca="1">OFFSET(Sheet3!$B$5,C73,0)</f>
        <v>224</v>
      </c>
      <c r="E72" s="134">
        <v>5</v>
      </c>
      <c r="F72" s="134">
        <f ca="1">OFFSET(Sheet3!$C$5,C73,$B$9)</f>
        <v>3</v>
      </c>
      <c r="G72" s="134">
        <f ca="1">MAX(OFFSET(Sheet3!$C$6:$J$6,C73,$B$9))</f>
        <v>13095.910000000011</v>
      </c>
      <c r="H72" s="134">
        <f ca="1">AVERAGE(OFFSET(Sheet3!$C$6:$J$6,C73,$B$9))</f>
        <v>5322.890000000004</v>
      </c>
      <c r="I72" s="134">
        <f ca="1">MIN(OFFSET(Sheet3!$C$6:$J$6,C73,$B$9))</f>
        <v>1436.38</v>
      </c>
      <c r="J72" s="167">
        <f ca="1">(MAX(OFFSET(Sheet3!$C$7:$J$7,C73,$B$9)))/86400</f>
        <v>5.018126187084504E-2</v>
      </c>
      <c r="K72" s="167">
        <f ca="1">(AVERAGE(OFFSET(Sheet3!$C$7:$J$7,C73,$B$9)))/86400</f>
        <v>2.2380291264376774E-2</v>
      </c>
      <c r="L72" s="167">
        <f ca="1">(MIN(OFFSET(Sheet3!$C$7:$J$7,C73,$B$9)))/86400</f>
        <v>6.6259422483378573E-3</v>
      </c>
      <c r="M72" s="134">
        <f ca="1">MAX(OFFSET(Sheet3!$C$8:$J$8,C73,$B$9))</f>
        <v>2.0594324417324317</v>
      </c>
      <c r="N72" s="134">
        <f ca="1">(OFFSET(Sheet3!$K$8,C73,$B$9))</f>
        <v>1.8768743671195258</v>
      </c>
      <c r="O72" s="134">
        <f ca="1">MIN(OFFSET(Sheet3!$C$8:$J$8,C73,$B$9))</f>
        <v>1.0969029908900001</v>
      </c>
    </row>
    <row r="73" spans="3:15" x14ac:dyDescent="0.25">
      <c r="C73" s="134">
        <v>272</v>
      </c>
      <c r="D73" s="134">
        <f ca="1">OFFSET(Sheet3!$B$5,C74,0)</f>
        <v>225</v>
      </c>
      <c r="E73" s="134">
        <v>5</v>
      </c>
      <c r="F73" s="134">
        <f ca="1">OFFSET(Sheet3!$C$5,C74,$B$9)</f>
        <v>4</v>
      </c>
      <c r="G73" s="134">
        <f ca="1">MAX(OFFSET(Sheet3!$C$6:$J$6,C74,$B$9))</f>
        <v>485.78999999999996</v>
      </c>
      <c r="H73" s="134">
        <f ca="1">AVERAGE(OFFSET(Sheet3!$C$6:$J$6,C74,$B$9))</f>
        <v>463.28999999999996</v>
      </c>
      <c r="I73" s="134">
        <f ca="1">MIN(OFFSET(Sheet3!$C$6:$J$6,C74,$B$9))</f>
        <v>455.78999999999996</v>
      </c>
      <c r="J73" s="167">
        <f ca="1">(MAX(OFFSET(Sheet3!$C$7:$J$7,C74,$B$9)))/86400</f>
        <v>5.3927749691267046E-3</v>
      </c>
      <c r="K73" s="167">
        <f ca="1">(AVERAGE(OFFSET(Sheet3!$C$7:$J$7,C74,$B$9)))/86400</f>
        <v>4.4228877325182964E-3</v>
      </c>
      <c r="L73" s="167">
        <f ca="1">(MIN(OFFSET(Sheet3!$C$7:$J$7,C74,$B$9)))/86400</f>
        <v>3.9115710020083188E-3</v>
      </c>
      <c r="M73" s="134">
        <f ca="1">MAX(OFFSET(Sheet3!$C$8:$J$8,C74,$B$9))</f>
        <v>0.91953236687253082</v>
      </c>
      <c r="N73" s="134">
        <f ca="1">(OFFSET(Sheet3!$K$8,C74,$B$9))</f>
        <v>0.82660962236355129</v>
      </c>
      <c r="O73" s="134">
        <f ca="1">MIN(OFFSET(Sheet3!$C$8:$J$8,C74,$B$9))</f>
        <v>0.66696944750304088</v>
      </c>
    </row>
    <row r="74" spans="3:15" x14ac:dyDescent="0.25">
      <c r="C74" s="134">
        <v>276</v>
      </c>
      <c r="D74" s="134">
        <f ca="1">OFFSET(Sheet3!$B$5,C75,0)</f>
        <v>232</v>
      </c>
      <c r="E74" s="134">
        <v>5</v>
      </c>
      <c r="F74" s="134">
        <f ca="1">OFFSET(Sheet3!$C$5,C75,$B$9)</f>
        <v>4</v>
      </c>
      <c r="G74" s="134">
        <f ca="1">MAX(OFFSET(Sheet3!$C$6:$J$6,C75,$B$9))</f>
        <v>474.76</v>
      </c>
      <c r="H74" s="134">
        <f ca="1">AVERAGE(OFFSET(Sheet3!$C$6:$J$6,C75,$B$9))</f>
        <v>371.95499999999998</v>
      </c>
      <c r="I74" s="134">
        <f ca="1">MIN(OFFSET(Sheet3!$C$6:$J$6,C75,$B$9))</f>
        <v>276.3</v>
      </c>
      <c r="J74" s="167">
        <f ca="1">(MAX(OFFSET(Sheet3!$C$7:$J$7,C75,$B$9)))/86400</f>
        <v>9.4228116467950963E-3</v>
      </c>
      <c r="K74" s="167">
        <f ca="1">(AVERAGE(OFFSET(Sheet3!$C$7:$J$7,C75,$B$9)))/86400</f>
        <v>6.8696780980854336E-3</v>
      </c>
      <c r="L74" s="167">
        <f ca="1">(MIN(OFFSET(Sheet3!$C$7:$J$7,C75,$B$9)))/86400</f>
        <v>4.2898455723141679E-3</v>
      </c>
      <c r="M74" s="134">
        <f ca="1">MAX(OFFSET(Sheet3!$C$8:$J$8,C75,$B$9))</f>
        <v>0.50826788825961933</v>
      </c>
      <c r="N74" s="134">
        <f ca="1">(OFFSET(Sheet3!$K$8,C75,$B$9))</f>
        <v>0.4272749774090161</v>
      </c>
      <c r="O74" s="134">
        <f ca="1">MIN(OFFSET(Sheet3!$C$8:$J$8,C75,$B$9))</f>
        <v>0.3856247014142184</v>
      </c>
    </row>
    <row r="75" spans="3:15" x14ac:dyDescent="0.25">
      <c r="C75" s="134">
        <v>280</v>
      </c>
      <c r="D75" s="134">
        <f ca="1">OFFSET(Sheet3!$B$5,C76,0)</f>
        <v>234</v>
      </c>
      <c r="E75" s="134">
        <v>5</v>
      </c>
      <c r="F75" s="134">
        <f ca="1">OFFSET(Sheet3!$C$5,C76,$B$9)</f>
        <v>1</v>
      </c>
      <c r="G75" s="134">
        <f ca="1">MAX(OFFSET(Sheet3!$C$6:$J$6,C76,$B$9))</f>
        <v>486.96</v>
      </c>
      <c r="H75" s="134">
        <f ca="1">AVERAGE(OFFSET(Sheet3!$C$6:$J$6,C76,$B$9))</f>
        <v>486.96</v>
      </c>
      <c r="I75" s="134">
        <f ca="1">MIN(OFFSET(Sheet3!$C$6:$J$6,C76,$B$9))</f>
        <v>486.96</v>
      </c>
      <c r="J75" s="167">
        <f ca="1">(MAX(OFFSET(Sheet3!$C$7:$J$7,C76,$B$9)))/86400</f>
        <v>4.5607405335343146E-3</v>
      </c>
      <c r="K75" s="167">
        <f ca="1">(AVERAGE(OFFSET(Sheet3!$C$7:$J$7,C76,$B$9)))/86400</f>
        <v>4.5607405335343146E-3</v>
      </c>
      <c r="L75" s="167">
        <f ca="1">(MIN(OFFSET(Sheet3!$C$7:$J$7,C76,$B$9)))/86400</f>
        <v>4.5607405335343146E-3</v>
      </c>
      <c r="M75" s="134">
        <f ca="1">MAX(OFFSET(Sheet3!$C$8:$J$8,C76,$B$9))</f>
        <v>0.84258043295337148</v>
      </c>
      <c r="N75" s="134">
        <f ca="1">(OFFSET(Sheet3!$K$8,C76,$B$9))</f>
        <v>0.84258043295337148</v>
      </c>
      <c r="O75" s="134">
        <f ca="1">MIN(OFFSET(Sheet3!$C$8:$J$8,C76,$B$9))</f>
        <v>0.84258043295337148</v>
      </c>
    </row>
    <row r="76" spans="3:15" x14ac:dyDescent="0.25">
      <c r="C76" s="134">
        <v>284</v>
      </c>
      <c r="D76" s="134">
        <f ca="1">OFFSET(Sheet3!$B$5,C77,0)</f>
        <v>235</v>
      </c>
      <c r="E76" s="134">
        <v>5</v>
      </c>
      <c r="F76" s="134">
        <f ca="1">OFFSET(Sheet3!$C$5,C77,$B$9)</f>
        <v>3</v>
      </c>
      <c r="G76" s="134">
        <f ca="1">MAX(OFFSET(Sheet3!$C$6:$J$6,C77,$B$9))</f>
        <v>486.96000000000004</v>
      </c>
      <c r="H76" s="134">
        <f ca="1">AVERAGE(OFFSET(Sheet3!$C$6:$J$6,C77,$B$9))</f>
        <v>410.58</v>
      </c>
      <c r="I76" s="134">
        <f ca="1">MIN(OFFSET(Sheet3!$C$6:$J$6,C77,$B$9))</f>
        <v>257.82</v>
      </c>
      <c r="J76" s="167">
        <f ca="1">(MAX(OFFSET(Sheet3!$C$7:$J$7,C77,$B$9)))/86400</f>
        <v>4.2668928064685226E-3</v>
      </c>
      <c r="K76" s="167">
        <f ca="1">(AVERAGE(OFFSET(Sheet3!$C$7:$J$7,C77,$B$9)))/86400</f>
        <v>3.8066244110953489E-3</v>
      </c>
      <c r="L76" s="167">
        <f ca="1">(MIN(OFFSET(Sheet3!$C$7:$J$7,C77,$B$9)))/86400</f>
        <v>2.9571706982502149E-3</v>
      </c>
      <c r="M76" s="134">
        <f ca="1">MAX(OFFSET(Sheet3!$C$8:$J$8,C77,$B$9))</f>
        <v>0.91586391708126458</v>
      </c>
      <c r="N76" s="134">
        <f ca="1">(OFFSET(Sheet3!$K$8,C77,$B$9))</f>
        <v>0.85116000426942118</v>
      </c>
      <c r="O76" s="134">
        <f ca="1">MIN(OFFSET(Sheet3!$C$8:$J$8,C77,$B$9))</f>
        <v>0.68800826564973072</v>
      </c>
    </row>
    <row r="77" spans="3:15" x14ac:dyDescent="0.25">
      <c r="C77" s="134">
        <v>288</v>
      </c>
      <c r="D77" s="134">
        <f ca="1">OFFSET(Sheet3!$B$5,C78,0)</f>
        <v>241</v>
      </c>
      <c r="E77" s="134">
        <v>5</v>
      </c>
      <c r="F77" s="134">
        <f ca="1">OFFSET(Sheet3!$C$5,C78,$B$9)</f>
        <v>0</v>
      </c>
      <c r="G77" s="134">
        <f ca="1">MAX(OFFSET(Sheet3!$C$6:$J$6,C78,$B$9))</f>
        <v>0</v>
      </c>
      <c r="H77" s="134" t="e">
        <f ca="1">AVERAGE(OFFSET(Sheet3!$C$6:$J$6,C78,$B$9))</f>
        <v>#DIV/0!</v>
      </c>
      <c r="I77" s="134">
        <f ca="1">MIN(OFFSET(Sheet3!$C$6:$J$6,C78,$B$9))</f>
        <v>0</v>
      </c>
      <c r="J77" s="167">
        <f ca="1">(MAX(OFFSET(Sheet3!$C$7:$J$7,C78,$B$9)))/86400</f>
        <v>0</v>
      </c>
      <c r="K77" s="167" t="e">
        <f ca="1">(AVERAGE(OFFSET(Sheet3!$C$7:$J$7,C78,$B$9)))/86400</f>
        <v>#DIV/0!</v>
      </c>
      <c r="L77" s="167">
        <f ca="1">(MIN(OFFSET(Sheet3!$C$7:$J$7,C78,$B$9)))/86400</f>
        <v>0</v>
      </c>
      <c r="M77" s="134">
        <f ca="1">MAX(OFFSET(Sheet3!$C$8:$J$8,C78,$B$9))</f>
        <v>0</v>
      </c>
      <c r="N77" s="134">
        <f ca="1">(OFFSET(Sheet3!$K$8,C78,$B$9))</f>
        <v>0</v>
      </c>
      <c r="O77" s="134">
        <f ca="1">MIN(OFFSET(Sheet3!$C$8:$J$8,C78,$B$9))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5</v>
      </c>
      <c r="F78" s="134">
        <f ca="1">OFFSET(Sheet3!$C$5,C79,$B$9)</f>
        <v>1</v>
      </c>
      <c r="G78" s="134">
        <f ca="1">MAX(OFFSET(Sheet3!$C$6:$J$6,C79,$B$9))</f>
        <v>516.96</v>
      </c>
      <c r="H78" s="134">
        <f ca="1">AVERAGE(OFFSET(Sheet3!$C$6:$J$6,C79,$B$9))</f>
        <v>516.96</v>
      </c>
      <c r="I78" s="134">
        <f ca="1">MIN(OFFSET(Sheet3!$C$6:$J$6,C79,$B$9))</f>
        <v>516.96</v>
      </c>
      <c r="J78" s="167">
        <f ca="1">(MAX(OFFSET(Sheet3!$C$7:$J$7,C79,$B$9)))/86400</f>
        <v>4.8223942836589356E-3</v>
      </c>
      <c r="K78" s="167">
        <f ca="1">(AVERAGE(OFFSET(Sheet3!$C$7:$J$7,C79,$B$9)))/86400</f>
        <v>4.8223942836589356E-3</v>
      </c>
      <c r="L78" s="167">
        <f ca="1">(MIN(OFFSET(Sheet3!$C$7:$J$7,C79,$B$9)))/86400</f>
        <v>4.8223942836589356E-3</v>
      </c>
      <c r="M78" s="134">
        <f ca="1">MAX(OFFSET(Sheet3!$C$8:$J$8,C79,$B$9))</f>
        <v>0.84595579706616253</v>
      </c>
      <c r="N78" s="134">
        <f ca="1">(OFFSET(Sheet3!$K$8,C79,$B$9))</f>
        <v>0.84595579706616253</v>
      </c>
      <c r="O78" s="134">
        <f ca="1">MIN(OFFSET(Sheet3!$C$8:$J$8,C79,$B$9))</f>
        <v>0.84595579706616253</v>
      </c>
    </row>
    <row r="79" spans="3:15" x14ac:dyDescent="0.25">
      <c r="C79" s="134">
        <v>296</v>
      </c>
      <c r="D79" s="134">
        <f ca="1">OFFSET(Sheet3!$B$5,C80,0)</f>
        <v>244</v>
      </c>
      <c r="E79" s="134">
        <v>5</v>
      </c>
      <c r="F79" s="134">
        <f ca="1">OFFSET(Sheet3!$C$5,C80,$B$9)</f>
        <v>0</v>
      </c>
      <c r="G79" s="134">
        <f ca="1">MAX(OFFSET(Sheet3!$C$6:$J$6,C80,$B$9))</f>
        <v>0</v>
      </c>
      <c r="H79" s="134" t="e">
        <f ca="1">AVERAGE(OFFSET(Sheet3!$C$6:$J$6,C80,$B$9))</f>
        <v>#DIV/0!</v>
      </c>
      <c r="I79" s="134">
        <f ca="1">MIN(OFFSET(Sheet3!$C$6:$J$6,C80,$B$9))</f>
        <v>0</v>
      </c>
      <c r="J79" s="167">
        <f ca="1">(MAX(OFFSET(Sheet3!$C$7:$J$7,C80,$B$9)))/86400</f>
        <v>0</v>
      </c>
      <c r="K79" s="167" t="e">
        <f ca="1">(AVERAGE(OFFSET(Sheet3!$C$7:$J$7,C80,$B$9)))/86400</f>
        <v>#DIV/0!</v>
      </c>
      <c r="L79" s="167">
        <f ca="1">(MIN(OFFSET(Sheet3!$C$7:$J$7,C80,$B$9)))/86400</f>
        <v>0</v>
      </c>
      <c r="M79" s="134">
        <f ca="1">MAX(OFFSET(Sheet3!$C$8:$J$8,C80,$B$9))</f>
        <v>0</v>
      </c>
      <c r="N79" s="134">
        <f ca="1">(OFFSET(Sheet3!$K$8,C80,$B$9))</f>
        <v>0</v>
      </c>
      <c r="O79" s="134">
        <f ca="1">MIN(OFFSET(Sheet3!$C$8:$J$8,C80,$B$9))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5</v>
      </c>
      <c r="F80" s="134">
        <f ca="1">OFFSET(Sheet3!$C$5,C81,$B$9)</f>
        <v>0</v>
      </c>
      <c r="G80" s="134">
        <f ca="1">MAX(OFFSET(Sheet3!$C$6:$J$6,C81,$B$9))</f>
        <v>0</v>
      </c>
      <c r="H80" s="134" t="e">
        <f ca="1">AVERAGE(OFFSET(Sheet3!$C$6:$J$6,C81,$B$9))</f>
        <v>#DIV/0!</v>
      </c>
      <c r="I80" s="134">
        <f ca="1">MIN(OFFSET(Sheet3!$C$6:$J$6,C81,$B$9))</f>
        <v>0</v>
      </c>
      <c r="J80" s="167">
        <f ca="1">(MAX(OFFSET(Sheet3!$C$7:$J$7,C81,$B$9)))/86400</f>
        <v>0</v>
      </c>
      <c r="K80" s="167" t="e">
        <f ca="1">(AVERAGE(OFFSET(Sheet3!$C$7:$J$7,C81,$B$9)))/86400</f>
        <v>#DIV/0!</v>
      </c>
      <c r="L80" s="167">
        <f ca="1">(MIN(OFFSET(Sheet3!$C$7:$J$7,C81,$B$9)))/86400</f>
        <v>0</v>
      </c>
      <c r="M80" s="134">
        <f ca="1">MAX(OFFSET(Sheet3!$C$8:$J$8,C81,$B$9))</f>
        <v>0</v>
      </c>
      <c r="N80" s="134">
        <f ca="1">(OFFSET(Sheet3!$K$8,C81,$B$9))</f>
        <v>0</v>
      </c>
      <c r="O80" s="134">
        <f ca="1">MIN(OFFSET(Sheet3!$C$8:$J$8,C81,$B$9))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5</v>
      </c>
      <c r="F81" s="134">
        <f ca="1">OFFSET(Sheet3!$C$5,C82,$B$9)</f>
        <v>0</v>
      </c>
      <c r="G81" s="134">
        <f ca="1">MAX(OFFSET(Sheet3!$C$6:$J$6,C82,$B$9))</f>
        <v>0</v>
      </c>
      <c r="H81" s="134" t="e">
        <f ca="1">AVERAGE(OFFSET(Sheet3!$C$6:$J$6,C82,$B$9))</f>
        <v>#DIV/0!</v>
      </c>
      <c r="I81" s="134">
        <f ca="1">MIN(OFFSET(Sheet3!$C$6:$J$6,C82,$B$9))</f>
        <v>0</v>
      </c>
      <c r="J81" s="167">
        <f ca="1">(MAX(OFFSET(Sheet3!$C$7:$J$7,C82,$B$9)))/86400</f>
        <v>0</v>
      </c>
      <c r="K81" s="167" t="e">
        <f ca="1">(AVERAGE(OFFSET(Sheet3!$C$7:$J$7,C82,$B$9)))/86400</f>
        <v>#DIV/0!</v>
      </c>
      <c r="L81" s="167">
        <f ca="1">(MIN(OFFSET(Sheet3!$C$7:$J$7,C82,$B$9)))/86400</f>
        <v>0</v>
      </c>
      <c r="M81" s="134">
        <f ca="1">MAX(OFFSET(Sheet3!$C$8:$J$8,C82,$B$9))</f>
        <v>0</v>
      </c>
      <c r="N81" s="134">
        <f ca="1">(OFFSET(Sheet3!$K$8,C82,$B$9))</f>
        <v>0</v>
      </c>
      <c r="O81" s="134">
        <f ca="1">MIN(OFFSET(Sheet3!$C$8:$J$8,C82,$B$9))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5</v>
      </c>
      <c r="F82" s="134">
        <f ca="1">OFFSET(Sheet3!$C$5,C83,$B$9)</f>
        <v>1</v>
      </c>
      <c r="G82" s="134">
        <f ca="1">MAX(OFFSET(Sheet3!$C$6:$J$6,C83,$B$9))</f>
        <v>1522.7600000000002</v>
      </c>
      <c r="H82" s="134">
        <f ca="1">AVERAGE(OFFSET(Sheet3!$C$6:$J$6,C83,$B$9))</f>
        <v>1522.7600000000002</v>
      </c>
      <c r="I82" s="134">
        <f ca="1">MIN(OFFSET(Sheet3!$C$6:$J$6,C83,$B$9))</f>
        <v>1522.7600000000002</v>
      </c>
      <c r="J82" s="167">
        <f ca="1">(MAX(OFFSET(Sheet3!$C$7:$J$7,C83,$B$9)))/86400</f>
        <v>7.4492337186322973E-3</v>
      </c>
      <c r="K82" s="167">
        <f ca="1">(AVERAGE(OFFSET(Sheet3!$C$7:$J$7,C83,$B$9)))/86400</f>
        <v>7.4492337186322973E-3</v>
      </c>
      <c r="L82" s="167">
        <f ca="1">(MIN(OFFSET(Sheet3!$C$7:$J$7,C83,$B$9)))/86400</f>
        <v>7.4492337186322973E-3</v>
      </c>
      <c r="M82" s="134">
        <f ca="1">MAX(OFFSET(Sheet3!$C$8:$J$8,C83,$B$9))</f>
        <v>1.6131446264584042</v>
      </c>
      <c r="N82" s="134">
        <f ca="1">(OFFSET(Sheet3!$K$8,C83,$B$9))</f>
        <v>1.6131446264584042</v>
      </c>
      <c r="O82" s="134">
        <f ca="1">MIN(OFFSET(Sheet3!$C$8:$J$8,C83,$B$9))</f>
        <v>1.6131446264584042</v>
      </c>
    </row>
    <row r="83" spans="3:15" x14ac:dyDescent="0.25">
      <c r="C83" s="134">
        <v>312</v>
      </c>
      <c r="D83" s="134">
        <f ca="1">OFFSET(Sheet3!$B$5,C84,0)</f>
        <v>250</v>
      </c>
      <c r="E83" s="134">
        <v>5</v>
      </c>
      <c r="F83" s="134">
        <f ca="1">OFFSET(Sheet3!$C$5,C84,$B$9)</f>
        <v>0</v>
      </c>
      <c r="G83" s="134">
        <f ca="1">MAX(OFFSET(Sheet3!$C$6:$J$6,C84,$B$9))</f>
        <v>0</v>
      </c>
      <c r="H83" s="134" t="e">
        <f ca="1">AVERAGE(OFFSET(Sheet3!$C$6:$J$6,C84,$B$9))</f>
        <v>#DIV/0!</v>
      </c>
      <c r="I83" s="134">
        <f ca="1">MIN(OFFSET(Sheet3!$C$6:$J$6,C84,$B$9))</f>
        <v>0</v>
      </c>
      <c r="J83" s="167">
        <f ca="1">(MAX(OFFSET(Sheet3!$C$7:$J$7,C84,$B$9)))/86400</f>
        <v>0</v>
      </c>
      <c r="K83" s="167" t="e">
        <f ca="1">(AVERAGE(OFFSET(Sheet3!$C$7:$J$7,C84,$B$9)))/86400</f>
        <v>#DIV/0!</v>
      </c>
      <c r="L83" s="167">
        <f ca="1">(MIN(OFFSET(Sheet3!$C$7:$J$7,C84,$B$9)))/86400</f>
        <v>0</v>
      </c>
      <c r="M83" s="134">
        <f ca="1">MAX(OFFSET(Sheet3!$C$8:$J$8,C84,$B$9))</f>
        <v>0</v>
      </c>
      <c r="N83" s="134">
        <f ca="1">(OFFSET(Sheet3!$K$8,C84,$B$9))</f>
        <v>0</v>
      </c>
      <c r="O83" s="134">
        <f ca="1">MIN(OFFSET(Sheet3!$C$8:$J$8,C84,$B$9))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5</v>
      </c>
      <c r="F84" s="134">
        <f ca="1">OFFSET(Sheet3!$C$5,C85,$B$9)</f>
        <v>1</v>
      </c>
      <c r="G84" s="134">
        <f ca="1">MAX(OFFSET(Sheet3!$C$6:$J$6,C85,$B$9))</f>
        <v>302.8</v>
      </c>
      <c r="H84" s="134">
        <f ca="1">AVERAGE(OFFSET(Sheet3!$C$6:$J$6,C85,$B$9))</f>
        <v>302.8</v>
      </c>
      <c r="I84" s="134">
        <f ca="1">MIN(OFFSET(Sheet3!$C$6:$J$6,C85,$B$9))</f>
        <v>302.8</v>
      </c>
      <c r="J84" s="167">
        <f ca="1">(MAX(OFFSET(Sheet3!$C$7:$J$7,C85,$B$9)))/86400</f>
        <v>3.2081521230824727E-3</v>
      </c>
      <c r="K84" s="167">
        <f ca="1">(AVERAGE(OFFSET(Sheet3!$C$7:$J$7,C85,$B$9)))/86400</f>
        <v>3.2081521230824727E-3</v>
      </c>
      <c r="L84" s="167">
        <f ca="1">(MIN(OFFSET(Sheet3!$C$7:$J$7,C85,$B$9)))/86400</f>
        <v>3.2081521230824727E-3</v>
      </c>
      <c r="M84" s="134">
        <f ca="1">MAX(OFFSET(Sheet3!$C$8:$J$8,C85,$B$9))</f>
        <v>0.74482520275866859</v>
      </c>
      <c r="N84" s="134">
        <f ca="1">(OFFSET(Sheet3!$K$8,C85,$B$9))</f>
        <v>0</v>
      </c>
      <c r="O84" s="134">
        <f ca="1">MIN(OFFSET(Sheet3!$C$8:$J$8,C85,$B$9))</f>
        <v>0.74482520275866859</v>
      </c>
    </row>
    <row r="85" spans="3:15" x14ac:dyDescent="0.25">
      <c r="C85" s="134">
        <v>320</v>
      </c>
      <c r="D85" s="134">
        <f ca="1">OFFSET(Sheet3!$B$5,C86,0)</f>
        <v>253</v>
      </c>
      <c r="E85" s="134">
        <v>5</v>
      </c>
      <c r="F85" s="134">
        <f ca="1">OFFSET(Sheet3!$C$5,C86,$B$9)</f>
        <v>2</v>
      </c>
      <c r="G85" s="134">
        <f ca="1">MAX(OFFSET(Sheet3!$C$6:$J$6,C86,$B$9))</f>
        <v>458.53999999999996</v>
      </c>
      <c r="H85" s="134">
        <f ca="1">AVERAGE(OFFSET(Sheet3!$C$6:$J$6,C86,$B$9))</f>
        <v>458.53999999999996</v>
      </c>
      <c r="I85" s="134">
        <f ca="1">MIN(OFFSET(Sheet3!$C$6:$J$6,C86,$B$9))</f>
        <v>458.53999999999991</v>
      </c>
      <c r="J85" s="167">
        <f ca="1">(MAX(OFFSET(Sheet3!$C$7:$J$7,C86,$B$9)))/86400</f>
        <v>5.0556640702032881E-3</v>
      </c>
      <c r="K85" s="167">
        <f ca="1">(AVERAGE(OFFSET(Sheet3!$C$7:$J$7,C86,$B$9)))/86400</f>
        <v>4.7627986253093802E-3</v>
      </c>
      <c r="L85" s="167">
        <f ca="1">(MIN(OFFSET(Sheet3!$C$7:$J$7,C86,$B$9)))/86400</f>
        <v>4.4699331804154731E-3</v>
      </c>
      <c r="M85" s="134">
        <f ca="1">MAX(OFFSET(Sheet3!$C$8:$J$8,C86,$B$9))</f>
        <v>0.80952383739543388</v>
      </c>
      <c r="N85" s="134">
        <f ca="1">(OFFSET(Sheet3!$K$8,C86,$B$9))</f>
        <v>0.75974605390251204</v>
      </c>
      <c r="O85" s="134">
        <f ca="1">MIN(OFFSET(Sheet3!$C$8:$J$8,C86,$B$9))</f>
        <v>0.71573534373806025</v>
      </c>
    </row>
    <row r="86" spans="3:15" x14ac:dyDescent="0.25">
      <c r="C86" s="134">
        <v>324</v>
      </c>
      <c r="D86" s="134">
        <f ca="1">OFFSET(Sheet3!$B$5,C87,0)</f>
        <v>254</v>
      </c>
      <c r="E86" s="134">
        <v>5</v>
      </c>
      <c r="F86" s="134">
        <f ca="1">OFFSET(Sheet3!$C$5,C87,$B$9)</f>
        <v>0</v>
      </c>
      <c r="G86" s="134">
        <f ca="1">MAX(OFFSET(Sheet3!$C$6:$J$6,C87,$B$9))</f>
        <v>0</v>
      </c>
      <c r="H86" s="134" t="e">
        <f ca="1">AVERAGE(OFFSET(Sheet3!$C$6:$J$6,C87,$B$9))</f>
        <v>#DIV/0!</v>
      </c>
      <c r="I86" s="134">
        <f ca="1">MIN(OFFSET(Sheet3!$C$6:$J$6,C87,$B$9))</f>
        <v>0</v>
      </c>
      <c r="J86" s="167">
        <f ca="1">(MAX(OFFSET(Sheet3!$C$7:$J$7,C87,$B$9)))/86400</f>
        <v>0</v>
      </c>
      <c r="K86" s="167" t="e">
        <f ca="1">(AVERAGE(OFFSET(Sheet3!$C$7:$J$7,C87,$B$9)))/86400</f>
        <v>#DIV/0!</v>
      </c>
      <c r="L86" s="167">
        <f ca="1">(MIN(OFFSET(Sheet3!$C$7:$J$7,C87,$B$9)))/86400</f>
        <v>0</v>
      </c>
      <c r="M86" s="134">
        <f ca="1">MAX(OFFSET(Sheet3!$C$8:$J$8,C87,$B$9))</f>
        <v>0</v>
      </c>
      <c r="N86" s="134">
        <f ca="1">(OFFSET(Sheet3!$K$8,C87,$B$9))</f>
        <v>0</v>
      </c>
      <c r="O86" s="134">
        <f ca="1">MIN(OFFSET(Sheet3!$C$8:$J$8,C87,$B$9))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5</v>
      </c>
      <c r="F87" s="134">
        <f ca="1">OFFSET(Sheet3!$C$5,C88,$B$9)</f>
        <v>6</v>
      </c>
      <c r="G87" s="134">
        <f ca="1">MAX(OFFSET(Sheet3!$C$6:$J$6,C88,$B$9))</f>
        <v>1434.8799999999999</v>
      </c>
      <c r="H87" s="134">
        <f ca="1">AVERAGE(OFFSET(Sheet3!$C$6:$J$6,C88,$B$9))</f>
        <v>1029.08</v>
      </c>
      <c r="I87" s="134">
        <f ca="1">MIN(OFFSET(Sheet3!$C$6:$J$6,C88,$B$9))</f>
        <v>460.96</v>
      </c>
      <c r="J87" s="167">
        <f ca="1">(MAX(OFFSET(Sheet3!$C$7:$J$7,C88,$B$9)))/86400</f>
        <v>6.5179831208121855E-3</v>
      </c>
      <c r="K87" s="167">
        <f ca="1">(AVERAGE(OFFSET(Sheet3!$C$7:$J$7,C88,$B$9)))/86400</f>
        <v>5.4689368696364971E-3</v>
      </c>
      <c r="L87" s="167">
        <f ca="1">(MIN(OFFSET(Sheet3!$C$7:$J$7,C88,$B$9)))/86400</f>
        <v>4.5518183002267992E-3</v>
      </c>
      <c r="M87" s="134">
        <f ca="1">MAX(OFFSET(Sheet3!$C$8:$J$8,C88,$B$9))</f>
        <v>1.9899485240465946</v>
      </c>
      <c r="N87" s="134">
        <f ca="1">(OFFSET(Sheet3!$K$8,C88,$B$9))</f>
        <v>1.4849084330932394</v>
      </c>
      <c r="O87" s="134">
        <f ca="1">MIN(OFFSET(Sheet3!$C$8:$J$8,C88,$B$9))</f>
        <v>0.74039284276115935</v>
      </c>
    </row>
    <row r="88" spans="3:15" x14ac:dyDescent="0.25">
      <c r="C88" s="134">
        <v>332</v>
      </c>
      <c r="D88" s="134">
        <f ca="1">OFFSET(Sheet3!$B$5,C89,0)</f>
        <v>256</v>
      </c>
      <c r="E88" s="134">
        <v>5</v>
      </c>
      <c r="F88" s="134">
        <f ca="1">OFFSET(Sheet3!$C$5,C89,$B$9)</f>
        <v>1</v>
      </c>
      <c r="G88" s="134">
        <f ca="1">MAX(OFFSET(Sheet3!$C$6:$J$6,C89,$B$9))</f>
        <v>246.03999999999996</v>
      </c>
      <c r="H88" s="134">
        <f ca="1">AVERAGE(OFFSET(Sheet3!$C$6:$J$6,C89,$B$9))</f>
        <v>246.03999999999996</v>
      </c>
      <c r="I88" s="134">
        <f ca="1">MIN(OFFSET(Sheet3!$C$6:$J$6,C89,$B$9))</f>
        <v>246.03999999999996</v>
      </c>
      <c r="J88" s="167">
        <f ca="1">(MAX(OFFSET(Sheet3!$C$7:$J$7,C89,$B$9)))/86400</f>
        <v>2.1741391214604743E-3</v>
      </c>
      <c r="K88" s="167">
        <f ca="1">(AVERAGE(OFFSET(Sheet3!$C$7:$J$7,C89,$B$9)))/86400</f>
        <v>2.1741391214604743E-3</v>
      </c>
      <c r="L88" s="167">
        <f ca="1">(MIN(OFFSET(Sheet3!$C$7:$J$7,C89,$B$9)))/86400</f>
        <v>2.1741391214604743E-3</v>
      </c>
      <c r="M88" s="134">
        <f ca="1">MAX(OFFSET(Sheet3!$C$8:$J$8,C89,$B$9))</f>
        <v>0.89304189555172397</v>
      </c>
      <c r="N88" s="134">
        <f ca="1">(OFFSET(Sheet3!$K$8,C89,$B$9))</f>
        <v>0.89304189555172397</v>
      </c>
      <c r="O88" s="134">
        <f ca="1">MIN(OFFSET(Sheet3!$C$8:$J$8,C89,$B$9))</f>
        <v>0.89304189555172397</v>
      </c>
    </row>
    <row r="89" spans="3:15" x14ac:dyDescent="0.25">
      <c r="C89" s="134">
        <v>336</v>
      </c>
      <c r="D89" s="134">
        <f ca="1">OFFSET(Sheet3!$B$5,C90,0)</f>
        <v>257</v>
      </c>
      <c r="E89" s="134">
        <v>5</v>
      </c>
      <c r="F89" s="134">
        <f ca="1">OFFSET(Sheet3!$C$5,C90,$B$9)</f>
        <v>1</v>
      </c>
      <c r="G89" s="134">
        <f ca="1">MAX(OFFSET(Sheet3!$C$6:$J$6,C90,$B$9))</f>
        <v>413.34</v>
      </c>
      <c r="H89" s="134">
        <f ca="1">AVERAGE(OFFSET(Sheet3!$C$6:$J$6,C90,$B$9))</f>
        <v>413.34</v>
      </c>
      <c r="I89" s="134">
        <f ca="1">MIN(OFFSET(Sheet3!$C$6:$J$6,C90,$B$9))</f>
        <v>413.34</v>
      </c>
      <c r="J89" s="167">
        <f ca="1">(MAX(OFFSET(Sheet3!$C$7:$J$7,C90,$B$9)))/86400</f>
        <v>2.0493985939065793E-3</v>
      </c>
      <c r="K89" s="167">
        <f ca="1">(AVERAGE(OFFSET(Sheet3!$C$7:$J$7,C90,$B$9)))/86400</f>
        <v>2.0493985939065793E-3</v>
      </c>
      <c r="L89" s="167">
        <f ca="1">(MIN(OFFSET(Sheet3!$C$7:$J$7,C90,$B$9)))/86400</f>
        <v>2.0493985939065793E-3</v>
      </c>
      <c r="M89" s="134">
        <f ca="1">MAX(OFFSET(Sheet3!$C$8:$J$8,C90,$B$9))</f>
        <v>1.5916018938588292</v>
      </c>
      <c r="N89" s="134">
        <f ca="1">(OFFSET(Sheet3!$K$8,C90,$B$9))</f>
        <v>1.5916018938588292</v>
      </c>
      <c r="O89" s="134">
        <f ca="1">MIN(OFFSET(Sheet3!$C$8:$J$8,C90,$B$9))</f>
        <v>1.5916018938588292</v>
      </c>
    </row>
    <row r="90" spans="3:15" x14ac:dyDescent="0.25">
      <c r="C90" s="134">
        <v>340</v>
      </c>
      <c r="D90" s="134">
        <f ca="1">OFFSET(Sheet3!$B$5,C91,0)</f>
        <v>258</v>
      </c>
      <c r="E90" s="134">
        <v>5</v>
      </c>
      <c r="F90" s="134">
        <f ca="1">OFFSET(Sheet3!$C$5,C91,$B$9)</f>
        <v>0</v>
      </c>
      <c r="G90" s="134">
        <f ca="1">MAX(OFFSET(Sheet3!$C$6:$J$6,C91,$B$9))</f>
        <v>0</v>
      </c>
      <c r="H90" s="134" t="e">
        <f ca="1">AVERAGE(OFFSET(Sheet3!$C$6:$J$6,C91,$B$9))</f>
        <v>#DIV/0!</v>
      </c>
      <c r="I90" s="134">
        <f ca="1">MIN(OFFSET(Sheet3!$C$6:$J$6,C91,$B$9))</f>
        <v>0</v>
      </c>
      <c r="J90" s="167">
        <f ca="1">(MAX(OFFSET(Sheet3!$C$7:$J$7,C91,$B$9)))/86400</f>
        <v>0</v>
      </c>
      <c r="K90" s="167" t="e">
        <f ca="1">(AVERAGE(OFFSET(Sheet3!$C$7:$J$7,C91,$B$9)))/86400</f>
        <v>#DIV/0!</v>
      </c>
      <c r="L90" s="167">
        <f ca="1">(MIN(OFFSET(Sheet3!$C$7:$J$7,C91,$B$9)))/86400</f>
        <v>0</v>
      </c>
      <c r="M90" s="134">
        <f ca="1">MAX(OFFSET(Sheet3!$C$8:$J$8,C91,$B$9))</f>
        <v>0</v>
      </c>
      <c r="N90" s="134">
        <f ca="1">(OFFSET(Sheet3!$K$8,C91,$B$9))</f>
        <v>0</v>
      </c>
      <c r="O90" s="134">
        <f ca="1">MIN(OFFSET(Sheet3!$C$8:$J$8,C91,$B$9))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5</v>
      </c>
      <c r="F91" s="134">
        <f ca="1">OFFSET(Sheet3!$C$5,C92,$B$9)</f>
        <v>0</v>
      </c>
      <c r="G91" s="134">
        <f ca="1">MAX(OFFSET(Sheet3!$C$6:$J$6,C92,$B$9))</f>
        <v>0</v>
      </c>
      <c r="H91" s="134" t="e">
        <f ca="1">AVERAGE(OFFSET(Sheet3!$C$6:$J$6,C92,$B$9))</f>
        <v>#DIV/0!</v>
      </c>
      <c r="I91" s="134">
        <f ca="1">MIN(OFFSET(Sheet3!$C$6:$J$6,C92,$B$9))</f>
        <v>0</v>
      </c>
      <c r="J91" s="167">
        <f ca="1">(MAX(OFFSET(Sheet3!$C$7:$J$7,C92,$B$9)))/86400</f>
        <v>0</v>
      </c>
      <c r="K91" s="167" t="e">
        <f ca="1">(AVERAGE(OFFSET(Sheet3!$C$7:$J$7,C92,$B$9)))/86400</f>
        <v>#DIV/0!</v>
      </c>
      <c r="L91" s="167">
        <f ca="1">(MIN(OFFSET(Sheet3!$C$7:$J$7,C92,$B$9)))/86400</f>
        <v>0</v>
      </c>
      <c r="M91" s="134">
        <f ca="1">MAX(OFFSET(Sheet3!$C$8:$J$8,C92,$B$9))</f>
        <v>0</v>
      </c>
      <c r="N91" s="134">
        <f ca="1">(OFFSET(Sheet3!$K$8,C92,$B$9))</f>
        <v>0</v>
      </c>
      <c r="O91" s="134">
        <f ca="1">MIN(OFFSET(Sheet3!$C$8:$J$8,C92,$B$9))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5</v>
      </c>
      <c r="F92" s="134">
        <f ca="1">OFFSET(Sheet3!$C$5,C93,$B$9)</f>
        <v>0</v>
      </c>
      <c r="G92" s="134">
        <f ca="1">MAX(OFFSET(Sheet3!$C$6:$J$6,C93,$B$9))</f>
        <v>0</v>
      </c>
      <c r="H92" s="134" t="e">
        <f ca="1">AVERAGE(OFFSET(Sheet3!$C$6:$J$6,C93,$B$9))</f>
        <v>#DIV/0!</v>
      </c>
      <c r="I92" s="134">
        <f ca="1">MIN(OFFSET(Sheet3!$C$6:$J$6,C93,$B$9))</f>
        <v>0</v>
      </c>
      <c r="J92" s="167">
        <f ca="1">(MAX(OFFSET(Sheet3!$C$7:$J$7,C93,$B$9)))/86400</f>
        <v>0</v>
      </c>
      <c r="K92" s="167" t="e">
        <f ca="1">(AVERAGE(OFFSET(Sheet3!$C$7:$J$7,C93,$B$9)))/86400</f>
        <v>#DIV/0!</v>
      </c>
      <c r="L92" s="167">
        <f ca="1">(MIN(OFFSET(Sheet3!$C$7:$J$7,C93,$B$9)))/86400</f>
        <v>0</v>
      </c>
      <c r="M92" s="134">
        <f ca="1">MAX(OFFSET(Sheet3!$C$8:$J$8,C93,$B$9))</f>
        <v>0</v>
      </c>
      <c r="N92" s="134">
        <f ca="1">(OFFSET(Sheet3!$K$8,C93,$B$9))</f>
        <v>0</v>
      </c>
      <c r="O92" s="134">
        <f ca="1">MIN(OFFSET(Sheet3!$C$8:$J$8,C93,$B$9))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5</v>
      </c>
      <c r="F93" s="134">
        <f ca="1">OFFSET(Sheet3!$C$5,C94,$B$9)</f>
        <v>2</v>
      </c>
      <c r="G93" s="134">
        <f ca="1">MAX(OFFSET(Sheet3!$C$6:$J$6,C94,$B$9))</f>
        <v>446.46</v>
      </c>
      <c r="H93" s="134">
        <f ca="1">AVERAGE(OFFSET(Sheet3!$C$6:$J$6,C94,$B$9))</f>
        <v>354.38</v>
      </c>
      <c r="I93" s="134">
        <f ca="1">MIN(OFFSET(Sheet3!$C$6:$J$6,C94,$B$9))</f>
        <v>262.3</v>
      </c>
      <c r="J93" s="167">
        <f ca="1">(MAX(OFFSET(Sheet3!$C$7:$J$7,C94,$B$9)))/86400</f>
        <v>5.0035934238735046E-3</v>
      </c>
      <c r="K93" s="167">
        <f ca="1">(AVERAGE(OFFSET(Sheet3!$C$7:$J$7,C94,$B$9)))/86400</f>
        <v>4.0594307932435465E-3</v>
      </c>
      <c r="L93" s="167">
        <f ca="1">(MIN(OFFSET(Sheet3!$C$7:$J$7,C94,$B$9)))/86400</f>
        <v>3.115268162613588E-3</v>
      </c>
      <c r="M93" s="134">
        <f ca="1">MAX(OFFSET(Sheet3!$C$8:$J$8,C94,$B$9))</f>
        <v>0.70413184782825045</v>
      </c>
      <c r="N93" s="134">
        <f ca="1">(OFFSET(Sheet3!$K$8,C94,$B$9))</f>
        <v>0.68890209905757716</v>
      </c>
      <c r="O93" s="134">
        <f ca="1">MIN(OFFSET(Sheet3!$C$8:$J$8,C94,$B$9))</f>
        <v>0.66444081135505884</v>
      </c>
    </row>
    <row r="94" spans="3:15" x14ac:dyDescent="0.25">
      <c r="C94" s="134">
        <v>356</v>
      </c>
      <c r="D94" s="134">
        <f ca="1">OFFSET(Sheet3!$B$5,C95,0)</f>
        <v>273</v>
      </c>
      <c r="E94" s="134">
        <v>5</v>
      </c>
      <c r="F94" s="134">
        <f ca="1">OFFSET(Sheet3!$C$5,C95,$B$9)</f>
        <v>3</v>
      </c>
      <c r="G94" s="134">
        <f ca="1">MAX(OFFSET(Sheet3!$C$6:$J$6,C95,$B$9))</f>
        <v>486.96000000000004</v>
      </c>
      <c r="H94" s="134">
        <f ca="1">AVERAGE(OFFSET(Sheet3!$C$6:$J$6,C95,$B$9))</f>
        <v>486.96000000000004</v>
      </c>
      <c r="I94" s="134">
        <f ca="1">MIN(OFFSET(Sheet3!$C$6:$J$6,C95,$B$9))</f>
        <v>486.96</v>
      </c>
      <c r="J94" s="167">
        <f ca="1">(MAX(OFFSET(Sheet3!$C$7:$J$7,C95,$B$9)))/86400</f>
        <v>3.0576036395164232E-3</v>
      </c>
      <c r="K94" s="167">
        <f ca="1">(AVERAGE(OFFSET(Sheet3!$C$7:$J$7,C95,$B$9)))/86400</f>
        <v>2.9555909023204823E-3</v>
      </c>
      <c r="L94" s="167">
        <f ca="1">(MIN(OFFSET(Sheet3!$C$7:$J$7,C95,$B$9)))/86400</f>
        <v>2.8022143969370448E-3</v>
      </c>
      <c r="M94" s="134">
        <f ca="1">MAX(OFFSET(Sheet3!$C$8:$J$8,C95,$B$9))</f>
        <v>1.371340728794231</v>
      </c>
      <c r="N94" s="134">
        <f ca="1">(OFFSET(Sheet3!$K$8,C95,$B$9))</f>
        <v>1.3001768040077184</v>
      </c>
      <c r="O94" s="134">
        <f ca="1">MIN(OFFSET(Sheet3!$C$8:$J$8,C95,$B$9))</f>
        <v>1.2567981943994193</v>
      </c>
    </row>
    <row r="95" spans="3:15" x14ac:dyDescent="0.25">
      <c r="C95" s="134">
        <v>360</v>
      </c>
      <c r="D95" s="134">
        <f ca="1">OFFSET(Sheet3!$B$5,C96,0)</f>
        <v>276</v>
      </c>
      <c r="E95" s="134">
        <v>5</v>
      </c>
      <c r="F95" s="134">
        <f ca="1">OFFSET(Sheet3!$C$5,C96,$B$9)</f>
        <v>0</v>
      </c>
      <c r="G95" s="134">
        <f ca="1">MAX(OFFSET(Sheet3!$C$6:$J$6,C96,$B$9))</f>
        <v>0</v>
      </c>
      <c r="H95" s="134" t="e">
        <f ca="1">AVERAGE(OFFSET(Sheet3!$C$6:$J$6,C96,$B$9))</f>
        <v>#DIV/0!</v>
      </c>
      <c r="I95" s="134">
        <f ca="1">MIN(OFFSET(Sheet3!$C$6:$J$6,C96,$B$9))</f>
        <v>0</v>
      </c>
      <c r="J95" s="167">
        <f ca="1">(MAX(OFFSET(Sheet3!$C$7:$J$7,C96,$B$9)))/86400</f>
        <v>0</v>
      </c>
      <c r="K95" s="167" t="e">
        <f ca="1">(AVERAGE(OFFSET(Sheet3!$C$7:$J$7,C96,$B$9)))/86400</f>
        <v>#DIV/0!</v>
      </c>
      <c r="L95" s="167">
        <f ca="1">(MIN(OFFSET(Sheet3!$C$7:$J$7,C96,$B$9)))/86400</f>
        <v>0</v>
      </c>
      <c r="M95" s="134">
        <f ca="1">MAX(OFFSET(Sheet3!$C$8:$J$8,C96,$B$9))</f>
        <v>0</v>
      </c>
      <c r="N95" s="134">
        <f ca="1">(OFFSET(Sheet3!$K$8,C96,$B$9))</f>
        <v>0</v>
      </c>
      <c r="O95" s="134">
        <f ca="1">MIN(OFFSET(Sheet3!$C$8:$J$8,C96,$B$9))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5</v>
      </c>
      <c r="F96" s="134">
        <f ca="1">OFFSET(Sheet3!$C$5,C97,$B$9)</f>
        <v>1</v>
      </c>
      <c r="G96" s="134">
        <f ca="1">MAX(OFFSET(Sheet3!$C$6:$J$6,C97,$B$9))</f>
        <v>458.38</v>
      </c>
      <c r="H96" s="134">
        <f ca="1">AVERAGE(OFFSET(Sheet3!$C$6:$J$6,C97,$B$9))</f>
        <v>458.38</v>
      </c>
      <c r="I96" s="134">
        <f ca="1">MIN(OFFSET(Sheet3!$C$6:$J$6,C97,$B$9))</f>
        <v>458.38</v>
      </c>
      <c r="J96" s="167">
        <f ca="1">(MAX(OFFSET(Sheet3!$C$7:$J$7,C97,$B$9)))/86400</f>
        <v>6.3602216985522665E-3</v>
      </c>
      <c r="K96" s="167">
        <f ca="1">(AVERAGE(OFFSET(Sheet3!$C$7:$J$7,C97,$B$9)))/86400</f>
        <v>6.3602216985522665E-3</v>
      </c>
      <c r="L96" s="167">
        <f ca="1">(MIN(OFFSET(Sheet3!$C$7:$J$7,C97,$B$9)))/86400</f>
        <v>6.3602216985522665E-3</v>
      </c>
      <c r="M96" s="134">
        <f ca="1">MAX(OFFSET(Sheet3!$C$8:$J$8,C97,$B$9))</f>
        <v>0.56873093585908485</v>
      </c>
      <c r="N96" s="134">
        <f ca="1">(OFFSET(Sheet3!$K$8,C97,$B$9))</f>
        <v>0.56873093585908485</v>
      </c>
      <c r="O96" s="134">
        <f ca="1">MIN(OFFSET(Sheet3!$C$8:$J$8,C97,$B$9))</f>
        <v>0.56873093585908485</v>
      </c>
    </row>
    <row r="97" spans="3:15" x14ac:dyDescent="0.25">
      <c r="C97" s="134">
        <v>368</v>
      </c>
      <c r="D97" s="134">
        <f ca="1">OFFSET(Sheet3!$B$5,C98,0)</f>
        <v>278</v>
      </c>
      <c r="E97" s="134">
        <v>5</v>
      </c>
      <c r="F97" s="134">
        <f ca="1">OFFSET(Sheet3!$C$5,C98,$B$9)</f>
        <v>0</v>
      </c>
      <c r="G97" s="134">
        <f ca="1">MAX(OFFSET(Sheet3!$C$6:$J$6,C98,$B$9))</f>
        <v>0</v>
      </c>
      <c r="H97" s="134" t="e">
        <f ca="1">AVERAGE(OFFSET(Sheet3!$C$6:$J$6,C98,$B$9))</f>
        <v>#DIV/0!</v>
      </c>
      <c r="I97" s="134">
        <f ca="1">MIN(OFFSET(Sheet3!$C$6:$J$6,C98,$B$9))</f>
        <v>0</v>
      </c>
      <c r="J97" s="167">
        <f ca="1">(MAX(OFFSET(Sheet3!$C$7:$J$7,C98,$B$9)))/86400</f>
        <v>0</v>
      </c>
      <c r="K97" s="167" t="e">
        <f ca="1">(AVERAGE(OFFSET(Sheet3!$C$7:$J$7,C98,$B$9)))/86400</f>
        <v>#DIV/0!</v>
      </c>
      <c r="L97" s="167">
        <f ca="1">(MIN(OFFSET(Sheet3!$C$7:$J$7,C98,$B$9)))/86400</f>
        <v>0</v>
      </c>
      <c r="M97" s="134">
        <f ca="1">MAX(OFFSET(Sheet3!$C$8:$J$8,C98,$B$9))</f>
        <v>0</v>
      </c>
      <c r="N97" s="134">
        <f ca="1">(OFFSET(Sheet3!$K$8,C98,$B$9))</f>
        <v>0</v>
      </c>
      <c r="O97" s="134">
        <f ca="1">MIN(OFFSET(Sheet3!$C$8:$J$8,C98,$B$9))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5</v>
      </c>
      <c r="F98" s="134">
        <f ca="1">OFFSET(Sheet3!$C$5,C99,$B$9)</f>
        <v>1</v>
      </c>
      <c r="G98" s="134">
        <f ca="1">MAX(OFFSET(Sheet3!$C$6:$J$6,C99,$B$9))</f>
        <v>169.18</v>
      </c>
      <c r="H98" s="134">
        <f ca="1">AVERAGE(OFFSET(Sheet3!$C$6:$J$6,C99,$B$9))</f>
        <v>169.18</v>
      </c>
      <c r="I98" s="134">
        <f ca="1">MIN(OFFSET(Sheet3!$C$6:$J$6,C99,$B$9))</f>
        <v>169.18</v>
      </c>
      <c r="J98" s="167">
        <f ca="1">(MAX(OFFSET(Sheet3!$C$7:$J$7,C99,$B$9)))/86400</f>
        <v>2.1252751107554489E-3</v>
      </c>
      <c r="K98" s="167">
        <f ca="1">(AVERAGE(OFFSET(Sheet3!$C$7:$J$7,C99,$B$9)))/86400</f>
        <v>2.1252751107554489E-3</v>
      </c>
      <c r="L98" s="167">
        <f ca="1">(MIN(OFFSET(Sheet3!$C$7:$J$7,C99,$B$9)))/86400</f>
        <v>2.1252751107554489E-3</v>
      </c>
      <c r="M98" s="134">
        <f ca="1">MAX(OFFSET(Sheet3!$C$8:$J$8,C99,$B$9))</f>
        <v>0.62818463617524833</v>
      </c>
      <c r="N98" s="134">
        <f ca="1">(OFFSET(Sheet3!$K$8,C99,$B$9))</f>
        <v>0.62818463617524833</v>
      </c>
      <c r="O98" s="134">
        <f ca="1">MIN(OFFSET(Sheet3!$C$8:$J$8,C99,$B$9))</f>
        <v>0.62818463617524833</v>
      </c>
    </row>
    <row r="99" spans="3:15" x14ac:dyDescent="0.25">
      <c r="C99" s="134">
        <v>376</v>
      </c>
      <c r="D99" s="134">
        <f ca="1">OFFSET(Sheet3!$B$5,C100,0)</f>
        <v>284</v>
      </c>
      <c r="E99" s="134">
        <v>5</v>
      </c>
      <c r="F99" s="134">
        <f ca="1">OFFSET(Sheet3!$C$5,C100,$B$9)</f>
        <v>2</v>
      </c>
      <c r="G99" s="134">
        <f ca="1">MAX(OFFSET(Sheet3!$C$6:$J$6,C100,$B$9))</f>
        <v>516.96</v>
      </c>
      <c r="H99" s="134">
        <f ca="1">AVERAGE(OFFSET(Sheet3!$C$6:$J$6,C100,$B$9))</f>
        <v>501.96000000000004</v>
      </c>
      <c r="I99" s="134">
        <f ca="1">MIN(OFFSET(Sheet3!$C$6:$J$6,C100,$B$9))</f>
        <v>486.96000000000004</v>
      </c>
      <c r="J99" s="167">
        <f ca="1">(MAX(OFFSET(Sheet3!$C$7:$J$7,C100,$B$9)))/86400</f>
        <v>4.5665928011906221E-3</v>
      </c>
      <c r="K99" s="167">
        <f ca="1">(AVERAGE(OFFSET(Sheet3!$C$7:$J$7,C100,$B$9)))/86400</f>
        <v>3.7310171099234016E-3</v>
      </c>
      <c r="L99" s="167">
        <f ca="1">(MIN(OFFSET(Sheet3!$C$7:$J$7,C100,$B$9)))/86400</f>
        <v>2.8954414186561812E-3</v>
      </c>
      <c r="M99" s="134">
        <f ca="1">MAX(OFFSET(Sheet3!$C$8:$J$8,C100,$B$9))</f>
        <v>1.3271864899676786</v>
      </c>
      <c r="N99" s="134">
        <f ca="1">(OFFSET(Sheet3!$K$8,C100,$B$9))</f>
        <v>1.0616841064950222</v>
      </c>
      <c r="O99" s="134">
        <f ca="1">MIN(OFFSET(Sheet3!$C$8:$J$8,C100,$B$9))</f>
        <v>0.89334271252220399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5</v>
      </c>
      <c r="F100" s="134">
        <f ca="1">OFFSET(Sheet3!$C$5,C101,$B$9)</f>
        <v>4</v>
      </c>
      <c r="G100" s="134">
        <f ca="1">MAX(OFFSET(Sheet3!$C$6:$J$6,C101,$B$9))</f>
        <v>550.46</v>
      </c>
      <c r="H100" s="134">
        <f ca="1">AVERAGE(OFFSET(Sheet3!$C$6:$J$6,C101,$B$9))</f>
        <v>502.83500000000004</v>
      </c>
      <c r="I100" s="134">
        <f ca="1">MIN(OFFSET(Sheet3!$C$6:$J$6,C101,$B$9))</f>
        <v>486.96000000000004</v>
      </c>
      <c r="J100" s="167">
        <f ca="1">(MAX(OFFSET(Sheet3!$C$7:$J$7,C101,$B$9)))/86400</f>
        <v>7.3618390557826895E-3</v>
      </c>
      <c r="K100" s="167">
        <f ca="1">(AVERAGE(OFFSET(Sheet3!$C$7:$J$7,C101,$B$9)))/86400</f>
        <v>5.6479590717286665E-3</v>
      </c>
      <c r="L100" s="167">
        <f ca="1">(MIN(OFFSET(Sheet3!$C$7:$J$7,C101,$B$9)))/86400</f>
        <v>3.8504975157544132E-3</v>
      </c>
      <c r="M100" s="134">
        <f ca="1">MAX(OFFSET(Sheet3!$C$8:$J$8,C101,$B$9))</f>
        <v>0.99799849697615772</v>
      </c>
      <c r="N100" s="134">
        <f ca="1">(OFFSET(Sheet3!$K$8,C101,$B$9))</f>
        <v>0.70256644595867113</v>
      </c>
      <c r="O100" s="134">
        <f ca="1">MIN(OFFSET(Sheet3!$C$8:$J$8,C101,$B$9))</f>
        <v>0.52198787615641229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5</v>
      </c>
      <c r="F101" s="134">
        <f ca="1">OFFSET(Sheet3!$C$5,C102,$B$9)</f>
        <v>2</v>
      </c>
      <c r="G101" s="134">
        <f ca="1">MAX(OFFSET(Sheet3!$C$6:$J$6,C102,$B$9))</f>
        <v>486.96</v>
      </c>
      <c r="H101" s="134">
        <f ca="1">AVERAGE(OFFSET(Sheet3!$C$6:$J$6,C102,$B$9))</f>
        <v>486.96</v>
      </c>
      <c r="I101" s="134">
        <f ca="1">MIN(OFFSET(Sheet3!$C$6:$J$6,C102,$B$9))</f>
        <v>486.96</v>
      </c>
      <c r="J101" s="167">
        <f ca="1">(MAX(OFFSET(Sheet3!$C$7:$J$7,C102,$B$9)))/86400</f>
        <v>2.993126012297182E-3</v>
      </c>
      <c r="K101" s="167">
        <f ca="1">(AVERAGE(OFFSET(Sheet3!$C$7:$J$7,C102,$B$9)))/86400</f>
        <v>2.9489176715614034E-3</v>
      </c>
      <c r="L101" s="167">
        <f ca="1">(MIN(OFFSET(Sheet3!$C$7:$J$7,C102,$B$9)))/86400</f>
        <v>2.9047093308256253E-3</v>
      </c>
      <c r="M101" s="134">
        <f ca="1">MAX(OFFSET(Sheet3!$C$8:$J$8,C102,$B$9))</f>
        <v>1.3229519017798144</v>
      </c>
      <c r="N101" s="134">
        <f ca="1">(OFFSET(Sheet3!$K$8,C102,$B$9))</f>
        <v>1.3031190291923742</v>
      </c>
      <c r="O101" s="134">
        <f ca="1">MIN(OFFSET(Sheet3!$C$8:$J$8,C102,$B$9))</f>
        <v>1.283872017932197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5</v>
      </c>
      <c r="F102" s="134">
        <f ca="1">OFFSET(Sheet3!$C$5,C103,$B$9)</f>
        <v>0</v>
      </c>
      <c r="G102" s="134">
        <f ca="1">MAX(OFFSET(Sheet3!$C$6:$J$6,C103,$B$9))</f>
        <v>0</v>
      </c>
      <c r="H102" s="134" t="e">
        <f ca="1">AVERAGE(OFFSET(Sheet3!$C$6:$J$6,C103,$B$9))</f>
        <v>#DIV/0!</v>
      </c>
      <c r="I102" s="134">
        <f ca="1">MIN(OFFSET(Sheet3!$C$6:$J$6,C103,$B$9))</f>
        <v>0</v>
      </c>
      <c r="J102" s="167">
        <f ca="1">(MAX(OFFSET(Sheet3!$C$7:$J$7,C103,$B$9)))/86400</f>
        <v>0</v>
      </c>
      <c r="K102" s="167" t="e">
        <f ca="1">(AVERAGE(OFFSET(Sheet3!$C$7:$J$7,C103,$B$9)))/86400</f>
        <v>#DIV/0!</v>
      </c>
      <c r="L102" s="167">
        <f ca="1">(MIN(OFFSET(Sheet3!$C$7:$J$7,C103,$B$9)))/86400</f>
        <v>0</v>
      </c>
      <c r="M102" s="134">
        <f ca="1">MAX(OFFSET(Sheet3!$C$8:$J$8,C103,$B$9))</f>
        <v>0</v>
      </c>
      <c r="N102" s="134">
        <f ca="1">(OFFSET(Sheet3!$K$8,C103,$B$9))</f>
        <v>0</v>
      </c>
      <c r="O102" s="134">
        <f ca="1">MIN(OFFSET(Sheet3!$C$8:$J$8,C103,$B$9))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5</v>
      </c>
      <c r="F103" s="134">
        <f ca="1">OFFSET(Sheet3!$C$5,C104,$B$9)</f>
        <v>0</v>
      </c>
      <c r="G103" s="134">
        <f ca="1">MAX(OFFSET(Sheet3!$C$6:$J$6,C104,$B$9))</f>
        <v>0</v>
      </c>
      <c r="H103" s="134" t="e">
        <f ca="1">AVERAGE(OFFSET(Sheet3!$C$6:$J$6,C104,$B$9))</f>
        <v>#DIV/0!</v>
      </c>
      <c r="I103" s="134">
        <f ca="1">MIN(OFFSET(Sheet3!$C$6:$J$6,C104,$B$9))</f>
        <v>0</v>
      </c>
      <c r="J103" s="167">
        <f ca="1">(MAX(OFFSET(Sheet3!$C$7:$J$7,C104,$B$9)))/86400</f>
        <v>0</v>
      </c>
      <c r="K103" s="167" t="e">
        <f ca="1">(AVERAGE(OFFSET(Sheet3!$C$7:$J$7,C104,$B$9)))/86400</f>
        <v>#DIV/0!</v>
      </c>
      <c r="L103" s="167">
        <f ca="1">(MIN(OFFSET(Sheet3!$C$7:$J$7,C104,$B$9)))/86400</f>
        <v>0</v>
      </c>
      <c r="M103" s="134">
        <f ca="1">MAX(OFFSET(Sheet3!$C$8:$J$8,C104,$B$9))</f>
        <v>0</v>
      </c>
      <c r="N103" s="134">
        <f ca="1">(OFFSET(Sheet3!$K$8,C104,$B$9))</f>
        <v>0</v>
      </c>
      <c r="O103" s="134">
        <f ca="1">MIN(OFFSET(Sheet3!$C$8:$J$8,C104,$B$9))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5</v>
      </c>
      <c r="F104" s="134">
        <f ca="1">OFFSET(Sheet3!$C$5,C105,$B$9)</f>
        <v>0</v>
      </c>
      <c r="G104" s="134">
        <f ca="1">MAX(OFFSET(Sheet3!$C$6:$J$6,C105,$B$9))</f>
        <v>0</v>
      </c>
      <c r="H104" s="134" t="e">
        <f ca="1">AVERAGE(OFFSET(Sheet3!$C$6:$J$6,C105,$B$9))</f>
        <v>#DIV/0!</v>
      </c>
      <c r="I104" s="134">
        <f ca="1">MIN(OFFSET(Sheet3!$C$6:$J$6,C105,$B$9))</f>
        <v>0</v>
      </c>
      <c r="J104" s="167">
        <f ca="1">(MAX(OFFSET(Sheet3!$C$7:$J$7,C105,$B$9)))/86400</f>
        <v>0</v>
      </c>
      <c r="K104" s="167" t="e">
        <f ca="1">(AVERAGE(OFFSET(Sheet3!$C$7:$J$7,C105,$B$9)))/86400</f>
        <v>#DIV/0!</v>
      </c>
      <c r="L104" s="167">
        <f ca="1">(MIN(OFFSET(Sheet3!$C$7:$J$7,C105,$B$9)))/86400</f>
        <v>0</v>
      </c>
      <c r="M104" s="134">
        <f ca="1">MAX(OFFSET(Sheet3!$C$8:$J$8,C105,$B$9))</f>
        <v>0</v>
      </c>
      <c r="N104" s="134">
        <f ca="1">(OFFSET(Sheet3!$K$8,C105,$B$9))</f>
        <v>0</v>
      </c>
      <c r="O104" s="134">
        <f ca="1">MIN(OFFSET(Sheet3!$C$8:$J$8,C105,$B$9))</f>
        <v>0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1A8C-D5B9-4764-9BEB-D267B8625967}">
  <dimension ref="A2:O105"/>
  <sheetViews>
    <sheetView workbookViewId="0">
      <selection activeCell="C1" sqref="C1:C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 t="e">
        <f ca="1">OFFSET(Sheet3!$B$5,C5,#REF!)</f>
        <v>#REF!</v>
      </c>
      <c r="E4" s="134">
        <v>6</v>
      </c>
      <c r="F4" s="134" t="e">
        <f ca="1">OFFSET(Sheet3!$C$5,C5,#REF!)</f>
        <v>#REF!</v>
      </c>
      <c r="G4" s="134" t="e">
        <f ca="1">MAX(OFFSET(Sheet3!$C$6:$J$6,C5,#REF!))</f>
        <v>#REF!</v>
      </c>
      <c r="H4" s="134" t="e">
        <f ca="1">AVERAGE(OFFSET(Sheet3!$C$6:$J$6,C5,#REF!))</f>
        <v>#REF!</v>
      </c>
      <c r="I4" s="134" t="e">
        <f ca="1">MIN(OFFSET(Sheet3!$C$6:$J$6,C5,#REF!))</f>
        <v>#REF!</v>
      </c>
      <c r="J4" s="167" t="e">
        <f ca="1">(MAX(OFFSET(Sheet3!$C$7:$J$7,C5,#REF!)))/86400</f>
        <v>#REF!</v>
      </c>
      <c r="K4" s="167" t="e">
        <f ca="1">(AVERAGE(OFFSET(Sheet3!$C$7:$J$7,C5,#REF!)))/86400</f>
        <v>#REF!</v>
      </c>
      <c r="L4" s="167" t="e">
        <f ca="1">(MIN(OFFSET(Sheet3!$C$7:$J$7,C5,#REF!)))/86400</f>
        <v>#REF!</v>
      </c>
      <c r="M4" s="134" t="e">
        <f ca="1">MAX(OFFSET(Sheet3!$C$8:$J$8,C5,#REF!))</f>
        <v>#REF!</v>
      </c>
      <c r="N4" s="134" t="e">
        <f ca="1">(OFFSET(Sheet3!$K$8,C5,#REF!))</f>
        <v>#REF!</v>
      </c>
      <c r="O4" s="134" t="e">
        <f ca="1">MIN(OFFSET(Sheet3!$C$8:$J$8,C5,#REF!))</f>
        <v>#REF!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6</v>
      </c>
      <c r="F5" s="134" t="e">
        <f ca="1">OFFSET(Sheet3!$C$5,C6,#REF!)</f>
        <v>#REF!</v>
      </c>
      <c r="G5" s="134" t="e">
        <f ca="1">MAX(OFFSET(Sheet3!$C$6:$J$6,C6,#REF!))</f>
        <v>#REF!</v>
      </c>
      <c r="H5" s="134" t="e">
        <f ca="1">AVERAGE(OFFSET(Sheet3!$C$6:$J$6,C6,#REF!))</f>
        <v>#REF!</v>
      </c>
      <c r="I5" s="134" t="e">
        <f ca="1">MIN(OFFSET(Sheet3!$C$6:$J$6,C6,#REF!))</f>
        <v>#REF!</v>
      </c>
      <c r="J5" s="167" t="e">
        <f ca="1">(MAX(OFFSET(Sheet3!$C$7:$J$7,C6,#REF!)))/86400</f>
        <v>#REF!</v>
      </c>
      <c r="K5" s="167" t="e">
        <f ca="1">(AVERAGE(OFFSET(Sheet3!$C$7:$J$7,C6,#REF!)))/86400</f>
        <v>#REF!</v>
      </c>
      <c r="L5" s="167" t="e">
        <f ca="1">(MIN(OFFSET(Sheet3!$C$7:$J$7,C6,#REF!)))/86400</f>
        <v>#REF!</v>
      </c>
      <c r="M5" s="134" t="e">
        <f ca="1">MAX(OFFSET(Sheet3!$C$8:$J$8,C6,#REF!))</f>
        <v>#REF!</v>
      </c>
      <c r="N5" s="134" t="e">
        <f ca="1">(OFFSET(Sheet3!$K$8,C6,#REF!))</f>
        <v>#REF!</v>
      </c>
      <c r="O5" s="134" t="e">
        <f ca="1">MIN(OFFSET(Sheet3!$C$8:$J$8,C6,#REF!))</f>
        <v>#REF!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6</v>
      </c>
      <c r="F6" s="134" t="e">
        <f ca="1">OFFSET(Sheet3!$C$5,C7,#REF!)</f>
        <v>#REF!</v>
      </c>
      <c r="G6" s="134" t="e">
        <f ca="1">MAX(OFFSET(Sheet3!$C$6:$J$6,C7,#REF!))</f>
        <v>#REF!</v>
      </c>
      <c r="H6" s="134" t="e">
        <f ca="1">AVERAGE(OFFSET(Sheet3!$C$6:$J$6,C7,#REF!))</f>
        <v>#REF!</v>
      </c>
      <c r="I6" s="134" t="e">
        <f ca="1">MIN(OFFSET(Sheet3!$C$6:$J$6,C7,#REF!))</f>
        <v>#REF!</v>
      </c>
      <c r="J6" s="167" t="e">
        <f ca="1">(MAX(OFFSET(Sheet3!$C$7:$J$7,C7,#REF!)))/86400</f>
        <v>#REF!</v>
      </c>
      <c r="K6" s="167" t="e">
        <f ca="1">(AVERAGE(OFFSET(Sheet3!$C$7:$J$7,C7,#REF!)))/86400</f>
        <v>#REF!</v>
      </c>
      <c r="L6" s="167" t="e">
        <f ca="1">(MIN(OFFSET(Sheet3!$C$7:$J$7,C7,#REF!)))/86400</f>
        <v>#REF!</v>
      </c>
      <c r="M6" s="134" t="e">
        <f ca="1">MAX(OFFSET(Sheet3!$C$8:$J$8,C7,#REF!))</f>
        <v>#REF!</v>
      </c>
      <c r="N6" s="134" t="e">
        <f ca="1">(OFFSET(Sheet3!$K$8,C7,#REF!))</f>
        <v>#REF!</v>
      </c>
      <c r="O6" s="134" t="e">
        <f ca="1">MIN(OFFSET(Sheet3!$C$8:$J$8,C7,#REF!))</f>
        <v>#REF!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6</v>
      </c>
      <c r="F7" s="134" t="e">
        <f ca="1">OFFSET(Sheet3!$C$5,C8,#REF!)</f>
        <v>#REF!</v>
      </c>
      <c r="G7" s="134" t="e">
        <f ca="1">MAX(OFFSET(Sheet3!$C$6:$J$6,C8,#REF!))</f>
        <v>#REF!</v>
      </c>
      <c r="H7" s="134" t="e">
        <f ca="1">AVERAGE(OFFSET(Sheet3!$C$6:$J$6,C8,#REF!))</f>
        <v>#REF!</v>
      </c>
      <c r="I7" s="134" t="e">
        <f ca="1">MIN(OFFSET(Sheet3!$C$6:$J$6,C8,#REF!))</f>
        <v>#REF!</v>
      </c>
      <c r="J7" s="167" t="e">
        <f ca="1">(MAX(OFFSET(Sheet3!$C$7:$J$7,C8,#REF!)))/86400</f>
        <v>#REF!</v>
      </c>
      <c r="K7" s="167" t="e">
        <f ca="1">(AVERAGE(OFFSET(Sheet3!$C$7:$J$7,C8,#REF!)))/86400</f>
        <v>#REF!</v>
      </c>
      <c r="L7" s="167" t="e">
        <f ca="1">(MIN(OFFSET(Sheet3!$C$7:$J$7,C8,#REF!)))/86400</f>
        <v>#REF!</v>
      </c>
      <c r="M7" s="134" t="e">
        <f ca="1">MAX(OFFSET(Sheet3!$C$8:$J$8,C8,#REF!))</f>
        <v>#REF!</v>
      </c>
      <c r="N7" s="134" t="e">
        <f ca="1">(OFFSET(Sheet3!$K$8,C8,#REF!))</f>
        <v>#REF!</v>
      </c>
      <c r="O7" s="134" t="e">
        <f ca="1">MIN(OFFSET(Sheet3!$C$8:$J$8,C8,#REF!))</f>
        <v>#REF!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6</v>
      </c>
      <c r="F8" s="134" t="e">
        <f ca="1">OFFSET(Sheet3!$C$5,C9,#REF!)</f>
        <v>#REF!</v>
      </c>
      <c r="G8" s="134" t="e">
        <f ca="1">MAX(OFFSET(Sheet3!$C$6:$J$6,C9,#REF!))</f>
        <v>#REF!</v>
      </c>
      <c r="H8" s="134" t="e">
        <f ca="1">AVERAGE(OFFSET(Sheet3!$C$6:$J$6,C9,#REF!))</f>
        <v>#REF!</v>
      </c>
      <c r="I8" s="134" t="e">
        <f ca="1">MIN(OFFSET(Sheet3!$C$6:$J$6,C9,#REF!))</f>
        <v>#REF!</v>
      </c>
      <c r="J8" s="167" t="e">
        <f ca="1">(MAX(OFFSET(Sheet3!$C$7:$J$7,C9,#REF!)))/86400</f>
        <v>#REF!</v>
      </c>
      <c r="K8" s="167" t="e">
        <f ca="1">(AVERAGE(OFFSET(Sheet3!$C$7:$J$7,C9,#REF!)))/86400</f>
        <v>#REF!</v>
      </c>
      <c r="L8" s="167" t="e">
        <f ca="1">(MIN(OFFSET(Sheet3!$C$7:$J$7,C9,#REF!)))/86400</f>
        <v>#REF!</v>
      </c>
      <c r="M8" s="134" t="e">
        <f ca="1">MAX(OFFSET(Sheet3!$C$8:$J$8,C9,#REF!))</f>
        <v>#REF!</v>
      </c>
      <c r="N8" s="134" t="e">
        <f ca="1">(OFFSET(Sheet3!$K$8,C9,#REF!))</f>
        <v>#REF!</v>
      </c>
      <c r="O8" s="134" t="e">
        <f ca="1">MIN(OFFSET(Sheet3!$C$8:$J$8,C9,#REF!))</f>
        <v>#REF!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6</v>
      </c>
      <c r="F9" s="134" t="e">
        <f ca="1">OFFSET(Sheet3!$C$5,C10,#REF!)</f>
        <v>#REF!</v>
      </c>
      <c r="G9" s="134" t="e">
        <f ca="1">MAX(OFFSET(Sheet3!$C$6:$J$6,C10,#REF!))</f>
        <v>#REF!</v>
      </c>
      <c r="H9" s="134" t="e">
        <f ca="1">AVERAGE(OFFSET(Sheet3!$C$6:$J$6,C10,#REF!))</f>
        <v>#REF!</v>
      </c>
      <c r="I9" s="134" t="e">
        <f ca="1">MIN(OFFSET(Sheet3!$C$6:$J$6,C10,#REF!))</f>
        <v>#REF!</v>
      </c>
      <c r="J9" s="167" t="e">
        <f ca="1">(MAX(OFFSET(Sheet3!$C$7:$J$7,C10,#REF!)))/86400</f>
        <v>#REF!</v>
      </c>
      <c r="K9" s="167" t="e">
        <f ca="1">(AVERAGE(OFFSET(Sheet3!$C$7:$J$7,C10,#REF!)))/86400</f>
        <v>#REF!</v>
      </c>
      <c r="L9" s="167" t="e">
        <f ca="1">(MIN(OFFSET(Sheet3!$C$7:$J$7,C10,#REF!)))/86400</f>
        <v>#REF!</v>
      </c>
      <c r="M9" s="134" t="e">
        <f ca="1">MAX(OFFSET(Sheet3!$C$8:$J$8,C10,#REF!))</f>
        <v>#REF!</v>
      </c>
      <c r="N9" s="134" t="e">
        <f ca="1">(OFFSET(Sheet3!$K$8,C10,#REF!))</f>
        <v>#REF!</v>
      </c>
      <c r="O9" s="134" t="e">
        <f ca="1">MIN(OFFSET(Sheet3!$C$8:$J$8,C10,#REF!))</f>
        <v>#REF!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6</v>
      </c>
      <c r="F10" s="134" t="e">
        <f ca="1">OFFSET(Sheet3!$C$5,C11,#REF!)</f>
        <v>#REF!</v>
      </c>
      <c r="G10" s="134" t="e">
        <f ca="1">MAX(OFFSET(Sheet3!$C$6:$J$6,C11,#REF!))</f>
        <v>#REF!</v>
      </c>
      <c r="H10" s="134" t="e">
        <f ca="1">AVERAGE(OFFSET(Sheet3!$C$6:$J$6,C11,#REF!))</f>
        <v>#REF!</v>
      </c>
      <c r="I10" s="134" t="e">
        <f ca="1">MIN(OFFSET(Sheet3!$C$6:$J$6,C11,#REF!))</f>
        <v>#REF!</v>
      </c>
      <c r="J10" s="167" t="e">
        <f ca="1">(MAX(OFFSET(Sheet3!$C$7:$J$7,C11,#REF!)))/86400</f>
        <v>#REF!</v>
      </c>
      <c r="K10" s="167" t="e">
        <f ca="1">(AVERAGE(OFFSET(Sheet3!$C$7:$J$7,C11,#REF!)))/86400</f>
        <v>#REF!</v>
      </c>
      <c r="L10" s="167" t="e">
        <f ca="1">(MIN(OFFSET(Sheet3!$C$7:$J$7,C11,#REF!)))/86400</f>
        <v>#REF!</v>
      </c>
      <c r="M10" s="134" t="e">
        <f ca="1">MAX(OFFSET(Sheet3!$C$8:$J$8,C11,#REF!))</f>
        <v>#REF!</v>
      </c>
      <c r="N10" s="134" t="e">
        <f ca="1">(OFFSET(Sheet3!$K$8,C11,#REF!))</f>
        <v>#REF!</v>
      </c>
      <c r="O10" s="134" t="e">
        <f ca="1">MIN(OFFSET(Sheet3!$C$8:$J$8,C11,#REF!))</f>
        <v>#REF!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6</v>
      </c>
      <c r="F11" s="134" t="e">
        <f ca="1">OFFSET(Sheet3!$C$5,C12,#REF!)</f>
        <v>#REF!</v>
      </c>
      <c r="G11" s="134" t="e">
        <f ca="1">MAX(OFFSET(Sheet3!$C$6:$J$6,C12,#REF!))</f>
        <v>#REF!</v>
      </c>
      <c r="H11" s="134" t="e">
        <f ca="1">AVERAGE(OFFSET(Sheet3!$C$6:$J$6,C12,#REF!))</f>
        <v>#REF!</v>
      </c>
      <c r="I11" s="134" t="e">
        <f ca="1">MIN(OFFSET(Sheet3!$C$6:$J$6,C12,#REF!))</f>
        <v>#REF!</v>
      </c>
      <c r="J11" s="167" t="e">
        <f ca="1">(MAX(OFFSET(Sheet3!$C$7:$J$7,C12,#REF!)))/86400</f>
        <v>#REF!</v>
      </c>
      <c r="K11" s="167" t="e">
        <f ca="1">(AVERAGE(OFFSET(Sheet3!$C$7:$J$7,C12,#REF!)))/86400</f>
        <v>#REF!</v>
      </c>
      <c r="L11" s="167" t="e">
        <f ca="1">(MIN(OFFSET(Sheet3!$C$7:$J$7,C12,#REF!)))/86400</f>
        <v>#REF!</v>
      </c>
      <c r="M11" s="134" t="e">
        <f ca="1">MAX(OFFSET(Sheet3!$C$8:$J$8,C12,#REF!))</f>
        <v>#REF!</v>
      </c>
      <c r="N11" s="134" t="e">
        <f ca="1">(OFFSET(Sheet3!$K$8,C12,#REF!))</f>
        <v>#REF!</v>
      </c>
      <c r="O11" s="134" t="e">
        <f ca="1">MIN(OFFSET(Sheet3!$C$8:$J$8,C12,#REF!))</f>
        <v>#REF!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6</v>
      </c>
      <c r="F12" s="134" t="e">
        <f ca="1">OFFSET(Sheet3!$C$5,C13,#REF!)</f>
        <v>#REF!</v>
      </c>
      <c r="G12" s="134" t="e">
        <f ca="1">MAX(OFFSET(Sheet3!$C$6:$J$6,C13,#REF!))</f>
        <v>#REF!</v>
      </c>
      <c r="H12" s="134" t="e">
        <f ca="1">AVERAGE(OFFSET(Sheet3!$C$6:$J$6,C13,#REF!))</f>
        <v>#REF!</v>
      </c>
      <c r="I12" s="134" t="e">
        <f ca="1">MIN(OFFSET(Sheet3!$C$6:$J$6,C13,#REF!))</f>
        <v>#REF!</v>
      </c>
      <c r="J12" s="167" t="e">
        <f ca="1">(MAX(OFFSET(Sheet3!$C$7:$J$7,C13,#REF!)))/86400</f>
        <v>#REF!</v>
      </c>
      <c r="K12" s="167" t="e">
        <f ca="1">(AVERAGE(OFFSET(Sheet3!$C$7:$J$7,C13,#REF!)))/86400</f>
        <v>#REF!</v>
      </c>
      <c r="L12" s="167" t="e">
        <f ca="1">(MIN(OFFSET(Sheet3!$C$7:$J$7,C13,#REF!)))/86400</f>
        <v>#REF!</v>
      </c>
      <c r="M12" s="134" t="e">
        <f ca="1">MAX(OFFSET(Sheet3!$C$8:$J$8,C13,#REF!))</f>
        <v>#REF!</v>
      </c>
      <c r="N12" s="134" t="e">
        <f ca="1">(OFFSET(Sheet3!$K$8,C13,#REF!))</f>
        <v>#REF!</v>
      </c>
      <c r="O12" s="134" t="e">
        <f ca="1">MIN(OFFSET(Sheet3!$C$8:$J$8,C13,#REF!))</f>
        <v>#REF!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6</v>
      </c>
      <c r="F13" s="134" t="e">
        <f ca="1">OFFSET(Sheet3!$C$5,C14,#REF!)</f>
        <v>#REF!</v>
      </c>
      <c r="G13" s="134" t="e">
        <f ca="1">MAX(OFFSET(Sheet3!$C$6:$J$6,C14,#REF!))</f>
        <v>#REF!</v>
      </c>
      <c r="H13" s="134" t="e">
        <f ca="1">AVERAGE(OFFSET(Sheet3!$C$6:$J$6,C14,#REF!))</f>
        <v>#REF!</v>
      </c>
      <c r="I13" s="134" t="e">
        <f ca="1">MIN(OFFSET(Sheet3!$C$6:$J$6,C14,#REF!))</f>
        <v>#REF!</v>
      </c>
      <c r="J13" s="167" t="e">
        <f ca="1">(MAX(OFFSET(Sheet3!$C$7:$J$7,C14,#REF!)))/86400</f>
        <v>#REF!</v>
      </c>
      <c r="K13" s="167" t="e">
        <f ca="1">(AVERAGE(OFFSET(Sheet3!$C$7:$J$7,C14,#REF!)))/86400</f>
        <v>#REF!</v>
      </c>
      <c r="L13" s="167" t="e">
        <f ca="1">(MIN(OFFSET(Sheet3!$C$7:$J$7,C14,#REF!)))/86400</f>
        <v>#REF!</v>
      </c>
      <c r="M13" s="134" t="e">
        <f ca="1">MAX(OFFSET(Sheet3!$C$8:$J$8,C14,#REF!))</f>
        <v>#REF!</v>
      </c>
      <c r="N13" s="134" t="e">
        <f ca="1">(OFFSET(Sheet3!$K$8,C14,#REF!))</f>
        <v>#REF!</v>
      </c>
      <c r="O13" s="134" t="e">
        <f ca="1">MIN(OFFSET(Sheet3!$C$8:$J$8,C14,#REF!))</f>
        <v>#REF!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6</v>
      </c>
      <c r="F14" s="134" t="e">
        <f ca="1">OFFSET(Sheet3!$C$5,C15,#REF!)</f>
        <v>#REF!</v>
      </c>
      <c r="G14" s="134" t="e">
        <f ca="1">MAX(OFFSET(Sheet3!$C$6:$J$6,C15,#REF!))</f>
        <v>#REF!</v>
      </c>
      <c r="H14" s="134" t="e">
        <f ca="1">AVERAGE(OFFSET(Sheet3!$C$6:$J$6,C15,#REF!))</f>
        <v>#REF!</v>
      </c>
      <c r="I14" s="134" t="e">
        <f ca="1">MIN(OFFSET(Sheet3!$C$6:$J$6,C15,#REF!))</f>
        <v>#REF!</v>
      </c>
      <c r="J14" s="167" t="e">
        <f ca="1">(MAX(OFFSET(Sheet3!$C$7:$J$7,C15,#REF!)))/86400</f>
        <v>#REF!</v>
      </c>
      <c r="K14" s="167" t="e">
        <f ca="1">(AVERAGE(OFFSET(Sheet3!$C$7:$J$7,C15,#REF!)))/86400</f>
        <v>#REF!</v>
      </c>
      <c r="L14" s="167" t="e">
        <f ca="1">(MIN(OFFSET(Sheet3!$C$7:$J$7,C15,#REF!)))/86400</f>
        <v>#REF!</v>
      </c>
      <c r="M14" s="134" t="e">
        <f ca="1">MAX(OFFSET(Sheet3!$C$8:$J$8,C15,#REF!))</f>
        <v>#REF!</v>
      </c>
      <c r="N14" s="134" t="e">
        <f ca="1">(OFFSET(Sheet3!$K$8,C15,#REF!))</f>
        <v>#REF!</v>
      </c>
      <c r="O14" s="134" t="e">
        <f ca="1">MIN(OFFSET(Sheet3!$C$8:$J$8,C15,#REF!))</f>
        <v>#REF!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6</v>
      </c>
      <c r="F15" s="134" t="e">
        <f ca="1">OFFSET(Sheet3!$C$5,C16,#REF!)</f>
        <v>#REF!</v>
      </c>
      <c r="G15" s="134" t="e">
        <f ca="1">MAX(OFFSET(Sheet3!$C$6:$J$6,C16,#REF!))</f>
        <v>#REF!</v>
      </c>
      <c r="H15" s="134" t="e">
        <f ca="1">AVERAGE(OFFSET(Sheet3!$C$6:$J$6,C16,#REF!))</f>
        <v>#REF!</v>
      </c>
      <c r="I15" s="134" t="e">
        <f ca="1">MIN(OFFSET(Sheet3!$C$6:$J$6,C16,#REF!))</f>
        <v>#REF!</v>
      </c>
      <c r="J15" s="167" t="e">
        <f ca="1">(MAX(OFFSET(Sheet3!$C$7:$J$7,C16,#REF!)))/86400</f>
        <v>#REF!</v>
      </c>
      <c r="K15" s="167" t="e">
        <f ca="1">(AVERAGE(OFFSET(Sheet3!$C$7:$J$7,C16,#REF!)))/86400</f>
        <v>#REF!</v>
      </c>
      <c r="L15" s="167" t="e">
        <f ca="1">(MIN(OFFSET(Sheet3!$C$7:$J$7,C16,#REF!)))/86400</f>
        <v>#REF!</v>
      </c>
      <c r="M15" s="134" t="e">
        <f ca="1">MAX(OFFSET(Sheet3!$C$8:$J$8,C16,#REF!))</f>
        <v>#REF!</v>
      </c>
      <c r="N15" s="134" t="e">
        <f ca="1">(OFFSET(Sheet3!$K$8,C16,#REF!))</f>
        <v>#REF!</v>
      </c>
      <c r="O15" s="134" t="e">
        <f ca="1">MIN(OFFSET(Sheet3!$C$8:$J$8,C16,#REF!))</f>
        <v>#REF!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6</v>
      </c>
      <c r="F16" s="134" t="e">
        <f ca="1">OFFSET(Sheet3!$C$5,C17,#REF!)</f>
        <v>#REF!</v>
      </c>
      <c r="G16" s="134" t="e">
        <f ca="1">MAX(OFFSET(Sheet3!$C$6:$J$6,C17,#REF!))</f>
        <v>#REF!</v>
      </c>
      <c r="H16" s="134" t="e">
        <f ca="1">AVERAGE(OFFSET(Sheet3!$C$6:$J$6,C17,#REF!))</f>
        <v>#REF!</v>
      </c>
      <c r="I16" s="134" t="e">
        <f ca="1">MIN(OFFSET(Sheet3!$C$6:$J$6,C17,#REF!))</f>
        <v>#REF!</v>
      </c>
      <c r="J16" s="167" t="e">
        <f ca="1">(MAX(OFFSET(Sheet3!$C$7:$J$7,C17,#REF!)))/86400</f>
        <v>#REF!</v>
      </c>
      <c r="K16" s="167" t="e">
        <f ca="1">(AVERAGE(OFFSET(Sheet3!$C$7:$J$7,C17,#REF!)))/86400</f>
        <v>#REF!</v>
      </c>
      <c r="L16" s="167" t="e">
        <f ca="1">(MIN(OFFSET(Sheet3!$C$7:$J$7,C17,#REF!)))/86400</f>
        <v>#REF!</v>
      </c>
      <c r="M16" s="134" t="e">
        <f ca="1">MAX(OFFSET(Sheet3!$C$8:$J$8,C17,#REF!))</f>
        <v>#REF!</v>
      </c>
      <c r="N16" s="134" t="e">
        <f ca="1">(OFFSET(Sheet3!$K$8,C17,#REF!))</f>
        <v>#REF!</v>
      </c>
      <c r="O16" s="134" t="e">
        <f ca="1">MIN(OFFSET(Sheet3!$C$8:$J$8,C17,#REF!))</f>
        <v>#REF!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6</v>
      </c>
      <c r="F17" s="134" t="e">
        <f ca="1">OFFSET(Sheet3!$C$5,C18,#REF!)</f>
        <v>#REF!</v>
      </c>
      <c r="G17" s="134" t="e">
        <f ca="1">MAX(OFFSET(Sheet3!$C$6:$J$6,C18,#REF!))</f>
        <v>#REF!</v>
      </c>
      <c r="H17" s="134" t="e">
        <f ca="1">AVERAGE(OFFSET(Sheet3!$C$6:$J$6,C18,#REF!))</f>
        <v>#REF!</v>
      </c>
      <c r="I17" s="134" t="e">
        <f ca="1">MIN(OFFSET(Sheet3!$C$6:$J$6,C18,#REF!))</f>
        <v>#REF!</v>
      </c>
      <c r="J17" s="167" t="e">
        <f ca="1">(MAX(OFFSET(Sheet3!$C$7:$J$7,C18,#REF!)))/86400</f>
        <v>#REF!</v>
      </c>
      <c r="K17" s="167" t="e">
        <f ca="1">(AVERAGE(OFFSET(Sheet3!$C$7:$J$7,C18,#REF!)))/86400</f>
        <v>#REF!</v>
      </c>
      <c r="L17" s="167" t="e">
        <f ca="1">(MIN(OFFSET(Sheet3!$C$7:$J$7,C18,#REF!)))/86400</f>
        <v>#REF!</v>
      </c>
      <c r="M17" s="134" t="e">
        <f ca="1">MAX(OFFSET(Sheet3!$C$8:$J$8,C18,#REF!))</f>
        <v>#REF!</v>
      </c>
      <c r="N17" s="134" t="e">
        <f ca="1">(OFFSET(Sheet3!$K$8,C18,#REF!))</f>
        <v>#REF!</v>
      </c>
      <c r="O17" s="134" t="e">
        <f ca="1">MIN(OFFSET(Sheet3!$C$8:$J$8,C18,#REF!))</f>
        <v>#REF!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6</v>
      </c>
      <c r="F18" s="134" t="e">
        <f ca="1">OFFSET(Sheet3!$C$5,C19,#REF!)</f>
        <v>#REF!</v>
      </c>
      <c r="G18" s="134" t="e">
        <f ca="1">MAX(OFFSET(Sheet3!$C$6:$J$6,C19,#REF!))</f>
        <v>#REF!</v>
      </c>
      <c r="H18" s="134" t="e">
        <f ca="1">AVERAGE(OFFSET(Sheet3!$C$6:$J$6,C19,#REF!))</f>
        <v>#REF!</v>
      </c>
      <c r="I18" s="134" t="e">
        <f ca="1">MIN(OFFSET(Sheet3!$C$6:$J$6,C19,#REF!))</f>
        <v>#REF!</v>
      </c>
      <c r="J18" s="167" t="e">
        <f ca="1">(MAX(OFFSET(Sheet3!$C$7:$J$7,C19,#REF!)))/86400</f>
        <v>#REF!</v>
      </c>
      <c r="K18" s="167" t="e">
        <f ca="1">(AVERAGE(OFFSET(Sheet3!$C$7:$J$7,C19,#REF!)))/86400</f>
        <v>#REF!</v>
      </c>
      <c r="L18" s="167" t="e">
        <f ca="1">(MIN(OFFSET(Sheet3!$C$7:$J$7,C19,#REF!)))/86400</f>
        <v>#REF!</v>
      </c>
      <c r="M18" s="134" t="e">
        <f ca="1">MAX(OFFSET(Sheet3!$C$8:$J$8,C19,#REF!))</f>
        <v>#REF!</v>
      </c>
      <c r="N18" s="134" t="e">
        <f ca="1">(OFFSET(Sheet3!$K$8,C19,#REF!))</f>
        <v>#REF!</v>
      </c>
      <c r="O18" s="134" t="e">
        <f ca="1">MIN(OFFSET(Sheet3!$C$8:$J$8,C19,#REF!))</f>
        <v>#REF!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6</v>
      </c>
      <c r="F19" s="134" t="e">
        <f ca="1">OFFSET(Sheet3!$C$5,C20,#REF!)</f>
        <v>#REF!</v>
      </c>
      <c r="G19" s="134" t="e">
        <f ca="1">MAX(OFFSET(Sheet3!$C$6:$J$6,C20,#REF!))</f>
        <v>#REF!</v>
      </c>
      <c r="H19" s="134" t="e">
        <f ca="1">AVERAGE(OFFSET(Sheet3!$C$6:$J$6,C20,#REF!))</f>
        <v>#REF!</v>
      </c>
      <c r="I19" s="134" t="e">
        <f ca="1">MIN(OFFSET(Sheet3!$C$6:$J$6,C20,#REF!))</f>
        <v>#REF!</v>
      </c>
      <c r="J19" s="167" t="e">
        <f ca="1">(MAX(OFFSET(Sheet3!$C$7:$J$7,C20,#REF!)))/86400</f>
        <v>#REF!</v>
      </c>
      <c r="K19" s="167" t="e">
        <f ca="1">(AVERAGE(OFFSET(Sheet3!$C$7:$J$7,C20,#REF!)))/86400</f>
        <v>#REF!</v>
      </c>
      <c r="L19" s="167" t="e">
        <f ca="1">(MIN(OFFSET(Sheet3!$C$7:$J$7,C20,#REF!)))/86400</f>
        <v>#REF!</v>
      </c>
      <c r="M19" s="134" t="e">
        <f ca="1">MAX(OFFSET(Sheet3!$C$8:$J$8,C20,#REF!))</f>
        <v>#REF!</v>
      </c>
      <c r="N19" s="134" t="e">
        <f ca="1">(OFFSET(Sheet3!$K$8,C20,#REF!))</f>
        <v>#REF!</v>
      </c>
      <c r="O19" s="134" t="e">
        <f ca="1">MIN(OFFSET(Sheet3!$C$8:$J$8,C20,#REF!))</f>
        <v>#REF!</v>
      </c>
    </row>
    <row r="20" spans="1:15" x14ac:dyDescent="0.25">
      <c r="C20" s="134">
        <v>60</v>
      </c>
      <c r="D20" s="134">
        <f ca="1">OFFSET(Sheet3!$B$5,C21,0)</f>
        <v>88</v>
      </c>
      <c r="E20" s="134">
        <v>6</v>
      </c>
      <c r="F20" s="134" t="e">
        <f ca="1">OFFSET(Sheet3!$C$5,C21,#REF!)</f>
        <v>#REF!</v>
      </c>
      <c r="G20" s="134" t="e">
        <f ca="1">MAX(OFFSET(Sheet3!$C$6:$J$6,C21,#REF!))</f>
        <v>#REF!</v>
      </c>
      <c r="H20" s="134" t="e">
        <f ca="1">AVERAGE(OFFSET(Sheet3!$C$6:$J$6,C21,#REF!))</f>
        <v>#REF!</v>
      </c>
      <c r="I20" s="134" t="e">
        <f ca="1">MIN(OFFSET(Sheet3!$C$6:$J$6,C21,#REF!))</f>
        <v>#REF!</v>
      </c>
      <c r="J20" s="167" t="e">
        <f ca="1">(MAX(OFFSET(Sheet3!$C$7:$J$7,C21,#REF!)))/86400</f>
        <v>#REF!</v>
      </c>
      <c r="K20" s="167" t="e">
        <f ca="1">(AVERAGE(OFFSET(Sheet3!$C$7:$J$7,C21,#REF!)))/86400</f>
        <v>#REF!</v>
      </c>
      <c r="L20" s="167" t="e">
        <f ca="1">(MIN(OFFSET(Sheet3!$C$7:$J$7,C21,#REF!)))/86400</f>
        <v>#REF!</v>
      </c>
      <c r="M20" s="134" t="e">
        <f ca="1">MAX(OFFSET(Sheet3!$C$8:$J$8,C21,#REF!))</f>
        <v>#REF!</v>
      </c>
      <c r="N20" s="134" t="e">
        <f ca="1">(OFFSET(Sheet3!$K$8,C21,#REF!))</f>
        <v>#REF!</v>
      </c>
      <c r="O20" s="134" t="e">
        <f ca="1">MIN(OFFSET(Sheet3!$C$8:$J$8,C21,#REF!))</f>
        <v>#REF!</v>
      </c>
    </row>
    <row r="21" spans="1:15" x14ac:dyDescent="0.25">
      <c r="C21" s="134">
        <v>64</v>
      </c>
      <c r="D21" s="134">
        <f ca="1">OFFSET(Sheet3!$B$5,C22,0)</f>
        <v>89</v>
      </c>
      <c r="E21" s="134">
        <v>6</v>
      </c>
      <c r="F21" s="134" t="e">
        <f ca="1">OFFSET(Sheet3!$C$5,C22,#REF!)</f>
        <v>#REF!</v>
      </c>
      <c r="G21" s="134" t="e">
        <f ca="1">MAX(OFFSET(Sheet3!$C$6:$J$6,C22,#REF!))</f>
        <v>#REF!</v>
      </c>
      <c r="H21" s="134" t="e">
        <f ca="1">AVERAGE(OFFSET(Sheet3!$C$6:$J$6,C22,#REF!))</f>
        <v>#REF!</v>
      </c>
      <c r="I21" s="134" t="e">
        <f ca="1">MIN(OFFSET(Sheet3!$C$6:$J$6,C22,#REF!))</f>
        <v>#REF!</v>
      </c>
      <c r="J21" s="167" t="e">
        <f ca="1">(MAX(OFFSET(Sheet3!$C$7:$J$7,C22,#REF!)))/86400</f>
        <v>#REF!</v>
      </c>
      <c r="K21" s="167" t="e">
        <f ca="1">(AVERAGE(OFFSET(Sheet3!$C$7:$J$7,C22,#REF!)))/86400</f>
        <v>#REF!</v>
      </c>
      <c r="L21" s="167" t="e">
        <f ca="1">(MIN(OFFSET(Sheet3!$C$7:$J$7,C22,#REF!)))/86400</f>
        <v>#REF!</v>
      </c>
      <c r="M21" s="134" t="e">
        <f ca="1">MAX(OFFSET(Sheet3!$C$8:$J$8,C22,#REF!))</f>
        <v>#REF!</v>
      </c>
      <c r="N21" s="134" t="e">
        <f ca="1">(OFFSET(Sheet3!$K$8,C22,#REF!))</f>
        <v>#REF!</v>
      </c>
      <c r="O21" s="134" t="e">
        <f ca="1">MIN(OFFSET(Sheet3!$C$8:$J$8,C22,#REF!))</f>
        <v>#REF!</v>
      </c>
    </row>
    <row r="22" spans="1:15" x14ac:dyDescent="0.25">
      <c r="C22" s="134">
        <v>68</v>
      </c>
      <c r="D22" s="134">
        <f ca="1">OFFSET(Sheet3!$B$5,C23,0)</f>
        <v>91</v>
      </c>
      <c r="E22" s="134">
        <v>6</v>
      </c>
      <c r="F22" s="134" t="e">
        <f ca="1">OFFSET(Sheet3!$C$5,C23,#REF!)</f>
        <v>#REF!</v>
      </c>
      <c r="G22" s="134" t="e">
        <f ca="1">MAX(OFFSET(Sheet3!$C$6:$J$6,C23,#REF!))</f>
        <v>#REF!</v>
      </c>
      <c r="H22" s="134" t="e">
        <f ca="1">AVERAGE(OFFSET(Sheet3!$C$6:$J$6,C23,#REF!))</f>
        <v>#REF!</v>
      </c>
      <c r="I22" s="134" t="e">
        <f ca="1">MIN(OFFSET(Sheet3!$C$6:$J$6,C23,#REF!))</f>
        <v>#REF!</v>
      </c>
      <c r="J22" s="167" t="e">
        <f ca="1">(MAX(OFFSET(Sheet3!$C$7:$J$7,C23,#REF!)))/86400</f>
        <v>#REF!</v>
      </c>
      <c r="K22" s="167" t="e">
        <f ca="1">(AVERAGE(OFFSET(Sheet3!$C$7:$J$7,C23,#REF!)))/86400</f>
        <v>#REF!</v>
      </c>
      <c r="L22" s="167" t="e">
        <f ca="1">(MIN(OFFSET(Sheet3!$C$7:$J$7,C23,#REF!)))/86400</f>
        <v>#REF!</v>
      </c>
      <c r="M22" s="134" t="e">
        <f ca="1">MAX(OFFSET(Sheet3!$C$8:$J$8,C23,#REF!))</f>
        <v>#REF!</v>
      </c>
      <c r="N22" s="134" t="e">
        <f ca="1">(OFFSET(Sheet3!$K$8,C23,#REF!))</f>
        <v>#REF!</v>
      </c>
      <c r="O22" s="134" t="e">
        <f ca="1">MIN(OFFSET(Sheet3!$C$8:$J$8,C23,#REF!))</f>
        <v>#REF!</v>
      </c>
    </row>
    <row r="23" spans="1:15" x14ac:dyDescent="0.25">
      <c r="C23" s="134">
        <v>72</v>
      </c>
      <c r="D23" s="134">
        <f ca="1">OFFSET(Sheet3!$B$5,C24,0)</f>
        <v>93</v>
      </c>
      <c r="E23" s="134">
        <v>6</v>
      </c>
      <c r="F23" s="134" t="e">
        <f ca="1">OFFSET(Sheet3!$C$5,C24,#REF!)</f>
        <v>#REF!</v>
      </c>
      <c r="G23" s="134" t="e">
        <f ca="1">MAX(OFFSET(Sheet3!$C$6:$J$6,C24,#REF!))</f>
        <v>#REF!</v>
      </c>
      <c r="H23" s="134" t="e">
        <f ca="1">AVERAGE(OFFSET(Sheet3!$C$6:$J$6,C24,#REF!))</f>
        <v>#REF!</v>
      </c>
      <c r="I23" s="134" t="e">
        <f ca="1">MIN(OFFSET(Sheet3!$C$6:$J$6,C24,#REF!))</f>
        <v>#REF!</v>
      </c>
      <c r="J23" s="167" t="e">
        <f ca="1">(MAX(OFFSET(Sheet3!$C$7:$J$7,C24,#REF!)))/86400</f>
        <v>#REF!</v>
      </c>
      <c r="K23" s="167" t="e">
        <f ca="1">(AVERAGE(OFFSET(Sheet3!$C$7:$J$7,C24,#REF!)))/86400</f>
        <v>#REF!</v>
      </c>
      <c r="L23" s="167" t="e">
        <f ca="1">(MIN(OFFSET(Sheet3!$C$7:$J$7,C24,#REF!)))/86400</f>
        <v>#REF!</v>
      </c>
      <c r="M23" s="134" t="e">
        <f ca="1">MAX(OFFSET(Sheet3!$C$8:$J$8,C24,#REF!))</f>
        <v>#REF!</v>
      </c>
      <c r="N23" s="134" t="e">
        <f ca="1">(OFFSET(Sheet3!$K$8,C24,#REF!))</f>
        <v>#REF!</v>
      </c>
      <c r="O23" s="134" t="e">
        <f ca="1">MIN(OFFSET(Sheet3!$C$8:$J$8,C24,#REF!))</f>
        <v>#REF!</v>
      </c>
    </row>
    <row r="24" spans="1:15" x14ac:dyDescent="0.25">
      <c r="C24" s="134">
        <v>76</v>
      </c>
      <c r="D24" s="134">
        <f ca="1">OFFSET(Sheet3!$B$5,C25,0)</f>
        <v>95</v>
      </c>
      <c r="E24" s="134">
        <v>6</v>
      </c>
      <c r="F24" s="134" t="e">
        <f ca="1">OFFSET(Sheet3!$C$5,C25,#REF!)</f>
        <v>#REF!</v>
      </c>
      <c r="G24" s="134" t="e">
        <f ca="1">MAX(OFFSET(Sheet3!$C$6:$J$6,C25,#REF!))</f>
        <v>#REF!</v>
      </c>
      <c r="H24" s="134" t="e">
        <f ca="1">AVERAGE(OFFSET(Sheet3!$C$6:$J$6,C25,#REF!))</f>
        <v>#REF!</v>
      </c>
      <c r="I24" s="134" t="e">
        <f ca="1">MIN(OFFSET(Sheet3!$C$6:$J$6,C25,#REF!))</f>
        <v>#REF!</v>
      </c>
      <c r="J24" s="167" t="e">
        <f ca="1">(MAX(OFFSET(Sheet3!$C$7:$J$7,C25,#REF!)))/86400</f>
        <v>#REF!</v>
      </c>
      <c r="K24" s="167" t="e">
        <f ca="1">(AVERAGE(OFFSET(Sheet3!$C$7:$J$7,C25,#REF!)))/86400</f>
        <v>#REF!</v>
      </c>
      <c r="L24" s="167" t="e">
        <f ca="1">(MIN(OFFSET(Sheet3!$C$7:$J$7,C25,#REF!)))/86400</f>
        <v>#REF!</v>
      </c>
      <c r="M24" s="134" t="e">
        <f ca="1">MAX(OFFSET(Sheet3!$C$8:$J$8,C25,#REF!))</f>
        <v>#REF!</v>
      </c>
      <c r="N24" s="134" t="e">
        <f ca="1">(OFFSET(Sheet3!$K$8,C25,#REF!))</f>
        <v>#REF!</v>
      </c>
      <c r="O24" s="134" t="e">
        <f ca="1">MIN(OFFSET(Sheet3!$C$8:$J$8,C25,#REF!))</f>
        <v>#REF!</v>
      </c>
    </row>
    <row r="25" spans="1:15" x14ac:dyDescent="0.25">
      <c r="C25" s="134">
        <v>80</v>
      </c>
      <c r="D25" s="134">
        <f ca="1">OFFSET(Sheet3!$B$5,C26,0)</f>
        <v>98</v>
      </c>
      <c r="E25" s="134">
        <v>6</v>
      </c>
      <c r="F25" s="134" t="e">
        <f ca="1">OFFSET(Sheet3!$C$5,C26,#REF!)</f>
        <v>#REF!</v>
      </c>
      <c r="G25" s="134" t="e">
        <f ca="1">MAX(OFFSET(Sheet3!$C$6:$J$6,C26,#REF!))</f>
        <v>#REF!</v>
      </c>
      <c r="H25" s="134" t="e">
        <f ca="1">AVERAGE(OFFSET(Sheet3!$C$6:$J$6,C26,#REF!))</f>
        <v>#REF!</v>
      </c>
      <c r="I25" s="134" t="e">
        <f ca="1">MIN(OFFSET(Sheet3!$C$6:$J$6,C26,#REF!))</f>
        <v>#REF!</v>
      </c>
      <c r="J25" s="167" t="e">
        <f ca="1">(MAX(OFFSET(Sheet3!$C$7:$J$7,C26,#REF!)))/86400</f>
        <v>#REF!</v>
      </c>
      <c r="K25" s="167" t="e">
        <f ca="1">(AVERAGE(OFFSET(Sheet3!$C$7:$J$7,C26,#REF!)))/86400</f>
        <v>#REF!</v>
      </c>
      <c r="L25" s="167" t="e">
        <f ca="1">(MIN(OFFSET(Sheet3!$C$7:$J$7,C26,#REF!)))/86400</f>
        <v>#REF!</v>
      </c>
      <c r="M25" s="134" t="e">
        <f ca="1">MAX(OFFSET(Sheet3!$C$8:$J$8,C26,#REF!))</f>
        <v>#REF!</v>
      </c>
      <c r="N25" s="134" t="e">
        <f ca="1">(OFFSET(Sheet3!$K$8,C26,#REF!))</f>
        <v>#REF!</v>
      </c>
      <c r="O25" s="134" t="e">
        <f ca="1">MIN(OFFSET(Sheet3!$C$8:$J$8,C26,#REF!))</f>
        <v>#REF!</v>
      </c>
    </row>
    <row r="26" spans="1:15" x14ac:dyDescent="0.25">
      <c r="C26" s="134">
        <v>84</v>
      </c>
      <c r="D26" s="134">
        <f ca="1">OFFSET(Sheet3!$B$5,C27,0)</f>
        <v>99</v>
      </c>
      <c r="E26" s="134">
        <v>6</v>
      </c>
      <c r="F26" s="134" t="e">
        <f ca="1">OFFSET(Sheet3!$C$5,C27,#REF!)</f>
        <v>#REF!</v>
      </c>
      <c r="G26" s="134" t="e">
        <f ca="1">MAX(OFFSET(Sheet3!$C$6:$J$6,C27,#REF!))</f>
        <v>#REF!</v>
      </c>
      <c r="H26" s="134" t="e">
        <f ca="1">AVERAGE(OFFSET(Sheet3!$C$6:$J$6,C27,#REF!))</f>
        <v>#REF!</v>
      </c>
      <c r="I26" s="134" t="e">
        <f ca="1">MIN(OFFSET(Sheet3!$C$6:$J$6,C27,#REF!))</f>
        <v>#REF!</v>
      </c>
      <c r="J26" s="167" t="e">
        <f ca="1">(MAX(OFFSET(Sheet3!$C$7:$J$7,C27,#REF!)))/86400</f>
        <v>#REF!</v>
      </c>
      <c r="K26" s="167" t="e">
        <f ca="1">(AVERAGE(OFFSET(Sheet3!$C$7:$J$7,C27,#REF!)))/86400</f>
        <v>#REF!</v>
      </c>
      <c r="L26" s="167" t="e">
        <f ca="1">(MIN(OFFSET(Sheet3!$C$7:$J$7,C27,#REF!)))/86400</f>
        <v>#REF!</v>
      </c>
      <c r="M26" s="134" t="e">
        <f ca="1">MAX(OFFSET(Sheet3!$C$8:$J$8,C27,#REF!))</f>
        <v>#REF!</v>
      </c>
      <c r="N26" s="134" t="e">
        <f ca="1">(OFFSET(Sheet3!$K$8,C27,#REF!))</f>
        <v>#REF!</v>
      </c>
      <c r="O26" s="134" t="e">
        <f ca="1">MIN(OFFSET(Sheet3!$C$8:$J$8,C27,#REF!))</f>
        <v>#REF!</v>
      </c>
    </row>
    <row r="27" spans="1:15" x14ac:dyDescent="0.25">
      <c r="C27" s="134">
        <v>88</v>
      </c>
      <c r="D27" s="134">
        <f ca="1">OFFSET(Sheet3!$B$5,C28,0)</f>
        <v>106</v>
      </c>
      <c r="E27" s="134">
        <v>6</v>
      </c>
      <c r="F27" s="134" t="e">
        <f ca="1">OFFSET(Sheet3!$C$5,C28,#REF!)</f>
        <v>#REF!</v>
      </c>
      <c r="G27" s="134" t="e">
        <f ca="1">MAX(OFFSET(Sheet3!$C$6:$J$6,C28,#REF!))</f>
        <v>#REF!</v>
      </c>
      <c r="H27" s="134" t="e">
        <f ca="1">AVERAGE(OFFSET(Sheet3!$C$6:$J$6,C28,#REF!))</f>
        <v>#REF!</v>
      </c>
      <c r="I27" s="134" t="e">
        <f ca="1">MIN(OFFSET(Sheet3!$C$6:$J$6,C28,#REF!))</f>
        <v>#REF!</v>
      </c>
      <c r="J27" s="167" t="e">
        <f ca="1">(MAX(OFFSET(Sheet3!$C$7:$J$7,C28,#REF!)))/86400</f>
        <v>#REF!</v>
      </c>
      <c r="K27" s="167" t="e">
        <f ca="1">(AVERAGE(OFFSET(Sheet3!$C$7:$J$7,C28,#REF!)))/86400</f>
        <v>#REF!</v>
      </c>
      <c r="L27" s="167" t="e">
        <f ca="1">(MIN(OFFSET(Sheet3!$C$7:$J$7,C28,#REF!)))/86400</f>
        <v>#REF!</v>
      </c>
      <c r="M27" s="134" t="e">
        <f ca="1">MAX(OFFSET(Sheet3!$C$8:$J$8,C28,#REF!))</f>
        <v>#REF!</v>
      </c>
      <c r="N27" s="134" t="e">
        <f ca="1">(OFFSET(Sheet3!$K$8,C28,#REF!))</f>
        <v>#REF!</v>
      </c>
      <c r="O27" s="134" t="e">
        <f ca="1">MIN(OFFSET(Sheet3!$C$8:$J$8,C28,#REF!))</f>
        <v>#REF!</v>
      </c>
    </row>
    <row r="28" spans="1:15" x14ac:dyDescent="0.25">
      <c r="C28" s="134">
        <v>92</v>
      </c>
      <c r="D28" s="134">
        <f ca="1">OFFSET(Sheet3!$B$5,C29,0)</f>
        <v>107</v>
      </c>
      <c r="E28" s="134">
        <v>6</v>
      </c>
      <c r="F28" s="134" t="e">
        <f ca="1">OFFSET(Sheet3!$C$5,C29,#REF!)</f>
        <v>#REF!</v>
      </c>
      <c r="G28" s="134" t="e">
        <f ca="1">MAX(OFFSET(Sheet3!$C$6:$J$6,C29,#REF!))</f>
        <v>#REF!</v>
      </c>
      <c r="H28" s="134" t="e">
        <f ca="1">AVERAGE(OFFSET(Sheet3!$C$6:$J$6,C29,#REF!))</f>
        <v>#REF!</v>
      </c>
      <c r="I28" s="134" t="e">
        <f ca="1">MIN(OFFSET(Sheet3!$C$6:$J$6,C29,#REF!))</f>
        <v>#REF!</v>
      </c>
      <c r="J28" s="167" t="e">
        <f ca="1">(MAX(OFFSET(Sheet3!$C$7:$J$7,C29,#REF!)))/86400</f>
        <v>#REF!</v>
      </c>
      <c r="K28" s="167" t="e">
        <f ca="1">(AVERAGE(OFFSET(Sheet3!$C$7:$J$7,C29,#REF!)))/86400</f>
        <v>#REF!</v>
      </c>
      <c r="L28" s="167" t="e">
        <f ca="1">(MIN(OFFSET(Sheet3!$C$7:$J$7,C29,#REF!)))/86400</f>
        <v>#REF!</v>
      </c>
      <c r="M28" s="134" t="e">
        <f ca="1">MAX(OFFSET(Sheet3!$C$8:$J$8,C29,#REF!))</f>
        <v>#REF!</v>
      </c>
      <c r="N28" s="134" t="e">
        <f ca="1">(OFFSET(Sheet3!$K$8,C29,#REF!))</f>
        <v>#REF!</v>
      </c>
      <c r="O28" s="134" t="e">
        <f ca="1">MIN(OFFSET(Sheet3!$C$8:$J$8,C29,#REF!))</f>
        <v>#REF!</v>
      </c>
    </row>
    <row r="29" spans="1:15" x14ac:dyDescent="0.25">
      <c r="C29" s="134">
        <v>96</v>
      </c>
      <c r="D29" s="134">
        <f ca="1">OFFSET(Sheet3!$B$5,C30,0)</f>
        <v>109</v>
      </c>
      <c r="E29" s="134">
        <v>6</v>
      </c>
      <c r="F29" s="134" t="e">
        <f ca="1">OFFSET(Sheet3!$C$5,C30,#REF!)</f>
        <v>#REF!</v>
      </c>
      <c r="G29" s="134" t="e">
        <f ca="1">MAX(OFFSET(Sheet3!$C$6:$J$6,C30,#REF!))</f>
        <v>#REF!</v>
      </c>
      <c r="H29" s="134" t="e">
        <f ca="1">AVERAGE(OFFSET(Sheet3!$C$6:$J$6,C30,#REF!))</f>
        <v>#REF!</v>
      </c>
      <c r="I29" s="134" t="e">
        <f ca="1">MIN(OFFSET(Sheet3!$C$6:$J$6,C30,#REF!))</f>
        <v>#REF!</v>
      </c>
      <c r="J29" s="167" t="e">
        <f ca="1">(MAX(OFFSET(Sheet3!$C$7:$J$7,C30,#REF!)))/86400</f>
        <v>#REF!</v>
      </c>
      <c r="K29" s="167" t="e">
        <f ca="1">(AVERAGE(OFFSET(Sheet3!$C$7:$J$7,C30,#REF!)))/86400</f>
        <v>#REF!</v>
      </c>
      <c r="L29" s="167" t="e">
        <f ca="1">(MIN(OFFSET(Sheet3!$C$7:$J$7,C30,#REF!)))/86400</f>
        <v>#REF!</v>
      </c>
      <c r="M29" s="134" t="e">
        <f ca="1">MAX(OFFSET(Sheet3!$C$8:$J$8,C30,#REF!))</f>
        <v>#REF!</v>
      </c>
      <c r="N29" s="134" t="e">
        <f ca="1">(OFFSET(Sheet3!$K$8,C30,#REF!))</f>
        <v>#REF!</v>
      </c>
      <c r="O29" s="134" t="e">
        <f ca="1">MIN(OFFSET(Sheet3!$C$8:$J$8,C30,#REF!))</f>
        <v>#REF!</v>
      </c>
    </row>
    <row r="30" spans="1:15" x14ac:dyDescent="0.25">
      <c r="C30" s="134">
        <v>100</v>
      </c>
      <c r="D30" s="134">
        <f ca="1">OFFSET(Sheet3!$B$5,C31,0)</f>
        <v>111</v>
      </c>
      <c r="E30" s="134">
        <v>6</v>
      </c>
      <c r="F30" s="134" t="e">
        <f ca="1">OFFSET(Sheet3!$C$5,C31,#REF!)</f>
        <v>#REF!</v>
      </c>
      <c r="G30" s="134" t="e">
        <f ca="1">MAX(OFFSET(Sheet3!$C$6:$J$6,C31,#REF!))</f>
        <v>#REF!</v>
      </c>
      <c r="H30" s="134" t="e">
        <f ca="1">AVERAGE(OFFSET(Sheet3!$C$6:$J$6,C31,#REF!))</f>
        <v>#REF!</v>
      </c>
      <c r="I30" s="134" t="e">
        <f ca="1">MIN(OFFSET(Sheet3!$C$6:$J$6,C31,#REF!))</f>
        <v>#REF!</v>
      </c>
      <c r="J30" s="167" t="e">
        <f ca="1">(MAX(OFFSET(Sheet3!$C$7:$J$7,C31,#REF!)))/86400</f>
        <v>#REF!</v>
      </c>
      <c r="K30" s="167" t="e">
        <f ca="1">(AVERAGE(OFFSET(Sheet3!$C$7:$J$7,C31,#REF!)))/86400</f>
        <v>#REF!</v>
      </c>
      <c r="L30" s="167" t="e">
        <f ca="1">(MIN(OFFSET(Sheet3!$C$7:$J$7,C31,#REF!)))/86400</f>
        <v>#REF!</v>
      </c>
      <c r="M30" s="134" t="e">
        <f ca="1">MAX(OFFSET(Sheet3!$C$8:$J$8,C31,#REF!))</f>
        <v>#REF!</v>
      </c>
      <c r="N30" s="134" t="e">
        <f ca="1">(OFFSET(Sheet3!$K$8,C31,#REF!))</f>
        <v>#REF!</v>
      </c>
      <c r="O30" s="134" t="e">
        <f ca="1">MIN(OFFSET(Sheet3!$C$8:$J$8,C31,#REF!))</f>
        <v>#REF!</v>
      </c>
    </row>
    <row r="31" spans="1:15" x14ac:dyDescent="0.25">
      <c r="C31" s="134">
        <v>104</v>
      </c>
      <c r="D31" s="134">
        <f ca="1">OFFSET(Sheet3!$B$5,C32,0)</f>
        <v>112</v>
      </c>
      <c r="E31" s="134">
        <v>6</v>
      </c>
      <c r="F31" s="134" t="e">
        <f ca="1">OFFSET(Sheet3!$C$5,C32,#REF!)</f>
        <v>#REF!</v>
      </c>
      <c r="G31" s="134" t="e">
        <f ca="1">MAX(OFFSET(Sheet3!$C$6:$J$6,C32,#REF!))</f>
        <v>#REF!</v>
      </c>
      <c r="H31" s="134" t="e">
        <f ca="1">AVERAGE(OFFSET(Sheet3!$C$6:$J$6,C32,#REF!))</f>
        <v>#REF!</v>
      </c>
      <c r="I31" s="134" t="e">
        <f ca="1">MIN(OFFSET(Sheet3!$C$6:$J$6,C32,#REF!))</f>
        <v>#REF!</v>
      </c>
      <c r="J31" s="167" t="e">
        <f ca="1">(MAX(OFFSET(Sheet3!$C$7:$J$7,C32,#REF!)))/86400</f>
        <v>#REF!</v>
      </c>
      <c r="K31" s="167" t="e">
        <f ca="1">(AVERAGE(OFFSET(Sheet3!$C$7:$J$7,C32,#REF!)))/86400</f>
        <v>#REF!</v>
      </c>
      <c r="L31" s="167" t="e">
        <f ca="1">(MIN(OFFSET(Sheet3!$C$7:$J$7,C32,#REF!)))/86400</f>
        <v>#REF!</v>
      </c>
      <c r="M31" s="134" t="e">
        <f ca="1">MAX(OFFSET(Sheet3!$C$8:$J$8,C32,#REF!))</f>
        <v>#REF!</v>
      </c>
      <c r="N31" s="134" t="e">
        <f ca="1">(OFFSET(Sheet3!$K$8,C32,#REF!))</f>
        <v>#REF!</v>
      </c>
      <c r="O31" s="134" t="e">
        <f ca="1">MIN(OFFSET(Sheet3!$C$8:$J$8,C32,#REF!))</f>
        <v>#REF!</v>
      </c>
    </row>
    <row r="32" spans="1:15" x14ac:dyDescent="0.25">
      <c r="C32" s="134">
        <v>108</v>
      </c>
      <c r="D32" s="134">
        <f ca="1">OFFSET(Sheet3!$B$5,C33,0)</f>
        <v>114</v>
      </c>
      <c r="E32" s="134">
        <v>6</v>
      </c>
      <c r="F32" s="134" t="e">
        <f ca="1">OFFSET(Sheet3!$C$5,C33,#REF!)</f>
        <v>#REF!</v>
      </c>
      <c r="G32" s="134" t="e">
        <f ca="1">MAX(OFFSET(Sheet3!$C$6:$J$6,C33,#REF!))</f>
        <v>#REF!</v>
      </c>
      <c r="H32" s="134" t="e">
        <f ca="1">AVERAGE(OFFSET(Sheet3!$C$6:$J$6,C33,#REF!))</f>
        <v>#REF!</v>
      </c>
      <c r="I32" s="134" t="e">
        <f ca="1">MIN(OFFSET(Sheet3!$C$6:$J$6,C33,#REF!))</f>
        <v>#REF!</v>
      </c>
      <c r="J32" s="167" t="e">
        <f ca="1">(MAX(OFFSET(Sheet3!$C$7:$J$7,C33,#REF!)))/86400</f>
        <v>#REF!</v>
      </c>
      <c r="K32" s="167" t="e">
        <f ca="1">(AVERAGE(OFFSET(Sheet3!$C$7:$J$7,C33,#REF!)))/86400</f>
        <v>#REF!</v>
      </c>
      <c r="L32" s="167" t="e">
        <f ca="1">(MIN(OFFSET(Sheet3!$C$7:$J$7,C33,#REF!)))/86400</f>
        <v>#REF!</v>
      </c>
      <c r="M32" s="134" t="e">
        <f ca="1">MAX(OFFSET(Sheet3!$C$8:$J$8,C33,#REF!))</f>
        <v>#REF!</v>
      </c>
      <c r="N32" s="134" t="e">
        <f ca="1">(OFFSET(Sheet3!$K$8,C33,#REF!))</f>
        <v>#REF!</v>
      </c>
      <c r="O32" s="134" t="e">
        <f ca="1">MIN(OFFSET(Sheet3!$C$8:$J$8,C33,#REF!))</f>
        <v>#REF!</v>
      </c>
    </row>
    <row r="33" spans="3:15" x14ac:dyDescent="0.25">
      <c r="C33" s="134">
        <v>112</v>
      </c>
      <c r="D33" s="134">
        <f ca="1">OFFSET(Sheet3!$B$5,C34,0)</f>
        <v>115</v>
      </c>
      <c r="E33" s="134">
        <v>6</v>
      </c>
      <c r="F33" s="134" t="e">
        <f ca="1">OFFSET(Sheet3!$C$5,C34,#REF!)</f>
        <v>#REF!</v>
      </c>
      <c r="G33" s="134" t="e">
        <f ca="1">MAX(OFFSET(Sheet3!$C$6:$J$6,C34,#REF!))</f>
        <v>#REF!</v>
      </c>
      <c r="H33" s="134" t="e">
        <f ca="1">AVERAGE(OFFSET(Sheet3!$C$6:$J$6,C34,#REF!))</f>
        <v>#REF!</v>
      </c>
      <c r="I33" s="134" t="e">
        <f ca="1">MIN(OFFSET(Sheet3!$C$6:$J$6,C34,#REF!))</f>
        <v>#REF!</v>
      </c>
      <c r="J33" s="167" t="e">
        <f ca="1">(MAX(OFFSET(Sheet3!$C$7:$J$7,C34,#REF!)))/86400</f>
        <v>#REF!</v>
      </c>
      <c r="K33" s="167" t="e">
        <f ca="1">(AVERAGE(OFFSET(Sheet3!$C$7:$J$7,C34,#REF!)))/86400</f>
        <v>#REF!</v>
      </c>
      <c r="L33" s="167" t="e">
        <f ca="1">(MIN(OFFSET(Sheet3!$C$7:$J$7,C34,#REF!)))/86400</f>
        <v>#REF!</v>
      </c>
      <c r="M33" s="134" t="e">
        <f ca="1">MAX(OFFSET(Sheet3!$C$8:$J$8,C34,#REF!))</f>
        <v>#REF!</v>
      </c>
      <c r="N33" s="134" t="e">
        <f ca="1">(OFFSET(Sheet3!$K$8,C34,#REF!))</f>
        <v>#REF!</v>
      </c>
      <c r="O33" s="134" t="e">
        <f ca="1">MIN(OFFSET(Sheet3!$C$8:$J$8,C34,#REF!))</f>
        <v>#REF!</v>
      </c>
    </row>
    <row r="34" spans="3:15" x14ac:dyDescent="0.25">
      <c r="C34" s="134">
        <v>116</v>
      </c>
      <c r="D34" s="134">
        <f ca="1">OFFSET(Sheet3!$B$5,C35,0)</f>
        <v>117</v>
      </c>
      <c r="E34" s="134">
        <v>6</v>
      </c>
      <c r="F34" s="134" t="e">
        <f ca="1">OFFSET(Sheet3!$C$5,C35,#REF!)</f>
        <v>#REF!</v>
      </c>
      <c r="G34" s="134" t="e">
        <f ca="1">MAX(OFFSET(Sheet3!$C$6:$J$6,C35,#REF!))</f>
        <v>#REF!</v>
      </c>
      <c r="H34" s="134" t="e">
        <f ca="1">AVERAGE(OFFSET(Sheet3!$C$6:$J$6,C35,#REF!))</f>
        <v>#REF!</v>
      </c>
      <c r="I34" s="134" t="e">
        <f ca="1">MIN(OFFSET(Sheet3!$C$6:$J$6,C35,#REF!))</f>
        <v>#REF!</v>
      </c>
      <c r="J34" s="167" t="e">
        <f ca="1">(MAX(OFFSET(Sheet3!$C$7:$J$7,C35,#REF!)))/86400</f>
        <v>#REF!</v>
      </c>
      <c r="K34" s="167" t="e">
        <f ca="1">(AVERAGE(OFFSET(Sheet3!$C$7:$J$7,C35,#REF!)))/86400</f>
        <v>#REF!</v>
      </c>
      <c r="L34" s="167" t="e">
        <f ca="1">(MIN(OFFSET(Sheet3!$C$7:$J$7,C35,#REF!)))/86400</f>
        <v>#REF!</v>
      </c>
      <c r="M34" s="134" t="e">
        <f ca="1">MAX(OFFSET(Sheet3!$C$8:$J$8,C35,#REF!))</f>
        <v>#REF!</v>
      </c>
      <c r="N34" s="134" t="e">
        <f ca="1">(OFFSET(Sheet3!$K$8,C35,#REF!))</f>
        <v>#REF!</v>
      </c>
      <c r="O34" s="134" t="e">
        <f ca="1">MIN(OFFSET(Sheet3!$C$8:$J$8,C35,#REF!))</f>
        <v>#REF!</v>
      </c>
    </row>
    <row r="35" spans="3:15" x14ac:dyDescent="0.25">
      <c r="C35" s="134">
        <v>120</v>
      </c>
      <c r="D35" s="134">
        <f ca="1">OFFSET(Sheet3!$B$5,C36,0)</f>
        <v>118</v>
      </c>
      <c r="E35" s="134">
        <v>6</v>
      </c>
      <c r="F35" s="134" t="e">
        <f ca="1">OFFSET(Sheet3!$C$5,C36,#REF!)</f>
        <v>#REF!</v>
      </c>
      <c r="G35" s="134" t="e">
        <f ca="1">MAX(OFFSET(Sheet3!$C$6:$J$6,C36,#REF!))</f>
        <v>#REF!</v>
      </c>
      <c r="H35" s="134" t="e">
        <f ca="1">AVERAGE(OFFSET(Sheet3!$C$6:$J$6,C36,#REF!))</f>
        <v>#REF!</v>
      </c>
      <c r="I35" s="134" t="e">
        <f ca="1">MIN(OFFSET(Sheet3!$C$6:$J$6,C36,#REF!))</f>
        <v>#REF!</v>
      </c>
      <c r="J35" s="167" t="e">
        <f ca="1">(MAX(OFFSET(Sheet3!$C$7:$J$7,C36,#REF!)))/86400</f>
        <v>#REF!</v>
      </c>
      <c r="K35" s="167" t="e">
        <f ca="1">(AVERAGE(OFFSET(Sheet3!$C$7:$J$7,C36,#REF!)))/86400</f>
        <v>#REF!</v>
      </c>
      <c r="L35" s="167" t="e">
        <f ca="1">(MIN(OFFSET(Sheet3!$C$7:$J$7,C36,#REF!)))/86400</f>
        <v>#REF!</v>
      </c>
      <c r="M35" s="134" t="e">
        <f ca="1">MAX(OFFSET(Sheet3!$C$8:$J$8,C36,#REF!))</f>
        <v>#REF!</v>
      </c>
      <c r="N35" s="134" t="e">
        <f ca="1">(OFFSET(Sheet3!$K$8,C36,#REF!))</f>
        <v>#REF!</v>
      </c>
      <c r="O35" s="134" t="e">
        <f ca="1">MIN(OFFSET(Sheet3!$C$8:$J$8,C36,#REF!))</f>
        <v>#REF!</v>
      </c>
    </row>
    <row r="36" spans="3:15" x14ac:dyDescent="0.25">
      <c r="C36" s="134">
        <v>124</v>
      </c>
      <c r="D36" s="134">
        <f ca="1">OFFSET(Sheet3!$B$5,C37,0)</f>
        <v>119</v>
      </c>
      <c r="E36" s="134">
        <v>6</v>
      </c>
      <c r="F36" s="134" t="e">
        <f ca="1">OFFSET(Sheet3!$C$5,C37,#REF!)</f>
        <v>#REF!</v>
      </c>
      <c r="G36" s="134" t="e">
        <f ca="1">MAX(OFFSET(Sheet3!$C$6:$J$6,C37,#REF!))</f>
        <v>#REF!</v>
      </c>
      <c r="H36" s="134" t="e">
        <f ca="1">AVERAGE(OFFSET(Sheet3!$C$6:$J$6,C37,#REF!))</f>
        <v>#REF!</v>
      </c>
      <c r="I36" s="134" t="e">
        <f ca="1">MIN(OFFSET(Sheet3!$C$6:$J$6,C37,#REF!))</f>
        <v>#REF!</v>
      </c>
      <c r="J36" s="167" t="e">
        <f ca="1">(MAX(OFFSET(Sheet3!$C$7:$J$7,C37,#REF!)))/86400</f>
        <v>#REF!</v>
      </c>
      <c r="K36" s="167" t="e">
        <f ca="1">(AVERAGE(OFFSET(Sheet3!$C$7:$J$7,C37,#REF!)))/86400</f>
        <v>#REF!</v>
      </c>
      <c r="L36" s="167" t="e">
        <f ca="1">(MIN(OFFSET(Sheet3!$C$7:$J$7,C37,#REF!)))/86400</f>
        <v>#REF!</v>
      </c>
      <c r="M36" s="134" t="e">
        <f ca="1">MAX(OFFSET(Sheet3!$C$8:$J$8,C37,#REF!))</f>
        <v>#REF!</v>
      </c>
      <c r="N36" s="134" t="e">
        <f ca="1">(OFFSET(Sheet3!$K$8,C37,#REF!))</f>
        <v>#REF!</v>
      </c>
      <c r="O36" s="134" t="e">
        <f ca="1">MIN(OFFSET(Sheet3!$C$8:$J$8,C37,#REF!))</f>
        <v>#REF!</v>
      </c>
    </row>
    <row r="37" spans="3:15" x14ac:dyDescent="0.25">
      <c r="C37" s="134">
        <v>128</v>
      </c>
      <c r="D37" s="134">
        <f ca="1">OFFSET(Sheet3!$B$5,C38,0)</f>
        <v>120</v>
      </c>
      <c r="E37" s="134">
        <v>6</v>
      </c>
      <c r="F37" s="134" t="e">
        <f ca="1">OFFSET(Sheet3!$C$5,C38,#REF!)</f>
        <v>#REF!</v>
      </c>
      <c r="G37" s="134" t="e">
        <f ca="1">MAX(OFFSET(Sheet3!$C$6:$J$6,C38,#REF!))</f>
        <v>#REF!</v>
      </c>
      <c r="H37" s="134" t="e">
        <f ca="1">AVERAGE(OFFSET(Sheet3!$C$6:$J$6,C38,#REF!))</f>
        <v>#REF!</v>
      </c>
      <c r="I37" s="134" t="e">
        <f ca="1">MIN(OFFSET(Sheet3!$C$6:$J$6,C38,#REF!))</f>
        <v>#REF!</v>
      </c>
      <c r="J37" s="167" t="e">
        <f ca="1">(MAX(OFFSET(Sheet3!$C$7:$J$7,C38,#REF!)))/86400</f>
        <v>#REF!</v>
      </c>
      <c r="K37" s="167" t="e">
        <f ca="1">(AVERAGE(OFFSET(Sheet3!$C$7:$J$7,C38,#REF!)))/86400</f>
        <v>#REF!</v>
      </c>
      <c r="L37" s="167" t="e">
        <f ca="1">(MIN(OFFSET(Sheet3!$C$7:$J$7,C38,#REF!)))/86400</f>
        <v>#REF!</v>
      </c>
      <c r="M37" s="134" t="e">
        <f ca="1">MAX(OFFSET(Sheet3!$C$8:$J$8,C38,#REF!))</f>
        <v>#REF!</v>
      </c>
      <c r="N37" s="134" t="e">
        <f ca="1">(OFFSET(Sheet3!$K$8,C38,#REF!))</f>
        <v>#REF!</v>
      </c>
      <c r="O37" s="134" t="e">
        <f ca="1">MIN(OFFSET(Sheet3!$C$8:$J$8,C38,#REF!))</f>
        <v>#REF!</v>
      </c>
    </row>
    <row r="38" spans="3:15" x14ac:dyDescent="0.25">
      <c r="C38" s="134">
        <v>132</v>
      </c>
      <c r="D38" s="134">
        <f ca="1">OFFSET(Sheet3!$B$5,C39,0)</f>
        <v>121</v>
      </c>
      <c r="E38" s="134">
        <v>6</v>
      </c>
      <c r="F38" s="134" t="e">
        <f ca="1">OFFSET(Sheet3!$C$5,C39,#REF!)</f>
        <v>#REF!</v>
      </c>
      <c r="G38" s="134" t="e">
        <f ca="1">MAX(OFFSET(Sheet3!$C$6:$J$6,C39,#REF!))</f>
        <v>#REF!</v>
      </c>
      <c r="H38" s="134" t="e">
        <f ca="1">AVERAGE(OFFSET(Sheet3!$C$6:$J$6,C39,#REF!))</f>
        <v>#REF!</v>
      </c>
      <c r="I38" s="134" t="e">
        <f ca="1">MIN(OFFSET(Sheet3!$C$6:$J$6,C39,#REF!))</f>
        <v>#REF!</v>
      </c>
      <c r="J38" s="167" t="e">
        <f ca="1">(MAX(OFFSET(Sheet3!$C$7:$J$7,C39,#REF!)))/86400</f>
        <v>#REF!</v>
      </c>
      <c r="K38" s="167" t="e">
        <f ca="1">(AVERAGE(OFFSET(Sheet3!$C$7:$J$7,C39,#REF!)))/86400</f>
        <v>#REF!</v>
      </c>
      <c r="L38" s="167" t="e">
        <f ca="1">(MIN(OFFSET(Sheet3!$C$7:$J$7,C39,#REF!)))/86400</f>
        <v>#REF!</v>
      </c>
      <c r="M38" s="134" t="e">
        <f ca="1">MAX(OFFSET(Sheet3!$C$8:$J$8,C39,#REF!))</f>
        <v>#REF!</v>
      </c>
      <c r="N38" s="134" t="e">
        <f ca="1">(OFFSET(Sheet3!$K$8,C39,#REF!))</f>
        <v>#REF!</v>
      </c>
      <c r="O38" s="134" t="e">
        <f ca="1">MIN(OFFSET(Sheet3!$C$8:$J$8,C39,#REF!))</f>
        <v>#REF!</v>
      </c>
    </row>
    <row r="39" spans="3:15" x14ac:dyDescent="0.25">
      <c r="C39" s="134">
        <v>136</v>
      </c>
      <c r="D39" s="134">
        <f ca="1">OFFSET(Sheet3!$B$5,C40,0)</f>
        <v>123</v>
      </c>
      <c r="E39" s="134">
        <v>6</v>
      </c>
      <c r="F39" s="134" t="e">
        <f ca="1">OFFSET(Sheet3!$C$5,C40,#REF!)</f>
        <v>#REF!</v>
      </c>
      <c r="G39" s="134" t="e">
        <f ca="1">MAX(OFFSET(Sheet3!$C$6:$J$6,C40,#REF!))</f>
        <v>#REF!</v>
      </c>
      <c r="H39" s="134" t="e">
        <f ca="1">AVERAGE(OFFSET(Sheet3!$C$6:$J$6,C40,#REF!))</f>
        <v>#REF!</v>
      </c>
      <c r="I39" s="134" t="e">
        <f ca="1">MIN(OFFSET(Sheet3!$C$6:$J$6,C40,#REF!))</f>
        <v>#REF!</v>
      </c>
      <c r="J39" s="167" t="e">
        <f ca="1">(MAX(OFFSET(Sheet3!$C$7:$J$7,C40,#REF!)))/86400</f>
        <v>#REF!</v>
      </c>
      <c r="K39" s="167" t="e">
        <f ca="1">(AVERAGE(OFFSET(Sheet3!$C$7:$J$7,C40,#REF!)))/86400</f>
        <v>#REF!</v>
      </c>
      <c r="L39" s="167" t="e">
        <f ca="1">(MIN(OFFSET(Sheet3!$C$7:$J$7,C40,#REF!)))/86400</f>
        <v>#REF!</v>
      </c>
      <c r="M39" s="134" t="e">
        <f ca="1">MAX(OFFSET(Sheet3!$C$8:$J$8,C40,#REF!))</f>
        <v>#REF!</v>
      </c>
      <c r="N39" s="134" t="e">
        <f ca="1">(OFFSET(Sheet3!$K$8,C40,#REF!))</f>
        <v>#REF!</v>
      </c>
      <c r="O39" s="134" t="e">
        <f ca="1">MIN(OFFSET(Sheet3!$C$8:$J$8,C40,#REF!))</f>
        <v>#REF!</v>
      </c>
    </row>
    <row r="40" spans="3:15" x14ac:dyDescent="0.25">
      <c r="C40" s="134">
        <v>140</v>
      </c>
      <c r="D40" s="134">
        <f ca="1">OFFSET(Sheet3!$B$5,C41,0)</f>
        <v>128</v>
      </c>
      <c r="E40" s="134">
        <v>6</v>
      </c>
      <c r="F40" s="134" t="e">
        <f ca="1">OFFSET(Sheet3!$C$5,C41,#REF!)</f>
        <v>#REF!</v>
      </c>
      <c r="G40" s="134" t="e">
        <f ca="1">MAX(OFFSET(Sheet3!$C$6:$J$6,C41,#REF!))</f>
        <v>#REF!</v>
      </c>
      <c r="H40" s="134" t="e">
        <f ca="1">AVERAGE(OFFSET(Sheet3!$C$6:$J$6,C41,#REF!))</f>
        <v>#REF!</v>
      </c>
      <c r="I40" s="134" t="e">
        <f ca="1">MIN(OFFSET(Sheet3!$C$6:$J$6,C41,#REF!))</f>
        <v>#REF!</v>
      </c>
      <c r="J40" s="167" t="e">
        <f ca="1">(MAX(OFFSET(Sheet3!$C$7:$J$7,C41,#REF!)))/86400</f>
        <v>#REF!</v>
      </c>
      <c r="K40" s="167" t="e">
        <f ca="1">(AVERAGE(OFFSET(Sheet3!$C$7:$J$7,C41,#REF!)))/86400</f>
        <v>#REF!</v>
      </c>
      <c r="L40" s="167" t="e">
        <f ca="1">(MIN(OFFSET(Sheet3!$C$7:$J$7,C41,#REF!)))/86400</f>
        <v>#REF!</v>
      </c>
      <c r="M40" s="134" t="e">
        <f ca="1">MAX(OFFSET(Sheet3!$C$8:$J$8,C41,#REF!))</f>
        <v>#REF!</v>
      </c>
      <c r="N40" s="134" t="e">
        <f ca="1">(OFFSET(Sheet3!$K$8,C41,#REF!))</f>
        <v>#REF!</v>
      </c>
      <c r="O40" s="134" t="e">
        <f ca="1">MIN(OFFSET(Sheet3!$C$8:$J$8,C41,#REF!))</f>
        <v>#REF!</v>
      </c>
    </row>
    <row r="41" spans="3:15" x14ac:dyDescent="0.25">
      <c r="C41" s="134">
        <v>144</v>
      </c>
      <c r="D41" s="134">
        <f ca="1">OFFSET(Sheet3!$B$5,C42,0)</f>
        <v>129</v>
      </c>
      <c r="E41" s="134">
        <v>6</v>
      </c>
      <c r="F41" s="134" t="e">
        <f ca="1">OFFSET(Sheet3!$C$5,C42,#REF!)</f>
        <v>#REF!</v>
      </c>
      <c r="G41" s="134" t="e">
        <f ca="1">MAX(OFFSET(Sheet3!$C$6:$J$6,C42,#REF!))</f>
        <v>#REF!</v>
      </c>
      <c r="H41" s="134" t="e">
        <f ca="1">AVERAGE(OFFSET(Sheet3!$C$6:$J$6,C42,#REF!))</f>
        <v>#REF!</v>
      </c>
      <c r="I41" s="134" t="e">
        <f ca="1">MIN(OFFSET(Sheet3!$C$6:$J$6,C42,#REF!))</f>
        <v>#REF!</v>
      </c>
      <c r="J41" s="167" t="e">
        <f ca="1">(MAX(OFFSET(Sheet3!$C$7:$J$7,C42,#REF!)))/86400</f>
        <v>#REF!</v>
      </c>
      <c r="K41" s="167" t="e">
        <f ca="1">(AVERAGE(OFFSET(Sheet3!$C$7:$J$7,C42,#REF!)))/86400</f>
        <v>#REF!</v>
      </c>
      <c r="L41" s="167" t="e">
        <f ca="1">(MIN(OFFSET(Sheet3!$C$7:$J$7,C42,#REF!)))/86400</f>
        <v>#REF!</v>
      </c>
      <c r="M41" s="134" t="e">
        <f ca="1">MAX(OFFSET(Sheet3!$C$8:$J$8,C42,#REF!))</f>
        <v>#REF!</v>
      </c>
      <c r="N41" s="134" t="e">
        <f ca="1">(OFFSET(Sheet3!$K$8,C42,#REF!))</f>
        <v>#REF!</v>
      </c>
      <c r="O41" s="134" t="e">
        <f ca="1">MIN(OFFSET(Sheet3!$C$8:$J$8,C42,#REF!))</f>
        <v>#REF!</v>
      </c>
    </row>
    <row r="42" spans="3:15" x14ac:dyDescent="0.25">
      <c r="C42" s="134">
        <v>148</v>
      </c>
      <c r="D42" s="134">
        <f ca="1">OFFSET(Sheet3!$B$5,C43,0)</f>
        <v>133</v>
      </c>
      <c r="E42" s="134">
        <v>6</v>
      </c>
      <c r="F42" s="134" t="e">
        <f ca="1">OFFSET(Sheet3!$C$5,C43,#REF!)</f>
        <v>#REF!</v>
      </c>
      <c r="G42" s="134" t="e">
        <f ca="1">MAX(OFFSET(Sheet3!$C$6:$J$6,C43,#REF!))</f>
        <v>#REF!</v>
      </c>
      <c r="H42" s="134" t="e">
        <f ca="1">AVERAGE(OFFSET(Sheet3!$C$6:$J$6,C43,#REF!))</f>
        <v>#REF!</v>
      </c>
      <c r="I42" s="134" t="e">
        <f ca="1">MIN(OFFSET(Sheet3!$C$6:$J$6,C43,#REF!))</f>
        <v>#REF!</v>
      </c>
      <c r="J42" s="167" t="e">
        <f ca="1">(MAX(OFFSET(Sheet3!$C$7:$J$7,C43,#REF!)))/86400</f>
        <v>#REF!</v>
      </c>
      <c r="K42" s="167" t="e">
        <f ca="1">(AVERAGE(OFFSET(Sheet3!$C$7:$J$7,C43,#REF!)))/86400</f>
        <v>#REF!</v>
      </c>
      <c r="L42" s="167" t="e">
        <f ca="1">(MIN(OFFSET(Sheet3!$C$7:$J$7,C43,#REF!)))/86400</f>
        <v>#REF!</v>
      </c>
      <c r="M42" s="134" t="e">
        <f ca="1">MAX(OFFSET(Sheet3!$C$8:$J$8,C43,#REF!))</f>
        <v>#REF!</v>
      </c>
      <c r="N42" s="134" t="e">
        <f ca="1">(OFFSET(Sheet3!$K$8,C43,#REF!))</f>
        <v>#REF!</v>
      </c>
      <c r="O42" s="134" t="e">
        <f ca="1">MIN(OFFSET(Sheet3!$C$8:$J$8,C43,#REF!))</f>
        <v>#REF!</v>
      </c>
    </row>
    <row r="43" spans="3:15" x14ac:dyDescent="0.25">
      <c r="C43" s="134">
        <v>152</v>
      </c>
      <c r="D43" s="134">
        <f ca="1">OFFSET(Sheet3!$B$5,C44,0)</f>
        <v>140</v>
      </c>
      <c r="E43" s="134">
        <v>6</v>
      </c>
      <c r="F43" s="134" t="e">
        <f ca="1">OFFSET(Sheet3!$C$5,C44,#REF!)</f>
        <v>#REF!</v>
      </c>
      <c r="G43" s="134" t="e">
        <f ca="1">MAX(OFFSET(Sheet3!$C$6:$J$6,C44,#REF!))</f>
        <v>#REF!</v>
      </c>
      <c r="H43" s="134" t="e">
        <f ca="1">AVERAGE(OFFSET(Sheet3!$C$6:$J$6,C44,#REF!))</f>
        <v>#REF!</v>
      </c>
      <c r="I43" s="134" t="e">
        <f ca="1">MIN(OFFSET(Sheet3!$C$6:$J$6,C44,#REF!))</f>
        <v>#REF!</v>
      </c>
      <c r="J43" s="167" t="e">
        <f ca="1">(MAX(OFFSET(Sheet3!$C$7:$J$7,C44,#REF!)))/86400</f>
        <v>#REF!</v>
      </c>
      <c r="K43" s="167" t="e">
        <f ca="1">(AVERAGE(OFFSET(Sheet3!$C$7:$J$7,C44,#REF!)))/86400</f>
        <v>#REF!</v>
      </c>
      <c r="L43" s="167" t="e">
        <f ca="1">(MIN(OFFSET(Sheet3!$C$7:$J$7,C44,#REF!)))/86400</f>
        <v>#REF!</v>
      </c>
      <c r="M43" s="134" t="e">
        <f ca="1">MAX(OFFSET(Sheet3!$C$8:$J$8,C44,#REF!))</f>
        <v>#REF!</v>
      </c>
      <c r="N43" s="134" t="e">
        <f ca="1">(OFFSET(Sheet3!$K$8,C44,#REF!))</f>
        <v>#REF!</v>
      </c>
      <c r="O43" s="134" t="e">
        <f ca="1">MIN(OFFSET(Sheet3!$C$8:$J$8,C44,#REF!))</f>
        <v>#REF!</v>
      </c>
    </row>
    <row r="44" spans="3:15" x14ac:dyDescent="0.25">
      <c r="C44" s="134">
        <v>156</v>
      </c>
      <c r="D44" s="134">
        <f ca="1">OFFSET(Sheet3!$B$5,C45,0)</f>
        <v>143</v>
      </c>
      <c r="E44" s="134">
        <v>6</v>
      </c>
      <c r="F44" s="134" t="e">
        <f ca="1">OFFSET(Sheet3!$C$5,C45,#REF!)</f>
        <v>#REF!</v>
      </c>
      <c r="G44" s="134" t="e">
        <f ca="1">MAX(OFFSET(Sheet3!$C$6:$J$6,C45,#REF!))</f>
        <v>#REF!</v>
      </c>
      <c r="H44" s="134" t="e">
        <f ca="1">AVERAGE(OFFSET(Sheet3!$C$6:$J$6,C45,#REF!))</f>
        <v>#REF!</v>
      </c>
      <c r="I44" s="134" t="e">
        <f ca="1">MIN(OFFSET(Sheet3!$C$6:$J$6,C45,#REF!))</f>
        <v>#REF!</v>
      </c>
      <c r="J44" s="167" t="e">
        <f ca="1">(MAX(OFFSET(Sheet3!$C$7:$J$7,C45,#REF!)))/86400</f>
        <v>#REF!</v>
      </c>
      <c r="K44" s="167" t="e">
        <f ca="1">(AVERAGE(OFFSET(Sheet3!$C$7:$J$7,C45,#REF!)))/86400</f>
        <v>#REF!</v>
      </c>
      <c r="L44" s="167" t="e">
        <f ca="1">(MIN(OFFSET(Sheet3!$C$7:$J$7,C45,#REF!)))/86400</f>
        <v>#REF!</v>
      </c>
      <c r="M44" s="134" t="e">
        <f ca="1">MAX(OFFSET(Sheet3!$C$8:$J$8,C45,#REF!))</f>
        <v>#REF!</v>
      </c>
      <c r="N44" s="134" t="e">
        <f ca="1">(OFFSET(Sheet3!$K$8,C45,#REF!))</f>
        <v>#REF!</v>
      </c>
      <c r="O44" s="134" t="e">
        <f ca="1">MIN(OFFSET(Sheet3!$C$8:$J$8,C45,#REF!))</f>
        <v>#REF!</v>
      </c>
    </row>
    <row r="45" spans="3:15" x14ac:dyDescent="0.25">
      <c r="C45" s="134">
        <v>160</v>
      </c>
      <c r="D45" s="134">
        <f ca="1">OFFSET(Sheet3!$B$5,C46,0)</f>
        <v>145</v>
      </c>
      <c r="E45" s="134">
        <v>6</v>
      </c>
      <c r="F45" s="134" t="e">
        <f ca="1">OFFSET(Sheet3!$C$5,C46,#REF!)</f>
        <v>#REF!</v>
      </c>
      <c r="G45" s="134" t="e">
        <f ca="1">MAX(OFFSET(Sheet3!$C$6:$J$6,C46,#REF!))</f>
        <v>#REF!</v>
      </c>
      <c r="H45" s="134" t="e">
        <f ca="1">AVERAGE(OFFSET(Sheet3!$C$6:$J$6,C46,#REF!))</f>
        <v>#REF!</v>
      </c>
      <c r="I45" s="134" t="e">
        <f ca="1">MIN(OFFSET(Sheet3!$C$6:$J$6,C46,#REF!))</f>
        <v>#REF!</v>
      </c>
      <c r="J45" s="167" t="e">
        <f ca="1">(MAX(OFFSET(Sheet3!$C$7:$J$7,C46,#REF!)))/86400</f>
        <v>#REF!</v>
      </c>
      <c r="K45" s="167" t="e">
        <f ca="1">(AVERAGE(OFFSET(Sheet3!$C$7:$J$7,C46,#REF!)))/86400</f>
        <v>#REF!</v>
      </c>
      <c r="L45" s="167" t="e">
        <f ca="1">(MIN(OFFSET(Sheet3!$C$7:$J$7,C46,#REF!)))/86400</f>
        <v>#REF!</v>
      </c>
      <c r="M45" s="134" t="e">
        <f ca="1">MAX(OFFSET(Sheet3!$C$8:$J$8,C46,#REF!))</f>
        <v>#REF!</v>
      </c>
      <c r="N45" s="134" t="e">
        <f ca="1">(OFFSET(Sheet3!$K$8,C46,#REF!))</f>
        <v>#REF!</v>
      </c>
      <c r="O45" s="134" t="e">
        <f ca="1">MIN(OFFSET(Sheet3!$C$8:$J$8,C46,#REF!))</f>
        <v>#REF!</v>
      </c>
    </row>
    <row r="46" spans="3:15" x14ac:dyDescent="0.25">
      <c r="C46" s="134">
        <v>164</v>
      </c>
      <c r="D46" s="134">
        <f ca="1">OFFSET(Sheet3!$B$5,C47,0)</f>
        <v>149</v>
      </c>
      <c r="E46" s="134">
        <v>6</v>
      </c>
      <c r="F46" s="134" t="e">
        <f ca="1">OFFSET(Sheet3!$C$5,C47,#REF!)</f>
        <v>#REF!</v>
      </c>
      <c r="G46" s="134" t="e">
        <f ca="1">MAX(OFFSET(Sheet3!$C$6:$J$6,C47,#REF!))</f>
        <v>#REF!</v>
      </c>
      <c r="H46" s="134" t="e">
        <f ca="1">AVERAGE(OFFSET(Sheet3!$C$6:$J$6,C47,#REF!))</f>
        <v>#REF!</v>
      </c>
      <c r="I46" s="134" t="e">
        <f ca="1">MIN(OFFSET(Sheet3!$C$6:$J$6,C47,#REF!))</f>
        <v>#REF!</v>
      </c>
      <c r="J46" s="167" t="e">
        <f ca="1">(MAX(OFFSET(Sheet3!$C$7:$J$7,C47,#REF!)))/86400</f>
        <v>#REF!</v>
      </c>
      <c r="K46" s="167" t="e">
        <f ca="1">(AVERAGE(OFFSET(Sheet3!$C$7:$J$7,C47,#REF!)))/86400</f>
        <v>#REF!</v>
      </c>
      <c r="L46" s="167" t="e">
        <f ca="1">(MIN(OFFSET(Sheet3!$C$7:$J$7,C47,#REF!)))/86400</f>
        <v>#REF!</v>
      </c>
      <c r="M46" s="134" t="e">
        <f ca="1">MAX(OFFSET(Sheet3!$C$8:$J$8,C47,#REF!))</f>
        <v>#REF!</v>
      </c>
      <c r="N46" s="134" t="e">
        <f ca="1">(OFFSET(Sheet3!$K$8,C47,#REF!))</f>
        <v>#REF!</v>
      </c>
      <c r="O46" s="134" t="e">
        <f ca="1">MIN(OFFSET(Sheet3!$C$8:$J$8,C47,#REF!))</f>
        <v>#REF!</v>
      </c>
    </row>
    <row r="47" spans="3:15" x14ac:dyDescent="0.25">
      <c r="C47" s="134">
        <v>168</v>
      </c>
      <c r="D47" s="134">
        <f ca="1">OFFSET(Sheet3!$B$5,C48,0)</f>
        <v>150</v>
      </c>
      <c r="E47" s="134">
        <v>6</v>
      </c>
      <c r="F47" s="134" t="e">
        <f ca="1">OFFSET(Sheet3!$C$5,C48,#REF!)</f>
        <v>#REF!</v>
      </c>
      <c r="G47" s="134" t="e">
        <f ca="1">MAX(OFFSET(Sheet3!$C$6:$J$6,C48,#REF!))</f>
        <v>#REF!</v>
      </c>
      <c r="H47" s="134" t="e">
        <f ca="1">AVERAGE(OFFSET(Sheet3!$C$6:$J$6,C48,#REF!))</f>
        <v>#REF!</v>
      </c>
      <c r="I47" s="134" t="e">
        <f ca="1">MIN(OFFSET(Sheet3!$C$6:$J$6,C48,#REF!))</f>
        <v>#REF!</v>
      </c>
      <c r="J47" s="167" t="e">
        <f ca="1">(MAX(OFFSET(Sheet3!$C$7:$J$7,C48,#REF!)))/86400</f>
        <v>#REF!</v>
      </c>
      <c r="K47" s="167" t="e">
        <f ca="1">(AVERAGE(OFFSET(Sheet3!$C$7:$J$7,C48,#REF!)))/86400</f>
        <v>#REF!</v>
      </c>
      <c r="L47" s="167" t="e">
        <f ca="1">(MIN(OFFSET(Sheet3!$C$7:$J$7,C48,#REF!)))/86400</f>
        <v>#REF!</v>
      </c>
      <c r="M47" s="134" t="e">
        <f ca="1">MAX(OFFSET(Sheet3!$C$8:$J$8,C48,#REF!))</f>
        <v>#REF!</v>
      </c>
      <c r="N47" s="134" t="e">
        <f ca="1">(OFFSET(Sheet3!$K$8,C48,#REF!))</f>
        <v>#REF!</v>
      </c>
      <c r="O47" s="134" t="e">
        <f ca="1">MIN(OFFSET(Sheet3!$C$8:$J$8,C48,#REF!))</f>
        <v>#REF!</v>
      </c>
    </row>
    <row r="48" spans="3:15" x14ac:dyDescent="0.25">
      <c r="C48" s="134">
        <v>172</v>
      </c>
      <c r="D48" s="134">
        <f ca="1">OFFSET(Sheet3!$B$5,C49,0)</f>
        <v>157</v>
      </c>
      <c r="E48" s="134">
        <v>6</v>
      </c>
      <c r="F48" s="134" t="e">
        <f ca="1">OFFSET(Sheet3!$C$5,C49,#REF!)</f>
        <v>#REF!</v>
      </c>
      <c r="G48" s="134" t="e">
        <f ca="1">MAX(OFFSET(Sheet3!$C$6:$J$6,C49,#REF!))</f>
        <v>#REF!</v>
      </c>
      <c r="H48" s="134" t="e">
        <f ca="1">AVERAGE(OFFSET(Sheet3!$C$6:$J$6,C49,#REF!))</f>
        <v>#REF!</v>
      </c>
      <c r="I48" s="134" t="e">
        <f ca="1">MIN(OFFSET(Sheet3!$C$6:$J$6,C49,#REF!))</f>
        <v>#REF!</v>
      </c>
      <c r="J48" s="167" t="e">
        <f ca="1">(MAX(OFFSET(Sheet3!$C$7:$J$7,C49,#REF!)))/86400</f>
        <v>#REF!</v>
      </c>
      <c r="K48" s="167" t="e">
        <f ca="1">(AVERAGE(OFFSET(Sheet3!$C$7:$J$7,C49,#REF!)))/86400</f>
        <v>#REF!</v>
      </c>
      <c r="L48" s="167" t="e">
        <f ca="1">(MIN(OFFSET(Sheet3!$C$7:$J$7,C49,#REF!)))/86400</f>
        <v>#REF!</v>
      </c>
      <c r="M48" s="134" t="e">
        <f ca="1">MAX(OFFSET(Sheet3!$C$8:$J$8,C49,#REF!))</f>
        <v>#REF!</v>
      </c>
      <c r="N48" s="134" t="e">
        <f ca="1">(OFFSET(Sheet3!$K$8,C49,#REF!))</f>
        <v>#REF!</v>
      </c>
      <c r="O48" s="134" t="e">
        <f ca="1">MIN(OFFSET(Sheet3!$C$8:$J$8,C49,#REF!))</f>
        <v>#REF!</v>
      </c>
    </row>
    <row r="49" spans="3:15" x14ac:dyDescent="0.25">
      <c r="C49" s="134">
        <v>176</v>
      </c>
      <c r="D49" s="134">
        <f ca="1">OFFSET(Sheet3!$B$5,C50,0)</f>
        <v>159</v>
      </c>
      <c r="E49" s="134">
        <v>6</v>
      </c>
      <c r="F49" s="134" t="e">
        <f ca="1">OFFSET(Sheet3!$C$5,C50,#REF!)</f>
        <v>#REF!</v>
      </c>
      <c r="G49" s="134" t="e">
        <f ca="1">MAX(OFFSET(Sheet3!$C$6:$J$6,C50,#REF!))</f>
        <v>#REF!</v>
      </c>
      <c r="H49" s="134" t="e">
        <f ca="1">AVERAGE(OFFSET(Sheet3!$C$6:$J$6,C50,#REF!))</f>
        <v>#REF!</v>
      </c>
      <c r="I49" s="134" t="e">
        <f ca="1">MIN(OFFSET(Sheet3!$C$6:$J$6,C50,#REF!))</f>
        <v>#REF!</v>
      </c>
      <c r="J49" s="167" t="e">
        <f ca="1">(MAX(OFFSET(Sheet3!$C$7:$J$7,C50,#REF!)))/86400</f>
        <v>#REF!</v>
      </c>
      <c r="K49" s="167" t="e">
        <f ca="1">(AVERAGE(OFFSET(Sheet3!$C$7:$J$7,C50,#REF!)))/86400</f>
        <v>#REF!</v>
      </c>
      <c r="L49" s="167" t="e">
        <f ca="1">(MIN(OFFSET(Sheet3!$C$7:$J$7,C50,#REF!)))/86400</f>
        <v>#REF!</v>
      </c>
      <c r="M49" s="134" t="e">
        <f ca="1">MAX(OFFSET(Sheet3!$C$8:$J$8,C50,#REF!))</f>
        <v>#REF!</v>
      </c>
      <c r="N49" s="134" t="e">
        <f ca="1">(OFFSET(Sheet3!$K$8,C50,#REF!))</f>
        <v>#REF!</v>
      </c>
      <c r="O49" s="134" t="e">
        <f ca="1">MIN(OFFSET(Sheet3!$C$8:$J$8,C50,#REF!))</f>
        <v>#REF!</v>
      </c>
    </row>
    <row r="50" spans="3:15" x14ac:dyDescent="0.25">
      <c r="C50" s="134">
        <v>180</v>
      </c>
      <c r="D50" s="134">
        <f ca="1">OFFSET(Sheet3!$B$5,C51,0)</f>
        <v>166</v>
      </c>
      <c r="E50" s="134">
        <v>6</v>
      </c>
      <c r="F50" s="134" t="e">
        <f ca="1">OFFSET(Sheet3!$C$5,C51,#REF!)</f>
        <v>#REF!</v>
      </c>
      <c r="G50" s="134" t="e">
        <f ca="1">MAX(OFFSET(Sheet3!$C$6:$J$6,C51,#REF!))</f>
        <v>#REF!</v>
      </c>
      <c r="H50" s="134" t="e">
        <f ca="1">AVERAGE(OFFSET(Sheet3!$C$6:$J$6,C51,#REF!))</f>
        <v>#REF!</v>
      </c>
      <c r="I50" s="134" t="e">
        <f ca="1">MIN(OFFSET(Sheet3!$C$6:$J$6,C51,#REF!))</f>
        <v>#REF!</v>
      </c>
      <c r="J50" s="167" t="e">
        <f ca="1">(MAX(OFFSET(Sheet3!$C$7:$J$7,C51,#REF!)))/86400</f>
        <v>#REF!</v>
      </c>
      <c r="K50" s="167" t="e">
        <f ca="1">(AVERAGE(OFFSET(Sheet3!$C$7:$J$7,C51,#REF!)))/86400</f>
        <v>#REF!</v>
      </c>
      <c r="L50" s="167" t="e">
        <f ca="1">(MIN(OFFSET(Sheet3!$C$7:$J$7,C51,#REF!)))/86400</f>
        <v>#REF!</v>
      </c>
      <c r="M50" s="134" t="e">
        <f ca="1">MAX(OFFSET(Sheet3!$C$8:$J$8,C51,#REF!))</f>
        <v>#REF!</v>
      </c>
      <c r="N50" s="134" t="e">
        <f ca="1">(OFFSET(Sheet3!$K$8,C51,#REF!))</f>
        <v>#REF!</v>
      </c>
      <c r="O50" s="134" t="e">
        <f ca="1">MIN(OFFSET(Sheet3!$C$8:$J$8,C51,#REF!))</f>
        <v>#REF!</v>
      </c>
    </row>
    <row r="51" spans="3:15" x14ac:dyDescent="0.25">
      <c r="C51" s="134">
        <v>184</v>
      </c>
      <c r="D51" s="134">
        <f ca="1">OFFSET(Sheet3!$B$5,C52,0)</f>
        <v>169</v>
      </c>
      <c r="E51" s="134">
        <v>6</v>
      </c>
      <c r="F51" s="134" t="e">
        <f ca="1">OFFSET(Sheet3!$C$5,C52,#REF!)</f>
        <v>#REF!</v>
      </c>
      <c r="G51" s="134" t="e">
        <f ca="1">MAX(OFFSET(Sheet3!$C$6:$J$6,C52,#REF!))</f>
        <v>#REF!</v>
      </c>
      <c r="H51" s="134" t="e">
        <f ca="1">AVERAGE(OFFSET(Sheet3!$C$6:$J$6,C52,#REF!))</f>
        <v>#REF!</v>
      </c>
      <c r="I51" s="134" t="e">
        <f ca="1">MIN(OFFSET(Sheet3!$C$6:$J$6,C52,#REF!))</f>
        <v>#REF!</v>
      </c>
      <c r="J51" s="167" t="e">
        <f ca="1">(MAX(OFFSET(Sheet3!$C$7:$J$7,C52,#REF!)))/86400</f>
        <v>#REF!</v>
      </c>
      <c r="K51" s="167" t="e">
        <f ca="1">(AVERAGE(OFFSET(Sheet3!$C$7:$J$7,C52,#REF!)))/86400</f>
        <v>#REF!</v>
      </c>
      <c r="L51" s="167" t="e">
        <f ca="1">(MIN(OFFSET(Sheet3!$C$7:$J$7,C52,#REF!)))/86400</f>
        <v>#REF!</v>
      </c>
      <c r="M51" s="134" t="e">
        <f ca="1">MAX(OFFSET(Sheet3!$C$8:$J$8,C52,#REF!))</f>
        <v>#REF!</v>
      </c>
      <c r="N51" s="134" t="e">
        <f ca="1">(OFFSET(Sheet3!$K$8,C52,#REF!))</f>
        <v>#REF!</v>
      </c>
      <c r="O51" s="134" t="e">
        <f ca="1">MIN(OFFSET(Sheet3!$C$8:$J$8,C52,#REF!))</f>
        <v>#REF!</v>
      </c>
    </row>
    <row r="52" spans="3:15" x14ac:dyDescent="0.25">
      <c r="C52" s="134">
        <v>188</v>
      </c>
      <c r="D52" s="134">
        <f ca="1">OFFSET(Sheet3!$B$5,C53,0)</f>
        <v>171</v>
      </c>
      <c r="E52" s="134">
        <v>6</v>
      </c>
      <c r="F52" s="134" t="e">
        <f ca="1">OFFSET(Sheet3!$C$5,C53,#REF!)</f>
        <v>#REF!</v>
      </c>
      <c r="G52" s="134" t="e">
        <f ca="1">MAX(OFFSET(Sheet3!$C$6:$J$6,C53,#REF!))</f>
        <v>#REF!</v>
      </c>
      <c r="H52" s="134" t="e">
        <f ca="1">AVERAGE(OFFSET(Sheet3!$C$6:$J$6,C53,#REF!))</f>
        <v>#REF!</v>
      </c>
      <c r="I52" s="134" t="e">
        <f ca="1">MIN(OFFSET(Sheet3!$C$6:$J$6,C53,#REF!))</f>
        <v>#REF!</v>
      </c>
      <c r="J52" s="167" t="e">
        <f ca="1">(MAX(OFFSET(Sheet3!$C$7:$J$7,C53,#REF!)))/86400</f>
        <v>#REF!</v>
      </c>
      <c r="K52" s="167" t="e">
        <f ca="1">(AVERAGE(OFFSET(Sheet3!$C$7:$J$7,C53,#REF!)))/86400</f>
        <v>#REF!</v>
      </c>
      <c r="L52" s="167" t="e">
        <f ca="1">(MIN(OFFSET(Sheet3!$C$7:$J$7,C53,#REF!)))/86400</f>
        <v>#REF!</v>
      </c>
      <c r="M52" s="134" t="e">
        <f ca="1">MAX(OFFSET(Sheet3!$C$8:$J$8,C53,#REF!))</f>
        <v>#REF!</v>
      </c>
      <c r="N52" s="134" t="e">
        <f ca="1">(OFFSET(Sheet3!$K$8,C53,#REF!))</f>
        <v>#REF!</v>
      </c>
      <c r="O52" s="134" t="e">
        <f ca="1">MIN(OFFSET(Sheet3!$C$8:$J$8,C53,#REF!))</f>
        <v>#REF!</v>
      </c>
    </row>
    <row r="53" spans="3:15" x14ac:dyDescent="0.25">
      <c r="C53" s="134">
        <v>192</v>
      </c>
      <c r="D53" s="134">
        <f ca="1">OFFSET(Sheet3!$B$5,C54,0)</f>
        <v>173</v>
      </c>
      <c r="E53" s="134">
        <v>6</v>
      </c>
      <c r="F53" s="134" t="e">
        <f ca="1">OFFSET(Sheet3!$C$5,C54,#REF!)</f>
        <v>#REF!</v>
      </c>
      <c r="G53" s="134" t="e">
        <f ca="1">MAX(OFFSET(Sheet3!$C$6:$J$6,C54,#REF!))</f>
        <v>#REF!</v>
      </c>
      <c r="H53" s="134" t="e">
        <f ca="1">AVERAGE(OFFSET(Sheet3!$C$6:$J$6,C54,#REF!))</f>
        <v>#REF!</v>
      </c>
      <c r="I53" s="134" t="e">
        <f ca="1">MIN(OFFSET(Sheet3!$C$6:$J$6,C54,#REF!))</f>
        <v>#REF!</v>
      </c>
      <c r="J53" s="167" t="e">
        <f ca="1">(MAX(OFFSET(Sheet3!$C$7:$J$7,C54,#REF!)))/86400</f>
        <v>#REF!</v>
      </c>
      <c r="K53" s="167" t="e">
        <f ca="1">(AVERAGE(OFFSET(Sheet3!$C$7:$J$7,C54,#REF!)))/86400</f>
        <v>#REF!</v>
      </c>
      <c r="L53" s="167" t="e">
        <f ca="1">(MIN(OFFSET(Sheet3!$C$7:$J$7,C54,#REF!)))/86400</f>
        <v>#REF!</v>
      </c>
      <c r="M53" s="134" t="e">
        <f ca="1">MAX(OFFSET(Sheet3!$C$8:$J$8,C54,#REF!))</f>
        <v>#REF!</v>
      </c>
      <c r="N53" s="134" t="e">
        <f ca="1">(OFFSET(Sheet3!$K$8,C54,#REF!))</f>
        <v>#REF!</v>
      </c>
      <c r="O53" s="134" t="e">
        <f ca="1">MIN(OFFSET(Sheet3!$C$8:$J$8,C54,#REF!))</f>
        <v>#REF!</v>
      </c>
    </row>
    <row r="54" spans="3:15" x14ac:dyDescent="0.25">
      <c r="C54" s="134">
        <v>196</v>
      </c>
      <c r="D54" s="134">
        <f ca="1">OFFSET(Sheet3!$B$5,C55,0)</f>
        <v>181</v>
      </c>
      <c r="E54" s="134">
        <v>6</v>
      </c>
      <c r="F54" s="134" t="e">
        <f ca="1">OFFSET(Sheet3!$C$5,C55,#REF!)</f>
        <v>#REF!</v>
      </c>
      <c r="G54" s="134" t="e">
        <f ca="1">MAX(OFFSET(Sheet3!$C$6:$J$6,C55,#REF!))</f>
        <v>#REF!</v>
      </c>
      <c r="H54" s="134" t="e">
        <f ca="1">AVERAGE(OFFSET(Sheet3!$C$6:$J$6,C55,#REF!))</f>
        <v>#REF!</v>
      </c>
      <c r="I54" s="134" t="e">
        <f ca="1">MIN(OFFSET(Sheet3!$C$6:$J$6,C55,#REF!))</f>
        <v>#REF!</v>
      </c>
      <c r="J54" s="167" t="e">
        <f ca="1">(MAX(OFFSET(Sheet3!$C$7:$J$7,C55,#REF!)))/86400</f>
        <v>#REF!</v>
      </c>
      <c r="K54" s="167" t="e">
        <f ca="1">(AVERAGE(OFFSET(Sheet3!$C$7:$J$7,C55,#REF!)))/86400</f>
        <v>#REF!</v>
      </c>
      <c r="L54" s="167" t="e">
        <f ca="1">(MIN(OFFSET(Sheet3!$C$7:$J$7,C55,#REF!)))/86400</f>
        <v>#REF!</v>
      </c>
      <c r="M54" s="134" t="e">
        <f ca="1">MAX(OFFSET(Sheet3!$C$8:$J$8,C55,#REF!))</f>
        <v>#REF!</v>
      </c>
      <c r="N54" s="134" t="e">
        <f ca="1">(OFFSET(Sheet3!$K$8,C55,#REF!))</f>
        <v>#REF!</v>
      </c>
      <c r="O54" s="134" t="e">
        <f ca="1">MIN(OFFSET(Sheet3!$C$8:$J$8,C55,#REF!))</f>
        <v>#REF!</v>
      </c>
    </row>
    <row r="55" spans="3:15" x14ac:dyDescent="0.25">
      <c r="C55" s="134">
        <v>200</v>
      </c>
      <c r="D55" s="134">
        <f ca="1">OFFSET(Sheet3!$B$5,C56,0)</f>
        <v>184</v>
      </c>
      <c r="E55" s="134">
        <v>6</v>
      </c>
      <c r="F55" s="134" t="e">
        <f ca="1">OFFSET(Sheet3!$C$5,C56,#REF!)</f>
        <v>#REF!</v>
      </c>
      <c r="G55" s="134" t="e">
        <f ca="1">MAX(OFFSET(Sheet3!$C$6:$J$6,C56,#REF!))</f>
        <v>#REF!</v>
      </c>
      <c r="H55" s="134" t="e">
        <f ca="1">AVERAGE(OFFSET(Sheet3!$C$6:$J$6,C56,#REF!))</f>
        <v>#REF!</v>
      </c>
      <c r="I55" s="134" t="e">
        <f ca="1">MIN(OFFSET(Sheet3!$C$6:$J$6,C56,#REF!))</f>
        <v>#REF!</v>
      </c>
      <c r="J55" s="167" t="e">
        <f ca="1">(MAX(OFFSET(Sheet3!$C$7:$J$7,C56,#REF!)))/86400</f>
        <v>#REF!</v>
      </c>
      <c r="K55" s="167" t="e">
        <f ca="1">(AVERAGE(OFFSET(Sheet3!$C$7:$J$7,C56,#REF!)))/86400</f>
        <v>#REF!</v>
      </c>
      <c r="L55" s="167" t="e">
        <f ca="1">(MIN(OFFSET(Sheet3!$C$7:$J$7,C56,#REF!)))/86400</f>
        <v>#REF!</v>
      </c>
      <c r="M55" s="134" t="e">
        <f ca="1">MAX(OFFSET(Sheet3!$C$8:$J$8,C56,#REF!))</f>
        <v>#REF!</v>
      </c>
      <c r="N55" s="134" t="e">
        <f ca="1">(OFFSET(Sheet3!$K$8,C56,#REF!))</f>
        <v>#REF!</v>
      </c>
      <c r="O55" s="134" t="e">
        <f ca="1">MIN(OFFSET(Sheet3!$C$8:$J$8,C56,#REF!))</f>
        <v>#REF!</v>
      </c>
    </row>
    <row r="56" spans="3:15" x14ac:dyDescent="0.25">
      <c r="C56" s="134">
        <v>204</v>
      </c>
      <c r="D56" s="134">
        <f ca="1">OFFSET(Sheet3!$B$5,C57,0)</f>
        <v>190</v>
      </c>
      <c r="E56" s="134">
        <v>6</v>
      </c>
      <c r="F56" s="134" t="e">
        <f ca="1">OFFSET(Sheet3!$C$5,C57,#REF!)</f>
        <v>#REF!</v>
      </c>
      <c r="G56" s="134" t="e">
        <f ca="1">MAX(OFFSET(Sheet3!$C$6:$J$6,C57,#REF!))</f>
        <v>#REF!</v>
      </c>
      <c r="H56" s="134" t="e">
        <f ca="1">AVERAGE(OFFSET(Sheet3!$C$6:$J$6,C57,#REF!))</f>
        <v>#REF!</v>
      </c>
      <c r="I56" s="134" t="e">
        <f ca="1">MIN(OFFSET(Sheet3!$C$6:$J$6,C57,#REF!))</f>
        <v>#REF!</v>
      </c>
      <c r="J56" s="167" t="e">
        <f ca="1">(MAX(OFFSET(Sheet3!$C$7:$J$7,C57,#REF!)))/86400</f>
        <v>#REF!</v>
      </c>
      <c r="K56" s="167" t="e">
        <f ca="1">(AVERAGE(OFFSET(Sheet3!$C$7:$J$7,C57,#REF!)))/86400</f>
        <v>#REF!</v>
      </c>
      <c r="L56" s="167" t="e">
        <f ca="1">(MIN(OFFSET(Sheet3!$C$7:$J$7,C57,#REF!)))/86400</f>
        <v>#REF!</v>
      </c>
      <c r="M56" s="134" t="e">
        <f ca="1">MAX(OFFSET(Sheet3!$C$8:$J$8,C57,#REF!))</f>
        <v>#REF!</v>
      </c>
      <c r="N56" s="134" t="e">
        <f ca="1">(OFFSET(Sheet3!$K$8,C57,#REF!))</f>
        <v>#REF!</v>
      </c>
      <c r="O56" s="134" t="e">
        <f ca="1">MIN(OFFSET(Sheet3!$C$8:$J$8,C57,#REF!))</f>
        <v>#REF!</v>
      </c>
    </row>
    <row r="57" spans="3:15" x14ac:dyDescent="0.25">
      <c r="C57" s="134">
        <v>208</v>
      </c>
      <c r="D57" s="134">
        <f ca="1">OFFSET(Sheet3!$B$5,C58,0)</f>
        <v>195</v>
      </c>
      <c r="E57" s="134">
        <v>6</v>
      </c>
      <c r="F57" s="134" t="e">
        <f ca="1">OFFSET(Sheet3!$C$5,C58,#REF!)</f>
        <v>#REF!</v>
      </c>
      <c r="G57" s="134" t="e">
        <f ca="1">MAX(OFFSET(Sheet3!$C$6:$J$6,C58,#REF!))</f>
        <v>#REF!</v>
      </c>
      <c r="H57" s="134" t="e">
        <f ca="1">AVERAGE(OFFSET(Sheet3!$C$6:$J$6,C58,#REF!))</f>
        <v>#REF!</v>
      </c>
      <c r="I57" s="134" t="e">
        <f ca="1">MIN(OFFSET(Sheet3!$C$6:$J$6,C58,#REF!))</f>
        <v>#REF!</v>
      </c>
      <c r="J57" s="167" t="e">
        <f ca="1">(MAX(OFFSET(Sheet3!$C$7:$J$7,C58,#REF!)))/86400</f>
        <v>#REF!</v>
      </c>
      <c r="K57" s="167" t="e">
        <f ca="1">(AVERAGE(OFFSET(Sheet3!$C$7:$J$7,C58,#REF!)))/86400</f>
        <v>#REF!</v>
      </c>
      <c r="L57" s="167" t="e">
        <f ca="1">(MIN(OFFSET(Sheet3!$C$7:$J$7,C58,#REF!)))/86400</f>
        <v>#REF!</v>
      </c>
      <c r="M57" s="134" t="e">
        <f ca="1">MAX(OFFSET(Sheet3!$C$8:$J$8,C58,#REF!))</f>
        <v>#REF!</v>
      </c>
      <c r="N57" s="134" t="e">
        <f ca="1">(OFFSET(Sheet3!$K$8,C58,#REF!))</f>
        <v>#REF!</v>
      </c>
      <c r="O57" s="134" t="e">
        <f ca="1">MIN(OFFSET(Sheet3!$C$8:$J$8,C58,#REF!))</f>
        <v>#REF!</v>
      </c>
    </row>
    <row r="58" spans="3:15" x14ac:dyDescent="0.25">
      <c r="C58" s="134">
        <v>212</v>
      </c>
      <c r="D58" s="134">
        <f ca="1">OFFSET(Sheet3!$B$5,C59,0)</f>
        <v>197</v>
      </c>
      <c r="E58" s="134">
        <v>6</v>
      </c>
      <c r="F58" s="134" t="e">
        <f ca="1">OFFSET(Sheet3!$C$5,C59,#REF!)</f>
        <v>#REF!</v>
      </c>
      <c r="G58" s="134" t="e">
        <f ca="1">MAX(OFFSET(Sheet3!$C$6:$J$6,C59,#REF!))</f>
        <v>#REF!</v>
      </c>
      <c r="H58" s="134" t="e">
        <f ca="1">AVERAGE(OFFSET(Sheet3!$C$6:$J$6,C59,#REF!))</f>
        <v>#REF!</v>
      </c>
      <c r="I58" s="134" t="e">
        <f ca="1">MIN(OFFSET(Sheet3!$C$6:$J$6,C59,#REF!))</f>
        <v>#REF!</v>
      </c>
      <c r="J58" s="167" t="e">
        <f ca="1">(MAX(OFFSET(Sheet3!$C$7:$J$7,C59,#REF!)))/86400</f>
        <v>#REF!</v>
      </c>
      <c r="K58" s="167" t="e">
        <f ca="1">(AVERAGE(OFFSET(Sheet3!$C$7:$J$7,C59,#REF!)))/86400</f>
        <v>#REF!</v>
      </c>
      <c r="L58" s="167" t="e">
        <f ca="1">(MIN(OFFSET(Sheet3!$C$7:$J$7,C59,#REF!)))/86400</f>
        <v>#REF!</v>
      </c>
      <c r="M58" s="134" t="e">
        <f ca="1">MAX(OFFSET(Sheet3!$C$8:$J$8,C59,#REF!))</f>
        <v>#REF!</v>
      </c>
      <c r="N58" s="134" t="e">
        <f ca="1">(OFFSET(Sheet3!$K$8,C59,#REF!))</f>
        <v>#REF!</v>
      </c>
      <c r="O58" s="134" t="e">
        <f ca="1">MIN(OFFSET(Sheet3!$C$8:$J$8,C59,#REF!))</f>
        <v>#REF!</v>
      </c>
    </row>
    <row r="59" spans="3:15" x14ac:dyDescent="0.25">
      <c r="C59" s="134">
        <v>216</v>
      </c>
      <c r="D59" s="134">
        <f ca="1">OFFSET(Sheet3!$B$5,C60,0)</f>
        <v>202</v>
      </c>
      <c r="E59" s="134">
        <v>6</v>
      </c>
      <c r="F59" s="134" t="e">
        <f ca="1">OFFSET(Sheet3!$C$5,C60,#REF!)</f>
        <v>#REF!</v>
      </c>
      <c r="G59" s="134" t="e">
        <f ca="1">MAX(OFFSET(Sheet3!$C$6:$J$6,C60,#REF!))</f>
        <v>#REF!</v>
      </c>
      <c r="H59" s="134" t="e">
        <f ca="1">AVERAGE(OFFSET(Sheet3!$C$6:$J$6,C60,#REF!))</f>
        <v>#REF!</v>
      </c>
      <c r="I59" s="134" t="e">
        <f ca="1">MIN(OFFSET(Sheet3!$C$6:$J$6,C60,#REF!))</f>
        <v>#REF!</v>
      </c>
      <c r="J59" s="167" t="e">
        <f ca="1">(MAX(OFFSET(Sheet3!$C$7:$J$7,C60,#REF!)))/86400</f>
        <v>#REF!</v>
      </c>
      <c r="K59" s="167" t="e">
        <f ca="1">(AVERAGE(OFFSET(Sheet3!$C$7:$J$7,C60,#REF!)))/86400</f>
        <v>#REF!</v>
      </c>
      <c r="L59" s="167" t="e">
        <f ca="1">(MIN(OFFSET(Sheet3!$C$7:$J$7,C60,#REF!)))/86400</f>
        <v>#REF!</v>
      </c>
      <c r="M59" s="134" t="e">
        <f ca="1">MAX(OFFSET(Sheet3!$C$8:$J$8,C60,#REF!))</f>
        <v>#REF!</v>
      </c>
      <c r="N59" s="134" t="e">
        <f ca="1">(OFFSET(Sheet3!$K$8,C60,#REF!))</f>
        <v>#REF!</v>
      </c>
      <c r="O59" s="134" t="e">
        <f ca="1">MIN(OFFSET(Sheet3!$C$8:$J$8,C60,#REF!))</f>
        <v>#REF!</v>
      </c>
    </row>
    <row r="60" spans="3:15" x14ac:dyDescent="0.25">
      <c r="C60" s="134">
        <v>220</v>
      </c>
      <c r="D60" s="134">
        <f ca="1">OFFSET(Sheet3!$B$5,C61,0)</f>
        <v>203</v>
      </c>
      <c r="E60" s="134">
        <v>6</v>
      </c>
      <c r="F60" s="134" t="e">
        <f ca="1">OFFSET(Sheet3!$C$5,C61,#REF!)</f>
        <v>#REF!</v>
      </c>
      <c r="G60" s="134" t="e">
        <f ca="1">MAX(OFFSET(Sheet3!$C$6:$J$6,C61,#REF!))</f>
        <v>#REF!</v>
      </c>
      <c r="H60" s="134" t="e">
        <f ca="1">AVERAGE(OFFSET(Sheet3!$C$6:$J$6,C61,#REF!))</f>
        <v>#REF!</v>
      </c>
      <c r="I60" s="134" t="e">
        <f ca="1">MIN(OFFSET(Sheet3!$C$6:$J$6,C61,#REF!))</f>
        <v>#REF!</v>
      </c>
      <c r="J60" s="167" t="e">
        <f ca="1">(MAX(OFFSET(Sheet3!$C$7:$J$7,C61,#REF!)))/86400</f>
        <v>#REF!</v>
      </c>
      <c r="K60" s="167" t="e">
        <f ca="1">(AVERAGE(OFFSET(Sheet3!$C$7:$J$7,C61,#REF!)))/86400</f>
        <v>#REF!</v>
      </c>
      <c r="L60" s="167" t="e">
        <f ca="1">(MIN(OFFSET(Sheet3!$C$7:$J$7,C61,#REF!)))/86400</f>
        <v>#REF!</v>
      </c>
      <c r="M60" s="134" t="e">
        <f ca="1">MAX(OFFSET(Sheet3!$C$8:$J$8,C61,#REF!))</f>
        <v>#REF!</v>
      </c>
      <c r="N60" s="134" t="e">
        <f ca="1">(OFFSET(Sheet3!$K$8,C61,#REF!))</f>
        <v>#REF!</v>
      </c>
      <c r="O60" s="134" t="e">
        <f ca="1">MIN(OFFSET(Sheet3!$C$8:$J$8,C61,#REF!))</f>
        <v>#REF!</v>
      </c>
    </row>
    <row r="61" spans="3:15" x14ac:dyDescent="0.25">
      <c r="C61" s="134">
        <v>224</v>
      </c>
      <c r="D61" s="134">
        <f ca="1">OFFSET(Sheet3!$B$5,C62,0)</f>
        <v>205</v>
      </c>
      <c r="E61" s="134">
        <v>6</v>
      </c>
      <c r="F61" s="134" t="e">
        <f ca="1">OFFSET(Sheet3!$C$5,C62,#REF!)</f>
        <v>#REF!</v>
      </c>
      <c r="G61" s="134" t="e">
        <f ca="1">MAX(OFFSET(Sheet3!$C$6:$J$6,C62,#REF!))</f>
        <v>#REF!</v>
      </c>
      <c r="H61" s="134" t="e">
        <f ca="1">AVERAGE(OFFSET(Sheet3!$C$6:$J$6,C62,#REF!))</f>
        <v>#REF!</v>
      </c>
      <c r="I61" s="134" t="e">
        <f ca="1">MIN(OFFSET(Sheet3!$C$6:$J$6,C62,#REF!))</f>
        <v>#REF!</v>
      </c>
      <c r="J61" s="167" t="e">
        <f ca="1">(MAX(OFFSET(Sheet3!$C$7:$J$7,C62,#REF!)))/86400</f>
        <v>#REF!</v>
      </c>
      <c r="K61" s="167" t="e">
        <f ca="1">(AVERAGE(OFFSET(Sheet3!$C$7:$J$7,C62,#REF!)))/86400</f>
        <v>#REF!</v>
      </c>
      <c r="L61" s="167" t="e">
        <f ca="1">(MIN(OFFSET(Sheet3!$C$7:$J$7,C62,#REF!)))/86400</f>
        <v>#REF!</v>
      </c>
      <c r="M61" s="134" t="e">
        <f ca="1">MAX(OFFSET(Sheet3!$C$8:$J$8,C62,#REF!))</f>
        <v>#REF!</v>
      </c>
      <c r="N61" s="134" t="e">
        <f ca="1">(OFFSET(Sheet3!$K$8,C62,#REF!))</f>
        <v>#REF!</v>
      </c>
      <c r="O61" s="134" t="e">
        <f ca="1">MIN(OFFSET(Sheet3!$C$8:$J$8,C62,#REF!))</f>
        <v>#REF!</v>
      </c>
    </row>
    <row r="62" spans="3:15" x14ac:dyDescent="0.25">
      <c r="C62" s="134">
        <v>228</v>
      </c>
      <c r="D62" s="134">
        <f ca="1">OFFSET(Sheet3!$B$5,C63,0)</f>
        <v>206</v>
      </c>
      <c r="E62" s="134">
        <v>6</v>
      </c>
      <c r="F62" s="134" t="e">
        <f ca="1">OFFSET(Sheet3!$C$5,C63,#REF!)</f>
        <v>#REF!</v>
      </c>
      <c r="G62" s="134" t="e">
        <f ca="1">MAX(OFFSET(Sheet3!$C$6:$J$6,C63,#REF!))</f>
        <v>#REF!</v>
      </c>
      <c r="H62" s="134" t="e">
        <f ca="1">AVERAGE(OFFSET(Sheet3!$C$6:$J$6,C63,#REF!))</f>
        <v>#REF!</v>
      </c>
      <c r="I62" s="134" t="e">
        <f ca="1">MIN(OFFSET(Sheet3!$C$6:$J$6,C63,#REF!))</f>
        <v>#REF!</v>
      </c>
      <c r="J62" s="167" t="e">
        <f ca="1">(MAX(OFFSET(Sheet3!$C$7:$J$7,C63,#REF!)))/86400</f>
        <v>#REF!</v>
      </c>
      <c r="K62" s="167" t="e">
        <f ca="1">(AVERAGE(OFFSET(Sheet3!$C$7:$J$7,C63,#REF!)))/86400</f>
        <v>#REF!</v>
      </c>
      <c r="L62" s="167" t="e">
        <f ca="1">(MIN(OFFSET(Sheet3!$C$7:$J$7,C63,#REF!)))/86400</f>
        <v>#REF!</v>
      </c>
      <c r="M62" s="134" t="e">
        <f ca="1">MAX(OFFSET(Sheet3!$C$8:$J$8,C63,#REF!))</f>
        <v>#REF!</v>
      </c>
      <c r="N62" s="134" t="e">
        <f ca="1">(OFFSET(Sheet3!$K$8,C63,#REF!))</f>
        <v>#REF!</v>
      </c>
      <c r="O62" s="134" t="e">
        <f ca="1">MIN(OFFSET(Sheet3!$C$8:$J$8,C63,#REF!))</f>
        <v>#REF!</v>
      </c>
    </row>
    <row r="63" spans="3:15" x14ac:dyDescent="0.25">
      <c r="C63" s="134">
        <v>232</v>
      </c>
      <c r="D63" s="134">
        <f ca="1">OFFSET(Sheet3!$B$5,C64,0)</f>
        <v>207</v>
      </c>
      <c r="E63" s="134">
        <v>6</v>
      </c>
      <c r="F63" s="134" t="e">
        <f ca="1">OFFSET(Sheet3!$C$5,C64,#REF!)</f>
        <v>#REF!</v>
      </c>
      <c r="G63" s="134" t="e">
        <f ca="1">MAX(OFFSET(Sheet3!$C$6:$J$6,C64,#REF!))</f>
        <v>#REF!</v>
      </c>
      <c r="H63" s="134" t="e">
        <f ca="1">AVERAGE(OFFSET(Sheet3!$C$6:$J$6,C64,#REF!))</f>
        <v>#REF!</v>
      </c>
      <c r="I63" s="134" t="e">
        <f ca="1">MIN(OFFSET(Sheet3!$C$6:$J$6,C64,#REF!))</f>
        <v>#REF!</v>
      </c>
      <c r="J63" s="167" t="e">
        <f ca="1">(MAX(OFFSET(Sheet3!$C$7:$J$7,C64,#REF!)))/86400</f>
        <v>#REF!</v>
      </c>
      <c r="K63" s="167" t="e">
        <f ca="1">(AVERAGE(OFFSET(Sheet3!$C$7:$J$7,C64,#REF!)))/86400</f>
        <v>#REF!</v>
      </c>
      <c r="L63" s="167" t="e">
        <f ca="1">(MIN(OFFSET(Sheet3!$C$7:$J$7,C64,#REF!)))/86400</f>
        <v>#REF!</v>
      </c>
      <c r="M63" s="134" t="e">
        <f ca="1">MAX(OFFSET(Sheet3!$C$8:$J$8,C64,#REF!))</f>
        <v>#REF!</v>
      </c>
      <c r="N63" s="134" t="e">
        <f ca="1">(OFFSET(Sheet3!$K$8,C64,#REF!))</f>
        <v>#REF!</v>
      </c>
      <c r="O63" s="134" t="e">
        <f ca="1">MIN(OFFSET(Sheet3!$C$8:$J$8,C64,#REF!))</f>
        <v>#REF!</v>
      </c>
    </row>
    <row r="64" spans="3:15" x14ac:dyDescent="0.25">
      <c r="C64" s="134">
        <v>236</v>
      </c>
      <c r="D64" s="134">
        <f ca="1">OFFSET(Sheet3!$B$5,C65,0)</f>
        <v>210</v>
      </c>
      <c r="E64" s="134">
        <v>6</v>
      </c>
      <c r="F64" s="134" t="e">
        <f ca="1">OFFSET(Sheet3!$C$5,C65,#REF!)</f>
        <v>#REF!</v>
      </c>
      <c r="G64" s="134" t="e">
        <f ca="1">MAX(OFFSET(Sheet3!$C$6:$J$6,C65,#REF!))</f>
        <v>#REF!</v>
      </c>
      <c r="H64" s="134" t="e">
        <f ca="1">AVERAGE(OFFSET(Sheet3!$C$6:$J$6,C65,#REF!))</f>
        <v>#REF!</v>
      </c>
      <c r="I64" s="134" t="e">
        <f ca="1">MIN(OFFSET(Sheet3!$C$6:$J$6,C65,#REF!))</f>
        <v>#REF!</v>
      </c>
      <c r="J64" s="167" t="e">
        <f ca="1">(MAX(OFFSET(Sheet3!$C$7:$J$7,C65,#REF!)))/86400</f>
        <v>#REF!</v>
      </c>
      <c r="K64" s="167" t="e">
        <f ca="1">(AVERAGE(OFFSET(Sheet3!$C$7:$J$7,C65,#REF!)))/86400</f>
        <v>#REF!</v>
      </c>
      <c r="L64" s="167" t="e">
        <f ca="1">(MIN(OFFSET(Sheet3!$C$7:$J$7,C65,#REF!)))/86400</f>
        <v>#REF!</v>
      </c>
      <c r="M64" s="134" t="e">
        <f ca="1">MAX(OFFSET(Sheet3!$C$8:$J$8,C65,#REF!))</f>
        <v>#REF!</v>
      </c>
      <c r="N64" s="134" t="e">
        <f ca="1">(OFFSET(Sheet3!$K$8,C65,#REF!))</f>
        <v>#REF!</v>
      </c>
      <c r="O64" s="134" t="e">
        <f ca="1">MIN(OFFSET(Sheet3!$C$8:$J$8,C65,#REF!))</f>
        <v>#REF!</v>
      </c>
    </row>
    <row r="65" spans="3:15" x14ac:dyDescent="0.25">
      <c r="C65" s="134">
        <v>240</v>
      </c>
      <c r="D65" s="134">
        <f ca="1">OFFSET(Sheet3!$B$5,C66,0)</f>
        <v>211</v>
      </c>
      <c r="E65" s="134">
        <v>6</v>
      </c>
      <c r="F65" s="134" t="e">
        <f ca="1">OFFSET(Sheet3!$C$5,C66,#REF!)</f>
        <v>#REF!</v>
      </c>
      <c r="G65" s="134" t="e">
        <f ca="1">MAX(OFFSET(Sheet3!$C$6:$J$6,C66,#REF!))</f>
        <v>#REF!</v>
      </c>
      <c r="H65" s="134" t="e">
        <f ca="1">AVERAGE(OFFSET(Sheet3!$C$6:$J$6,C66,#REF!))</f>
        <v>#REF!</v>
      </c>
      <c r="I65" s="134" t="e">
        <f ca="1">MIN(OFFSET(Sheet3!$C$6:$J$6,C66,#REF!))</f>
        <v>#REF!</v>
      </c>
      <c r="J65" s="167" t="e">
        <f ca="1">(MAX(OFFSET(Sheet3!$C$7:$J$7,C66,#REF!)))/86400</f>
        <v>#REF!</v>
      </c>
      <c r="K65" s="167" t="e">
        <f ca="1">(AVERAGE(OFFSET(Sheet3!$C$7:$J$7,C66,#REF!)))/86400</f>
        <v>#REF!</v>
      </c>
      <c r="L65" s="167" t="e">
        <f ca="1">(MIN(OFFSET(Sheet3!$C$7:$J$7,C66,#REF!)))/86400</f>
        <v>#REF!</v>
      </c>
      <c r="M65" s="134" t="e">
        <f ca="1">MAX(OFFSET(Sheet3!$C$8:$J$8,C66,#REF!))</f>
        <v>#REF!</v>
      </c>
      <c r="N65" s="134" t="e">
        <f ca="1">(OFFSET(Sheet3!$K$8,C66,#REF!))</f>
        <v>#REF!</v>
      </c>
      <c r="O65" s="134" t="e">
        <f ca="1">MIN(OFFSET(Sheet3!$C$8:$J$8,C66,#REF!))</f>
        <v>#REF!</v>
      </c>
    </row>
    <row r="66" spans="3:15" x14ac:dyDescent="0.25">
      <c r="C66" s="134">
        <v>244</v>
      </c>
      <c r="D66" s="134">
        <f ca="1">OFFSET(Sheet3!$B$5,C67,0)</f>
        <v>212</v>
      </c>
      <c r="E66" s="134">
        <v>6</v>
      </c>
      <c r="F66" s="134" t="e">
        <f ca="1">OFFSET(Sheet3!$C$5,C67,#REF!)</f>
        <v>#REF!</v>
      </c>
      <c r="G66" s="134" t="e">
        <f ca="1">MAX(OFFSET(Sheet3!$C$6:$J$6,C67,#REF!))</f>
        <v>#REF!</v>
      </c>
      <c r="H66" s="134" t="e">
        <f ca="1">AVERAGE(OFFSET(Sheet3!$C$6:$J$6,C67,#REF!))</f>
        <v>#REF!</v>
      </c>
      <c r="I66" s="134" t="e">
        <f ca="1">MIN(OFFSET(Sheet3!$C$6:$J$6,C67,#REF!))</f>
        <v>#REF!</v>
      </c>
      <c r="J66" s="167" t="e">
        <f ca="1">(MAX(OFFSET(Sheet3!$C$7:$J$7,C67,#REF!)))/86400</f>
        <v>#REF!</v>
      </c>
      <c r="K66" s="167" t="e">
        <f ca="1">(AVERAGE(OFFSET(Sheet3!$C$7:$J$7,C67,#REF!)))/86400</f>
        <v>#REF!</v>
      </c>
      <c r="L66" s="167" t="e">
        <f ca="1">(MIN(OFFSET(Sheet3!$C$7:$J$7,C67,#REF!)))/86400</f>
        <v>#REF!</v>
      </c>
      <c r="M66" s="134" t="e">
        <f ca="1">MAX(OFFSET(Sheet3!$C$8:$J$8,C67,#REF!))</f>
        <v>#REF!</v>
      </c>
      <c r="N66" s="134" t="e">
        <f ca="1">(OFFSET(Sheet3!$K$8,C67,#REF!))</f>
        <v>#REF!</v>
      </c>
      <c r="O66" s="134" t="e">
        <f ca="1">MIN(OFFSET(Sheet3!$C$8:$J$8,C67,#REF!))</f>
        <v>#REF!</v>
      </c>
    </row>
    <row r="67" spans="3:15" x14ac:dyDescent="0.25">
      <c r="C67" s="134">
        <v>248</v>
      </c>
      <c r="D67" s="134">
        <f ca="1">OFFSET(Sheet3!$B$5,C68,0)</f>
        <v>214</v>
      </c>
      <c r="E67" s="134">
        <v>6</v>
      </c>
      <c r="F67" s="134" t="e">
        <f ca="1">OFFSET(Sheet3!$C$5,C68,#REF!)</f>
        <v>#REF!</v>
      </c>
      <c r="G67" s="134" t="e">
        <f ca="1">MAX(OFFSET(Sheet3!$C$6:$J$6,C68,#REF!))</f>
        <v>#REF!</v>
      </c>
      <c r="H67" s="134" t="e">
        <f ca="1">AVERAGE(OFFSET(Sheet3!$C$6:$J$6,C68,#REF!))</f>
        <v>#REF!</v>
      </c>
      <c r="I67" s="134" t="e">
        <f ca="1">MIN(OFFSET(Sheet3!$C$6:$J$6,C68,#REF!))</f>
        <v>#REF!</v>
      </c>
      <c r="J67" s="167" t="e">
        <f ca="1">(MAX(OFFSET(Sheet3!$C$7:$J$7,C68,#REF!)))/86400</f>
        <v>#REF!</v>
      </c>
      <c r="K67" s="167" t="e">
        <f ca="1">(AVERAGE(OFFSET(Sheet3!$C$7:$J$7,C68,#REF!)))/86400</f>
        <v>#REF!</v>
      </c>
      <c r="L67" s="167" t="e">
        <f ca="1">(MIN(OFFSET(Sheet3!$C$7:$J$7,C68,#REF!)))/86400</f>
        <v>#REF!</v>
      </c>
      <c r="M67" s="134" t="e">
        <f ca="1">MAX(OFFSET(Sheet3!$C$8:$J$8,C68,#REF!))</f>
        <v>#REF!</v>
      </c>
      <c r="N67" s="134" t="e">
        <f ca="1">(OFFSET(Sheet3!$K$8,C68,#REF!))</f>
        <v>#REF!</v>
      </c>
      <c r="O67" s="134" t="e">
        <f ca="1">MIN(OFFSET(Sheet3!$C$8:$J$8,C68,#REF!))</f>
        <v>#REF!</v>
      </c>
    </row>
    <row r="68" spans="3:15" x14ac:dyDescent="0.25">
      <c r="C68" s="134">
        <v>252</v>
      </c>
      <c r="D68" s="134">
        <f ca="1">OFFSET(Sheet3!$B$5,C69,0)</f>
        <v>216</v>
      </c>
      <c r="E68" s="134">
        <v>6</v>
      </c>
      <c r="F68" s="134" t="e">
        <f ca="1">OFFSET(Sheet3!$C$5,C69,#REF!)</f>
        <v>#REF!</v>
      </c>
      <c r="G68" s="134" t="e">
        <f ca="1">MAX(OFFSET(Sheet3!$C$6:$J$6,C69,#REF!))</f>
        <v>#REF!</v>
      </c>
      <c r="H68" s="134" t="e">
        <f ca="1">AVERAGE(OFFSET(Sheet3!$C$6:$J$6,C69,#REF!))</f>
        <v>#REF!</v>
      </c>
      <c r="I68" s="134" t="e">
        <f ca="1">MIN(OFFSET(Sheet3!$C$6:$J$6,C69,#REF!))</f>
        <v>#REF!</v>
      </c>
      <c r="J68" s="167" t="e">
        <f ca="1">(MAX(OFFSET(Sheet3!$C$7:$J$7,C69,#REF!)))/86400</f>
        <v>#REF!</v>
      </c>
      <c r="K68" s="167" t="e">
        <f ca="1">(AVERAGE(OFFSET(Sheet3!$C$7:$J$7,C69,#REF!)))/86400</f>
        <v>#REF!</v>
      </c>
      <c r="L68" s="167" t="e">
        <f ca="1">(MIN(OFFSET(Sheet3!$C$7:$J$7,C69,#REF!)))/86400</f>
        <v>#REF!</v>
      </c>
      <c r="M68" s="134" t="e">
        <f ca="1">MAX(OFFSET(Sheet3!$C$8:$J$8,C69,#REF!))</f>
        <v>#REF!</v>
      </c>
      <c r="N68" s="134" t="e">
        <f ca="1">(OFFSET(Sheet3!$K$8,C69,#REF!))</f>
        <v>#REF!</v>
      </c>
      <c r="O68" s="134" t="e">
        <f ca="1">MIN(OFFSET(Sheet3!$C$8:$J$8,C69,#REF!))</f>
        <v>#REF!</v>
      </c>
    </row>
    <row r="69" spans="3:15" x14ac:dyDescent="0.25">
      <c r="C69" s="134">
        <v>256</v>
      </c>
      <c r="D69" s="134">
        <f ca="1">OFFSET(Sheet3!$B$5,C70,0)</f>
        <v>217</v>
      </c>
      <c r="E69" s="134">
        <v>6</v>
      </c>
      <c r="F69" s="134" t="e">
        <f ca="1">OFFSET(Sheet3!$C$5,C70,#REF!)</f>
        <v>#REF!</v>
      </c>
      <c r="G69" s="134" t="e">
        <f ca="1">MAX(OFFSET(Sheet3!$C$6:$J$6,C70,#REF!))</f>
        <v>#REF!</v>
      </c>
      <c r="H69" s="134" t="e">
        <f ca="1">AVERAGE(OFFSET(Sheet3!$C$6:$J$6,C70,#REF!))</f>
        <v>#REF!</v>
      </c>
      <c r="I69" s="134" t="e">
        <f ca="1">MIN(OFFSET(Sheet3!$C$6:$J$6,C70,#REF!))</f>
        <v>#REF!</v>
      </c>
      <c r="J69" s="167" t="e">
        <f ca="1">(MAX(OFFSET(Sheet3!$C$7:$J$7,C70,#REF!)))/86400</f>
        <v>#REF!</v>
      </c>
      <c r="K69" s="167" t="e">
        <f ca="1">(AVERAGE(OFFSET(Sheet3!$C$7:$J$7,C70,#REF!)))/86400</f>
        <v>#REF!</v>
      </c>
      <c r="L69" s="167" t="e">
        <f ca="1">(MIN(OFFSET(Sheet3!$C$7:$J$7,C70,#REF!)))/86400</f>
        <v>#REF!</v>
      </c>
      <c r="M69" s="134" t="e">
        <f ca="1">MAX(OFFSET(Sheet3!$C$8:$J$8,C70,#REF!))</f>
        <v>#REF!</v>
      </c>
      <c r="N69" s="134" t="e">
        <f ca="1">(OFFSET(Sheet3!$K$8,C70,#REF!))</f>
        <v>#REF!</v>
      </c>
      <c r="O69" s="134" t="e">
        <f ca="1">MIN(OFFSET(Sheet3!$C$8:$J$8,C70,#REF!))</f>
        <v>#REF!</v>
      </c>
    </row>
    <row r="70" spans="3:15" x14ac:dyDescent="0.25">
      <c r="C70" s="134">
        <v>260</v>
      </c>
      <c r="D70" s="134">
        <f ca="1">OFFSET(Sheet3!$B$5,C71,0)</f>
        <v>221</v>
      </c>
      <c r="E70" s="134">
        <v>6</v>
      </c>
      <c r="F70" s="134" t="e">
        <f ca="1">OFFSET(Sheet3!$C$5,C71,#REF!)</f>
        <v>#REF!</v>
      </c>
      <c r="G70" s="134" t="e">
        <f ca="1">MAX(OFFSET(Sheet3!$C$6:$J$6,C71,#REF!))</f>
        <v>#REF!</v>
      </c>
      <c r="H70" s="134" t="e">
        <f ca="1">AVERAGE(OFFSET(Sheet3!$C$6:$J$6,C71,#REF!))</f>
        <v>#REF!</v>
      </c>
      <c r="I70" s="134" t="e">
        <f ca="1">MIN(OFFSET(Sheet3!$C$6:$J$6,C71,#REF!))</f>
        <v>#REF!</v>
      </c>
      <c r="J70" s="167" t="e">
        <f ca="1">(MAX(OFFSET(Sheet3!$C$7:$J$7,C71,#REF!)))/86400</f>
        <v>#REF!</v>
      </c>
      <c r="K70" s="167" t="e">
        <f ca="1">(AVERAGE(OFFSET(Sheet3!$C$7:$J$7,C71,#REF!)))/86400</f>
        <v>#REF!</v>
      </c>
      <c r="L70" s="167" t="e">
        <f ca="1">(MIN(OFFSET(Sheet3!$C$7:$J$7,C71,#REF!)))/86400</f>
        <v>#REF!</v>
      </c>
      <c r="M70" s="134" t="e">
        <f ca="1">MAX(OFFSET(Sheet3!$C$8:$J$8,C71,#REF!))</f>
        <v>#REF!</v>
      </c>
      <c r="N70" s="134" t="e">
        <f ca="1">(OFFSET(Sheet3!$K$8,C71,#REF!))</f>
        <v>#REF!</v>
      </c>
      <c r="O70" s="134" t="e">
        <f ca="1">MIN(OFFSET(Sheet3!$C$8:$J$8,C71,#REF!))</f>
        <v>#REF!</v>
      </c>
    </row>
    <row r="71" spans="3:15" x14ac:dyDescent="0.25">
      <c r="C71" s="134">
        <v>264</v>
      </c>
      <c r="D71" s="134">
        <f ca="1">OFFSET(Sheet3!$B$5,C72,0)</f>
        <v>222</v>
      </c>
      <c r="E71" s="134">
        <v>6</v>
      </c>
      <c r="F71" s="134" t="e">
        <f ca="1">OFFSET(Sheet3!$C$5,C72,#REF!)</f>
        <v>#REF!</v>
      </c>
      <c r="G71" s="134" t="e">
        <f ca="1">MAX(OFFSET(Sheet3!$C$6:$J$6,C72,#REF!))</f>
        <v>#REF!</v>
      </c>
      <c r="H71" s="134" t="e">
        <f ca="1">AVERAGE(OFFSET(Sheet3!$C$6:$J$6,C72,#REF!))</f>
        <v>#REF!</v>
      </c>
      <c r="I71" s="134" t="e">
        <f ca="1">MIN(OFFSET(Sheet3!$C$6:$J$6,C72,#REF!))</f>
        <v>#REF!</v>
      </c>
      <c r="J71" s="167" t="e">
        <f ca="1">(MAX(OFFSET(Sheet3!$C$7:$J$7,C72,#REF!)))/86400</f>
        <v>#REF!</v>
      </c>
      <c r="K71" s="167" t="e">
        <f ca="1">(AVERAGE(OFFSET(Sheet3!$C$7:$J$7,C72,#REF!)))/86400</f>
        <v>#REF!</v>
      </c>
      <c r="L71" s="167" t="e">
        <f ca="1">(MIN(OFFSET(Sheet3!$C$7:$J$7,C72,#REF!)))/86400</f>
        <v>#REF!</v>
      </c>
      <c r="M71" s="134" t="e">
        <f ca="1">MAX(OFFSET(Sheet3!$C$8:$J$8,C72,#REF!))</f>
        <v>#REF!</v>
      </c>
      <c r="N71" s="134" t="e">
        <f ca="1">(OFFSET(Sheet3!$K$8,C72,#REF!))</f>
        <v>#REF!</v>
      </c>
      <c r="O71" s="134" t="e">
        <f ca="1">MIN(OFFSET(Sheet3!$C$8:$J$8,C72,#REF!))</f>
        <v>#REF!</v>
      </c>
    </row>
    <row r="72" spans="3:15" x14ac:dyDescent="0.25">
      <c r="C72" s="134">
        <v>268</v>
      </c>
      <c r="D72" s="134">
        <f ca="1">OFFSET(Sheet3!$B$5,C73,0)</f>
        <v>224</v>
      </c>
      <c r="E72" s="134">
        <v>6</v>
      </c>
      <c r="F72" s="134" t="e">
        <f ca="1">OFFSET(Sheet3!$C$5,C73,#REF!)</f>
        <v>#REF!</v>
      </c>
      <c r="G72" s="134" t="e">
        <f ca="1">MAX(OFFSET(Sheet3!$C$6:$J$6,C73,#REF!))</f>
        <v>#REF!</v>
      </c>
      <c r="H72" s="134" t="e">
        <f ca="1">AVERAGE(OFFSET(Sheet3!$C$6:$J$6,C73,#REF!))</f>
        <v>#REF!</v>
      </c>
      <c r="I72" s="134" t="e">
        <f ca="1">MIN(OFFSET(Sheet3!$C$6:$J$6,C73,#REF!))</f>
        <v>#REF!</v>
      </c>
      <c r="J72" s="167" t="e">
        <f ca="1">(MAX(OFFSET(Sheet3!$C$7:$J$7,C73,#REF!)))/86400</f>
        <v>#REF!</v>
      </c>
      <c r="K72" s="167" t="e">
        <f ca="1">(AVERAGE(OFFSET(Sheet3!$C$7:$J$7,C73,#REF!)))/86400</f>
        <v>#REF!</v>
      </c>
      <c r="L72" s="167" t="e">
        <f ca="1">(MIN(OFFSET(Sheet3!$C$7:$J$7,C73,#REF!)))/86400</f>
        <v>#REF!</v>
      </c>
      <c r="M72" s="134" t="e">
        <f ca="1">MAX(OFFSET(Sheet3!$C$8:$J$8,C73,#REF!))</f>
        <v>#REF!</v>
      </c>
      <c r="N72" s="134" t="e">
        <f ca="1">(OFFSET(Sheet3!$K$8,C73,#REF!))</f>
        <v>#REF!</v>
      </c>
      <c r="O72" s="134" t="e">
        <f ca="1">MIN(OFFSET(Sheet3!$C$8:$J$8,C73,#REF!))</f>
        <v>#REF!</v>
      </c>
    </row>
    <row r="73" spans="3:15" x14ac:dyDescent="0.25">
      <c r="C73" s="134">
        <v>272</v>
      </c>
      <c r="D73" s="134">
        <f ca="1">OFFSET(Sheet3!$B$5,C74,0)</f>
        <v>225</v>
      </c>
      <c r="E73" s="134">
        <v>6</v>
      </c>
      <c r="F73" s="134" t="e">
        <f ca="1">OFFSET(Sheet3!$C$5,C74,#REF!)</f>
        <v>#REF!</v>
      </c>
      <c r="G73" s="134" t="e">
        <f ca="1">MAX(OFFSET(Sheet3!$C$6:$J$6,C74,#REF!))</f>
        <v>#REF!</v>
      </c>
      <c r="H73" s="134" t="e">
        <f ca="1">AVERAGE(OFFSET(Sheet3!$C$6:$J$6,C74,#REF!))</f>
        <v>#REF!</v>
      </c>
      <c r="I73" s="134" t="e">
        <f ca="1">MIN(OFFSET(Sheet3!$C$6:$J$6,C74,#REF!))</f>
        <v>#REF!</v>
      </c>
      <c r="J73" s="167" t="e">
        <f ca="1">(MAX(OFFSET(Sheet3!$C$7:$J$7,C74,#REF!)))/86400</f>
        <v>#REF!</v>
      </c>
      <c r="K73" s="167" t="e">
        <f ca="1">(AVERAGE(OFFSET(Sheet3!$C$7:$J$7,C74,#REF!)))/86400</f>
        <v>#REF!</v>
      </c>
      <c r="L73" s="167" t="e">
        <f ca="1">(MIN(OFFSET(Sheet3!$C$7:$J$7,C74,#REF!)))/86400</f>
        <v>#REF!</v>
      </c>
      <c r="M73" s="134" t="e">
        <f ca="1">MAX(OFFSET(Sheet3!$C$8:$J$8,C74,#REF!))</f>
        <v>#REF!</v>
      </c>
      <c r="N73" s="134" t="e">
        <f ca="1">(OFFSET(Sheet3!$K$8,C74,#REF!))</f>
        <v>#REF!</v>
      </c>
      <c r="O73" s="134" t="e">
        <f ca="1">MIN(OFFSET(Sheet3!$C$8:$J$8,C74,#REF!))</f>
        <v>#REF!</v>
      </c>
    </row>
    <row r="74" spans="3:15" x14ac:dyDescent="0.25">
      <c r="C74" s="134">
        <v>276</v>
      </c>
      <c r="D74" s="134">
        <f ca="1">OFFSET(Sheet3!$B$5,C75,0)</f>
        <v>232</v>
      </c>
      <c r="E74" s="134">
        <v>6</v>
      </c>
      <c r="F74" s="134" t="e">
        <f ca="1">OFFSET(Sheet3!$C$5,C75,#REF!)</f>
        <v>#REF!</v>
      </c>
      <c r="G74" s="134" t="e">
        <f ca="1">MAX(OFFSET(Sheet3!$C$6:$J$6,C75,#REF!))</f>
        <v>#REF!</v>
      </c>
      <c r="H74" s="134" t="e">
        <f ca="1">AVERAGE(OFFSET(Sheet3!$C$6:$J$6,C75,#REF!))</f>
        <v>#REF!</v>
      </c>
      <c r="I74" s="134" t="e">
        <f ca="1">MIN(OFFSET(Sheet3!$C$6:$J$6,C75,#REF!))</f>
        <v>#REF!</v>
      </c>
      <c r="J74" s="167" t="e">
        <f ca="1">(MAX(OFFSET(Sheet3!$C$7:$J$7,C75,#REF!)))/86400</f>
        <v>#REF!</v>
      </c>
      <c r="K74" s="167" t="e">
        <f ca="1">(AVERAGE(OFFSET(Sheet3!$C$7:$J$7,C75,#REF!)))/86400</f>
        <v>#REF!</v>
      </c>
      <c r="L74" s="167" t="e">
        <f ca="1">(MIN(OFFSET(Sheet3!$C$7:$J$7,C75,#REF!)))/86400</f>
        <v>#REF!</v>
      </c>
      <c r="M74" s="134" t="e">
        <f ca="1">MAX(OFFSET(Sheet3!$C$8:$J$8,C75,#REF!))</f>
        <v>#REF!</v>
      </c>
      <c r="N74" s="134" t="e">
        <f ca="1">(OFFSET(Sheet3!$K$8,C75,#REF!))</f>
        <v>#REF!</v>
      </c>
      <c r="O74" s="134" t="e">
        <f ca="1">MIN(OFFSET(Sheet3!$C$8:$J$8,C75,#REF!))</f>
        <v>#REF!</v>
      </c>
    </row>
    <row r="75" spans="3:15" x14ac:dyDescent="0.25">
      <c r="C75" s="134">
        <v>280</v>
      </c>
      <c r="D75" s="134">
        <f ca="1">OFFSET(Sheet3!$B$5,C76,0)</f>
        <v>234</v>
      </c>
      <c r="E75" s="134">
        <v>6</v>
      </c>
      <c r="F75" s="134" t="e">
        <f ca="1">OFFSET(Sheet3!$C$5,C76,#REF!)</f>
        <v>#REF!</v>
      </c>
      <c r="G75" s="134" t="e">
        <f ca="1">MAX(OFFSET(Sheet3!$C$6:$J$6,C76,#REF!))</f>
        <v>#REF!</v>
      </c>
      <c r="H75" s="134" t="e">
        <f ca="1">AVERAGE(OFFSET(Sheet3!$C$6:$J$6,C76,#REF!))</f>
        <v>#REF!</v>
      </c>
      <c r="I75" s="134" t="e">
        <f ca="1">MIN(OFFSET(Sheet3!$C$6:$J$6,C76,#REF!))</f>
        <v>#REF!</v>
      </c>
      <c r="J75" s="167" t="e">
        <f ca="1">(MAX(OFFSET(Sheet3!$C$7:$J$7,C76,#REF!)))/86400</f>
        <v>#REF!</v>
      </c>
      <c r="K75" s="167" t="e">
        <f ca="1">(AVERAGE(OFFSET(Sheet3!$C$7:$J$7,C76,#REF!)))/86400</f>
        <v>#REF!</v>
      </c>
      <c r="L75" s="167" t="e">
        <f ca="1">(MIN(OFFSET(Sheet3!$C$7:$J$7,C76,#REF!)))/86400</f>
        <v>#REF!</v>
      </c>
      <c r="M75" s="134" t="e">
        <f ca="1">MAX(OFFSET(Sheet3!$C$8:$J$8,C76,#REF!))</f>
        <v>#REF!</v>
      </c>
      <c r="N75" s="134" t="e">
        <f ca="1">(OFFSET(Sheet3!$K$8,C76,#REF!))</f>
        <v>#REF!</v>
      </c>
      <c r="O75" s="134" t="e">
        <f ca="1">MIN(OFFSET(Sheet3!$C$8:$J$8,C76,#REF!))</f>
        <v>#REF!</v>
      </c>
    </row>
    <row r="76" spans="3:15" x14ac:dyDescent="0.25">
      <c r="C76" s="134">
        <v>284</v>
      </c>
      <c r="D76" s="134">
        <f ca="1">OFFSET(Sheet3!$B$5,C77,0)</f>
        <v>235</v>
      </c>
      <c r="E76" s="134">
        <v>6</v>
      </c>
      <c r="F76" s="134" t="e">
        <f ca="1">OFFSET(Sheet3!$C$5,C77,#REF!)</f>
        <v>#REF!</v>
      </c>
      <c r="G76" s="134" t="e">
        <f ca="1">MAX(OFFSET(Sheet3!$C$6:$J$6,C77,#REF!))</f>
        <v>#REF!</v>
      </c>
      <c r="H76" s="134" t="e">
        <f ca="1">AVERAGE(OFFSET(Sheet3!$C$6:$J$6,C77,#REF!))</f>
        <v>#REF!</v>
      </c>
      <c r="I76" s="134" t="e">
        <f ca="1">MIN(OFFSET(Sheet3!$C$6:$J$6,C77,#REF!))</f>
        <v>#REF!</v>
      </c>
      <c r="J76" s="167" t="e">
        <f ca="1">(MAX(OFFSET(Sheet3!$C$7:$J$7,C77,#REF!)))/86400</f>
        <v>#REF!</v>
      </c>
      <c r="K76" s="167" t="e">
        <f ca="1">(AVERAGE(OFFSET(Sheet3!$C$7:$J$7,C77,#REF!)))/86400</f>
        <v>#REF!</v>
      </c>
      <c r="L76" s="167" t="e">
        <f ca="1">(MIN(OFFSET(Sheet3!$C$7:$J$7,C77,#REF!)))/86400</f>
        <v>#REF!</v>
      </c>
      <c r="M76" s="134" t="e">
        <f ca="1">MAX(OFFSET(Sheet3!$C$8:$J$8,C77,#REF!))</f>
        <v>#REF!</v>
      </c>
      <c r="N76" s="134" t="e">
        <f ca="1">(OFFSET(Sheet3!$K$8,C77,#REF!))</f>
        <v>#REF!</v>
      </c>
      <c r="O76" s="134" t="e">
        <f ca="1">MIN(OFFSET(Sheet3!$C$8:$J$8,C77,#REF!))</f>
        <v>#REF!</v>
      </c>
    </row>
    <row r="77" spans="3:15" x14ac:dyDescent="0.25">
      <c r="C77" s="134">
        <v>288</v>
      </c>
      <c r="D77" s="134">
        <f ca="1">OFFSET(Sheet3!$B$5,C78,0)</f>
        <v>241</v>
      </c>
      <c r="E77" s="134">
        <v>6</v>
      </c>
      <c r="F77" s="134" t="e">
        <f ca="1">OFFSET(Sheet3!$C$5,C78,#REF!)</f>
        <v>#REF!</v>
      </c>
      <c r="G77" s="134" t="e">
        <f ca="1">MAX(OFFSET(Sheet3!$C$6:$J$6,C78,#REF!))</f>
        <v>#REF!</v>
      </c>
      <c r="H77" s="134" t="e">
        <f ca="1">AVERAGE(OFFSET(Sheet3!$C$6:$J$6,C78,#REF!))</f>
        <v>#REF!</v>
      </c>
      <c r="I77" s="134" t="e">
        <f ca="1">MIN(OFFSET(Sheet3!$C$6:$J$6,C78,#REF!))</f>
        <v>#REF!</v>
      </c>
      <c r="J77" s="167" t="e">
        <f ca="1">(MAX(OFFSET(Sheet3!$C$7:$J$7,C78,#REF!)))/86400</f>
        <v>#REF!</v>
      </c>
      <c r="K77" s="167" t="e">
        <f ca="1">(AVERAGE(OFFSET(Sheet3!$C$7:$J$7,C78,#REF!)))/86400</f>
        <v>#REF!</v>
      </c>
      <c r="L77" s="167" t="e">
        <f ca="1">(MIN(OFFSET(Sheet3!$C$7:$J$7,C78,#REF!)))/86400</f>
        <v>#REF!</v>
      </c>
      <c r="M77" s="134" t="e">
        <f ca="1">MAX(OFFSET(Sheet3!$C$8:$J$8,C78,#REF!))</f>
        <v>#REF!</v>
      </c>
      <c r="N77" s="134" t="e">
        <f ca="1">(OFFSET(Sheet3!$K$8,C78,#REF!))</f>
        <v>#REF!</v>
      </c>
      <c r="O77" s="134" t="e">
        <f ca="1">MIN(OFFSET(Sheet3!$C$8:$J$8,C78,#REF!))</f>
        <v>#REF!</v>
      </c>
    </row>
    <row r="78" spans="3:15" x14ac:dyDescent="0.25">
      <c r="C78" s="134">
        <v>292</v>
      </c>
      <c r="D78" s="134">
        <f ca="1">OFFSET(Sheet3!$B$5,C79,0)</f>
        <v>243</v>
      </c>
      <c r="E78" s="134">
        <v>6</v>
      </c>
      <c r="F78" s="134" t="e">
        <f ca="1">OFFSET(Sheet3!$C$5,C79,#REF!)</f>
        <v>#REF!</v>
      </c>
      <c r="G78" s="134" t="e">
        <f ca="1">MAX(OFFSET(Sheet3!$C$6:$J$6,C79,#REF!))</f>
        <v>#REF!</v>
      </c>
      <c r="H78" s="134" t="e">
        <f ca="1">AVERAGE(OFFSET(Sheet3!$C$6:$J$6,C79,#REF!))</f>
        <v>#REF!</v>
      </c>
      <c r="I78" s="134" t="e">
        <f ca="1">MIN(OFFSET(Sheet3!$C$6:$J$6,C79,#REF!))</f>
        <v>#REF!</v>
      </c>
      <c r="J78" s="167" t="e">
        <f ca="1">(MAX(OFFSET(Sheet3!$C$7:$J$7,C79,#REF!)))/86400</f>
        <v>#REF!</v>
      </c>
      <c r="K78" s="167" t="e">
        <f ca="1">(AVERAGE(OFFSET(Sheet3!$C$7:$J$7,C79,#REF!)))/86400</f>
        <v>#REF!</v>
      </c>
      <c r="L78" s="167" t="e">
        <f ca="1">(MIN(OFFSET(Sheet3!$C$7:$J$7,C79,#REF!)))/86400</f>
        <v>#REF!</v>
      </c>
      <c r="M78" s="134" t="e">
        <f ca="1">MAX(OFFSET(Sheet3!$C$8:$J$8,C79,#REF!))</f>
        <v>#REF!</v>
      </c>
      <c r="N78" s="134" t="e">
        <f ca="1">(OFFSET(Sheet3!$K$8,C79,#REF!))</f>
        <v>#REF!</v>
      </c>
      <c r="O78" s="134" t="e">
        <f ca="1">MIN(OFFSET(Sheet3!$C$8:$J$8,C79,#REF!))</f>
        <v>#REF!</v>
      </c>
    </row>
    <row r="79" spans="3:15" x14ac:dyDescent="0.25">
      <c r="C79" s="134">
        <v>296</v>
      </c>
      <c r="D79" s="134">
        <f ca="1">OFFSET(Sheet3!$B$5,C80,0)</f>
        <v>244</v>
      </c>
      <c r="E79" s="134">
        <v>6</v>
      </c>
      <c r="F79" s="134" t="e">
        <f ca="1">OFFSET(Sheet3!$C$5,C80,#REF!)</f>
        <v>#REF!</v>
      </c>
      <c r="G79" s="134" t="e">
        <f ca="1">MAX(OFFSET(Sheet3!$C$6:$J$6,C80,#REF!))</f>
        <v>#REF!</v>
      </c>
      <c r="H79" s="134" t="e">
        <f ca="1">AVERAGE(OFFSET(Sheet3!$C$6:$J$6,C80,#REF!))</f>
        <v>#REF!</v>
      </c>
      <c r="I79" s="134" t="e">
        <f ca="1">MIN(OFFSET(Sheet3!$C$6:$J$6,C80,#REF!))</f>
        <v>#REF!</v>
      </c>
      <c r="J79" s="167" t="e">
        <f ca="1">(MAX(OFFSET(Sheet3!$C$7:$J$7,C80,#REF!)))/86400</f>
        <v>#REF!</v>
      </c>
      <c r="K79" s="167" t="e">
        <f ca="1">(AVERAGE(OFFSET(Sheet3!$C$7:$J$7,C80,#REF!)))/86400</f>
        <v>#REF!</v>
      </c>
      <c r="L79" s="167" t="e">
        <f ca="1">(MIN(OFFSET(Sheet3!$C$7:$J$7,C80,#REF!)))/86400</f>
        <v>#REF!</v>
      </c>
      <c r="M79" s="134" t="e">
        <f ca="1">MAX(OFFSET(Sheet3!$C$8:$J$8,C80,#REF!))</f>
        <v>#REF!</v>
      </c>
      <c r="N79" s="134" t="e">
        <f ca="1">(OFFSET(Sheet3!$K$8,C80,#REF!))</f>
        <v>#REF!</v>
      </c>
      <c r="O79" s="134" t="e">
        <f ca="1">MIN(OFFSET(Sheet3!$C$8:$J$8,C80,#REF!))</f>
        <v>#REF!</v>
      </c>
    </row>
    <row r="80" spans="3:15" x14ac:dyDescent="0.25">
      <c r="C80" s="134">
        <v>300</v>
      </c>
      <c r="D80" s="134">
        <f ca="1">OFFSET(Sheet3!$B$5,C81,0)</f>
        <v>245</v>
      </c>
      <c r="E80" s="134">
        <v>6</v>
      </c>
      <c r="F80" s="134" t="e">
        <f ca="1">OFFSET(Sheet3!$C$5,C81,#REF!)</f>
        <v>#REF!</v>
      </c>
      <c r="G80" s="134" t="e">
        <f ca="1">MAX(OFFSET(Sheet3!$C$6:$J$6,C81,#REF!))</f>
        <v>#REF!</v>
      </c>
      <c r="H80" s="134" t="e">
        <f ca="1">AVERAGE(OFFSET(Sheet3!$C$6:$J$6,C81,#REF!))</f>
        <v>#REF!</v>
      </c>
      <c r="I80" s="134" t="e">
        <f ca="1">MIN(OFFSET(Sheet3!$C$6:$J$6,C81,#REF!))</f>
        <v>#REF!</v>
      </c>
      <c r="J80" s="167" t="e">
        <f ca="1">(MAX(OFFSET(Sheet3!$C$7:$J$7,C81,#REF!)))/86400</f>
        <v>#REF!</v>
      </c>
      <c r="K80" s="167" t="e">
        <f ca="1">(AVERAGE(OFFSET(Sheet3!$C$7:$J$7,C81,#REF!)))/86400</f>
        <v>#REF!</v>
      </c>
      <c r="L80" s="167" t="e">
        <f ca="1">(MIN(OFFSET(Sheet3!$C$7:$J$7,C81,#REF!)))/86400</f>
        <v>#REF!</v>
      </c>
      <c r="M80" s="134" t="e">
        <f ca="1">MAX(OFFSET(Sheet3!$C$8:$J$8,C81,#REF!))</f>
        <v>#REF!</v>
      </c>
      <c r="N80" s="134" t="e">
        <f ca="1">(OFFSET(Sheet3!$K$8,C81,#REF!))</f>
        <v>#REF!</v>
      </c>
      <c r="O80" s="134" t="e">
        <f ca="1">MIN(OFFSET(Sheet3!$C$8:$J$8,C81,#REF!))</f>
        <v>#REF!</v>
      </c>
    </row>
    <row r="81" spans="3:15" x14ac:dyDescent="0.25">
      <c r="C81" s="134">
        <v>304</v>
      </c>
      <c r="D81" s="134">
        <f ca="1">OFFSET(Sheet3!$B$5,C82,0)</f>
        <v>247</v>
      </c>
      <c r="E81" s="134">
        <v>6</v>
      </c>
      <c r="F81" s="134" t="e">
        <f ca="1">OFFSET(Sheet3!$C$5,C82,#REF!)</f>
        <v>#REF!</v>
      </c>
      <c r="G81" s="134" t="e">
        <f ca="1">MAX(OFFSET(Sheet3!$C$6:$J$6,C82,#REF!))</f>
        <v>#REF!</v>
      </c>
      <c r="H81" s="134" t="e">
        <f ca="1">AVERAGE(OFFSET(Sheet3!$C$6:$J$6,C82,#REF!))</f>
        <v>#REF!</v>
      </c>
      <c r="I81" s="134" t="e">
        <f ca="1">MIN(OFFSET(Sheet3!$C$6:$J$6,C82,#REF!))</f>
        <v>#REF!</v>
      </c>
      <c r="J81" s="167" t="e">
        <f ca="1">(MAX(OFFSET(Sheet3!$C$7:$J$7,C82,#REF!)))/86400</f>
        <v>#REF!</v>
      </c>
      <c r="K81" s="167" t="e">
        <f ca="1">(AVERAGE(OFFSET(Sheet3!$C$7:$J$7,C82,#REF!)))/86400</f>
        <v>#REF!</v>
      </c>
      <c r="L81" s="167" t="e">
        <f ca="1">(MIN(OFFSET(Sheet3!$C$7:$J$7,C82,#REF!)))/86400</f>
        <v>#REF!</v>
      </c>
      <c r="M81" s="134" t="e">
        <f ca="1">MAX(OFFSET(Sheet3!$C$8:$J$8,C82,#REF!))</f>
        <v>#REF!</v>
      </c>
      <c r="N81" s="134" t="e">
        <f ca="1">(OFFSET(Sheet3!$K$8,C82,#REF!))</f>
        <v>#REF!</v>
      </c>
      <c r="O81" s="134" t="e">
        <f ca="1">MIN(OFFSET(Sheet3!$C$8:$J$8,C82,#REF!))</f>
        <v>#REF!</v>
      </c>
    </row>
    <row r="82" spans="3:15" x14ac:dyDescent="0.25">
      <c r="C82" s="134">
        <v>308</v>
      </c>
      <c r="D82" s="134">
        <f ca="1">OFFSET(Sheet3!$B$5,C83,0)</f>
        <v>248</v>
      </c>
      <c r="E82" s="134">
        <v>6</v>
      </c>
      <c r="F82" s="134" t="e">
        <f ca="1">OFFSET(Sheet3!$C$5,C83,#REF!)</f>
        <v>#REF!</v>
      </c>
      <c r="G82" s="134" t="e">
        <f ca="1">MAX(OFFSET(Sheet3!$C$6:$J$6,C83,#REF!))</f>
        <v>#REF!</v>
      </c>
      <c r="H82" s="134" t="e">
        <f ca="1">AVERAGE(OFFSET(Sheet3!$C$6:$J$6,C83,#REF!))</f>
        <v>#REF!</v>
      </c>
      <c r="I82" s="134" t="e">
        <f ca="1">MIN(OFFSET(Sheet3!$C$6:$J$6,C83,#REF!))</f>
        <v>#REF!</v>
      </c>
      <c r="J82" s="167" t="e">
        <f ca="1">(MAX(OFFSET(Sheet3!$C$7:$J$7,C83,#REF!)))/86400</f>
        <v>#REF!</v>
      </c>
      <c r="K82" s="167" t="e">
        <f ca="1">(AVERAGE(OFFSET(Sheet3!$C$7:$J$7,C83,#REF!)))/86400</f>
        <v>#REF!</v>
      </c>
      <c r="L82" s="167" t="e">
        <f ca="1">(MIN(OFFSET(Sheet3!$C$7:$J$7,C83,#REF!)))/86400</f>
        <v>#REF!</v>
      </c>
      <c r="M82" s="134" t="e">
        <f ca="1">MAX(OFFSET(Sheet3!$C$8:$J$8,C83,#REF!))</f>
        <v>#REF!</v>
      </c>
      <c r="N82" s="134" t="e">
        <f ca="1">(OFFSET(Sheet3!$K$8,C83,#REF!))</f>
        <v>#REF!</v>
      </c>
      <c r="O82" s="134" t="e">
        <f ca="1">MIN(OFFSET(Sheet3!$C$8:$J$8,C83,#REF!))</f>
        <v>#REF!</v>
      </c>
    </row>
    <row r="83" spans="3:15" x14ac:dyDescent="0.25">
      <c r="C83" s="134">
        <v>312</v>
      </c>
      <c r="D83" s="134">
        <f ca="1">OFFSET(Sheet3!$B$5,C84,0)</f>
        <v>250</v>
      </c>
      <c r="E83" s="134">
        <v>6</v>
      </c>
      <c r="F83" s="134" t="e">
        <f ca="1">OFFSET(Sheet3!$C$5,C84,#REF!)</f>
        <v>#REF!</v>
      </c>
      <c r="G83" s="134" t="e">
        <f ca="1">MAX(OFFSET(Sheet3!$C$6:$J$6,C84,#REF!))</f>
        <v>#REF!</v>
      </c>
      <c r="H83" s="134" t="e">
        <f ca="1">AVERAGE(OFFSET(Sheet3!$C$6:$J$6,C84,#REF!))</f>
        <v>#REF!</v>
      </c>
      <c r="I83" s="134" t="e">
        <f ca="1">MIN(OFFSET(Sheet3!$C$6:$J$6,C84,#REF!))</f>
        <v>#REF!</v>
      </c>
      <c r="J83" s="167" t="e">
        <f ca="1">(MAX(OFFSET(Sheet3!$C$7:$J$7,C84,#REF!)))/86400</f>
        <v>#REF!</v>
      </c>
      <c r="K83" s="167" t="e">
        <f ca="1">(AVERAGE(OFFSET(Sheet3!$C$7:$J$7,C84,#REF!)))/86400</f>
        <v>#REF!</v>
      </c>
      <c r="L83" s="167" t="e">
        <f ca="1">(MIN(OFFSET(Sheet3!$C$7:$J$7,C84,#REF!)))/86400</f>
        <v>#REF!</v>
      </c>
      <c r="M83" s="134" t="e">
        <f ca="1">MAX(OFFSET(Sheet3!$C$8:$J$8,C84,#REF!))</f>
        <v>#REF!</v>
      </c>
      <c r="N83" s="134" t="e">
        <f ca="1">(OFFSET(Sheet3!$K$8,C84,#REF!))</f>
        <v>#REF!</v>
      </c>
      <c r="O83" s="134" t="e">
        <f ca="1">MIN(OFFSET(Sheet3!$C$8:$J$8,C84,#REF!))</f>
        <v>#REF!</v>
      </c>
    </row>
    <row r="84" spans="3:15" x14ac:dyDescent="0.25">
      <c r="C84" s="134">
        <v>316</v>
      </c>
      <c r="D84" s="134">
        <f ca="1">OFFSET(Sheet3!$B$5,C85,0)</f>
        <v>252</v>
      </c>
      <c r="E84" s="134">
        <v>6</v>
      </c>
      <c r="F84" s="134" t="e">
        <f ca="1">OFFSET(Sheet3!$C$5,C85,#REF!)</f>
        <v>#REF!</v>
      </c>
      <c r="G84" s="134" t="e">
        <f ca="1">MAX(OFFSET(Sheet3!$C$6:$J$6,C85,#REF!))</f>
        <v>#REF!</v>
      </c>
      <c r="H84" s="134" t="e">
        <f ca="1">AVERAGE(OFFSET(Sheet3!$C$6:$J$6,C85,#REF!))</f>
        <v>#REF!</v>
      </c>
      <c r="I84" s="134" t="e">
        <f ca="1">MIN(OFFSET(Sheet3!$C$6:$J$6,C85,#REF!))</f>
        <v>#REF!</v>
      </c>
      <c r="J84" s="167" t="e">
        <f ca="1">(MAX(OFFSET(Sheet3!$C$7:$J$7,C85,#REF!)))/86400</f>
        <v>#REF!</v>
      </c>
      <c r="K84" s="167" t="e">
        <f ca="1">(AVERAGE(OFFSET(Sheet3!$C$7:$J$7,C85,#REF!)))/86400</f>
        <v>#REF!</v>
      </c>
      <c r="L84" s="167" t="e">
        <f ca="1">(MIN(OFFSET(Sheet3!$C$7:$J$7,C85,#REF!)))/86400</f>
        <v>#REF!</v>
      </c>
      <c r="M84" s="134" t="e">
        <f ca="1">MAX(OFFSET(Sheet3!$C$8:$J$8,C85,#REF!))</f>
        <v>#REF!</v>
      </c>
      <c r="N84" s="134" t="e">
        <f ca="1">(OFFSET(Sheet3!$K$8,C85,#REF!))</f>
        <v>#REF!</v>
      </c>
      <c r="O84" s="134" t="e">
        <f ca="1">MIN(OFFSET(Sheet3!$C$8:$J$8,C85,#REF!))</f>
        <v>#REF!</v>
      </c>
    </row>
    <row r="85" spans="3:15" x14ac:dyDescent="0.25">
      <c r="C85" s="134">
        <v>320</v>
      </c>
      <c r="D85" s="134">
        <f ca="1">OFFSET(Sheet3!$B$5,C86,0)</f>
        <v>253</v>
      </c>
      <c r="E85" s="134">
        <v>6</v>
      </c>
      <c r="F85" s="134" t="e">
        <f ca="1">OFFSET(Sheet3!$C$5,C86,#REF!)</f>
        <v>#REF!</v>
      </c>
      <c r="G85" s="134" t="e">
        <f ca="1">MAX(OFFSET(Sheet3!$C$6:$J$6,C86,#REF!))</f>
        <v>#REF!</v>
      </c>
      <c r="H85" s="134" t="e">
        <f ca="1">AVERAGE(OFFSET(Sheet3!$C$6:$J$6,C86,#REF!))</f>
        <v>#REF!</v>
      </c>
      <c r="I85" s="134" t="e">
        <f ca="1">MIN(OFFSET(Sheet3!$C$6:$J$6,C86,#REF!))</f>
        <v>#REF!</v>
      </c>
      <c r="J85" s="167" t="e">
        <f ca="1">(MAX(OFFSET(Sheet3!$C$7:$J$7,C86,#REF!)))/86400</f>
        <v>#REF!</v>
      </c>
      <c r="K85" s="167" t="e">
        <f ca="1">(AVERAGE(OFFSET(Sheet3!$C$7:$J$7,C86,#REF!)))/86400</f>
        <v>#REF!</v>
      </c>
      <c r="L85" s="167" t="e">
        <f ca="1">(MIN(OFFSET(Sheet3!$C$7:$J$7,C86,#REF!)))/86400</f>
        <v>#REF!</v>
      </c>
      <c r="M85" s="134" t="e">
        <f ca="1">MAX(OFFSET(Sheet3!$C$8:$J$8,C86,#REF!))</f>
        <v>#REF!</v>
      </c>
      <c r="N85" s="134" t="e">
        <f ca="1">(OFFSET(Sheet3!$K$8,C86,#REF!))</f>
        <v>#REF!</v>
      </c>
      <c r="O85" s="134" t="e">
        <f ca="1">MIN(OFFSET(Sheet3!$C$8:$J$8,C86,#REF!))</f>
        <v>#REF!</v>
      </c>
    </row>
    <row r="86" spans="3:15" x14ac:dyDescent="0.25">
      <c r="C86" s="134">
        <v>324</v>
      </c>
      <c r="D86" s="134">
        <f ca="1">OFFSET(Sheet3!$B$5,C87,0)</f>
        <v>254</v>
      </c>
      <c r="E86" s="134">
        <v>6</v>
      </c>
      <c r="F86" s="134" t="e">
        <f ca="1">OFFSET(Sheet3!$C$5,C87,#REF!)</f>
        <v>#REF!</v>
      </c>
      <c r="G86" s="134" t="e">
        <f ca="1">MAX(OFFSET(Sheet3!$C$6:$J$6,C87,#REF!))</f>
        <v>#REF!</v>
      </c>
      <c r="H86" s="134" t="e">
        <f ca="1">AVERAGE(OFFSET(Sheet3!$C$6:$J$6,C87,#REF!))</f>
        <v>#REF!</v>
      </c>
      <c r="I86" s="134" t="e">
        <f ca="1">MIN(OFFSET(Sheet3!$C$6:$J$6,C87,#REF!))</f>
        <v>#REF!</v>
      </c>
      <c r="J86" s="167" t="e">
        <f ca="1">(MAX(OFFSET(Sheet3!$C$7:$J$7,C87,#REF!)))/86400</f>
        <v>#REF!</v>
      </c>
      <c r="K86" s="167" t="e">
        <f ca="1">(AVERAGE(OFFSET(Sheet3!$C$7:$J$7,C87,#REF!)))/86400</f>
        <v>#REF!</v>
      </c>
      <c r="L86" s="167" t="e">
        <f ca="1">(MIN(OFFSET(Sheet3!$C$7:$J$7,C87,#REF!)))/86400</f>
        <v>#REF!</v>
      </c>
      <c r="M86" s="134" t="e">
        <f ca="1">MAX(OFFSET(Sheet3!$C$8:$J$8,C87,#REF!))</f>
        <v>#REF!</v>
      </c>
      <c r="N86" s="134" t="e">
        <f ca="1">(OFFSET(Sheet3!$K$8,C87,#REF!))</f>
        <v>#REF!</v>
      </c>
      <c r="O86" s="134" t="e">
        <f ca="1">MIN(OFFSET(Sheet3!$C$8:$J$8,C87,#REF!))</f>
        <v>#REF!</v>
      </c>
    </row>
    <row r="87" spans="3:15" x14ac:dyDescent="0.25">
      <c r="C87" s="134">
        <v>328</v>
      </c>
      <c r="D87" s="134">
        <f ca="1">OFFSET(Sheet3!$B$5,C88,0)</f>
        <v>255</v>
      </c>
      <c r="E87" s="134">
        <v>6</v>
      </c>
      <c r="F87" s="134" t="e">
        <f ca="1">OFFSET(Sheet3!$C$5,C88,#REF!)</f>
        <v>#REF!</v>
      </c>
      <c r="G87" s="134" t="e">
        <f ca="1">MAX(OFFSET(Sheet3!$C$6:$J$6,C88,#REF!))</f>
        <v>#REF!</v>
      </c>
      <c r="H87" s="134" t="e">
        <f ca="1">AVERAGE(OFFSET(Sheet3!$C$6:$J$6,C88,#REF!))</f>
        <v>#REF!</v>
      </c>
      <c r="I87" s="134" t="e">
        <f ca="1">MIN(OFFSET(Sheet3!$C$6:$J$6,C88,#REF!))</f>
        <v>#REF!</v>
      </c>
      <c r="J87" s="167" t="e">
        <f ca="1">(MAX(OFFSET(Sheet3!$C$7:$J$7,C88,#REF!)))/86400</f>
        <v>#REF!</v>
      </c>
      <c r="K87" s="167" t="e">
        <f ca="1">(AVERAGE(OFFSET(Sheet3!$C$7:$J$7,C88,#REF!)))/86400</f>
        <v>#REF!</v>
      </c>
      <c r="L87" s="167" t="e">
        <f ca="1">(MIN(OFFSET(Sheet3!$C$7:$J$7,C88,#REF!)))/86400</f>
        <v>#REF!</v>
      </c>
      <c r="M87" s="134" t="e">
        <f ca="1">MAX(OFFSET(Sheet3!$C$8:$J$8,C88,#REF!))</f>
        <v>#REF!</v>
      </c>
      <c r="N87" s="134" t="e">
        <f ca="1">(OFFSET(Sheet3!$K$8,C88,#REF!))</f>
        <v>#REF!</v>
      </c>
      <c r="O87" s="134" t="e">
        <f ca="1">MIN(OFFSET(Sheet3!$C$8:$J$8,C88,#REF!))</f>
        <v>#REF!</v>
      </c>
    </row>
    <row r="88" spans="3:15" x14ac:dyDescent="0.25">
      <c r="C88" s="134">
        <v>332</v>
      </c>
      <c r="D88" s="134">
        <f ca="1">OFFSET(Sheet3!$B$5,C89,0)</f>
        <v>256</v>
      </c>
      <c r="E88" s="134">
        <v>6</v>
      </c>
      <c r="F88" s="134" t="e">
        <f ca="1">OFFSET(Sheet3!$C$5,C89,#REF!)</f>
        <v>#REF!</v>
      </c>
      <c r="G88" s="134" t="e">
        <f ca="1">MAX(OFFSET(Sheet3!$C$6:$J$6,C89,#REF!))</f>
        <v>#REF!</v>
      </c>
      <c r="H88" s="134" t="e">
        <f ca="1">AVERAGE(OFFSET(Sheet3!$C$6:$J$6,C89,#REF!))</f>
        <v>#REF!</v>
      </c>
      <c r="I88" s="134" t="e">
        <f ca="1">MIN(OFFSET(Sheet3!$C$6:$J$6,C89,#REF!))</f>
        <v>#REF!</v>
      </c>
      <c r="J88" s="167" t="e">
        <f ca="1">(MAX(OFFSET(Sheet3!$C$7:$J$7,C89,#REF!)))/86400</f>
        <v>#REF!</v>
      </c>
      <c r="K88" s="167" t="e">
        <f ca="1">(AVERAGE(OFFSET(Sheet3!$C$7:$J$7,C89,#REF!)))/86400</f>
        <v>#REF!</v>
      </c>
      <c r="L88" s="167" t="e">
        <f ca="1">(MIN(OFFSET(Sheet3!$C$7:$J$7,C89,#REF!)))/86400</f>
        <v>#REF!</v>
      </c>
      <c r="M88" s="134" t="e">
        <f ca="1">MAX(OFFSET(Sheet3!$C$8:$J$8,C89,#REF!))</f>
        <v>#REF!</v>
      </c>
      <c r="N88" s="134" t="e">
        <f ca="1">(OFFSET(Sheet3!$K$8,C89,#REF!))</f>
        <v>#REF!</v>
      </c>
      <c r="O88" s="134" t="e">
        <f ca="1">MIN(OFFSET(Sheet3!$C$8:$J$8,C89,#REF!))</f>
        <v>#REF!</v>
      </c>
    </row>
    <row r="89" spans="3:15" x14ac:dyDescent="0.25">
      <c r="C89" s="134">
        <v>336</v>
      </c>
      <c r="D89" s="134">
        <f ca="1">OFFSET(Sheet3!$B$5,C90,0)</f>
        <v>257</v>
      </c>
      <c r="E89" s="134">
        <v>6</v>
      </c>
      <c r="F89" s="134" t="e">
        <f ca="1">OFFSET(Sheet3!$C$5,C90,#REF!)</f>
        <v>#REF!</v>
      </c>
      <c r="G89" s="134" t="e">
        <f ca="1">MAX(OFFSET(Sheet3!$C$6:$J$6,C90,#REF!))</f>
        <v>#REF!</v>
      </c>
      <c r="H89" s="134" t="e">
        <f ca="1">AVERAGE(OFFSET(Sheet3!$C$6:$J$6,C90,#REF!))</f>
        <v>#REF!</v>
      </c>
      <c r="I89" s="134" t="e">
        <f ca="1">MIN(OFFSET(Sheet3!$C$6:$J$6,C90,#REF!))</f>
        <v>#REF!</v>
      </c>
      <c r="J89" s="167" t="e">
        <f ca="1">(MAX(OFFSET(Sheet3!$C$7:$J$7,C90,#REF!)))/86400</f>
        <v>#REF!</v>
      </c>
      <c r="K89" s="167" t="e">
        <f ca="1">(AVERAGE(OFFSET(Sheet3!$C$7:$J$7,C90,#REF!)))/86400</f>
        <v>#REF!</v>
      </c>
      <c r="L89" s="167" t="e">
        <f ca="1">(MIN(OFFSET(Sheet3!$C$7:$J$7,C90,#REF!)))/86400</f>
        <v>#REF!</v>
      </c>
      <c r="M89" s="134" t="e">
        <f ca="1">MAX(OFFSET(Sheet3!$C$8:$J$8,C90,#REF!))</f>
        <v>#REF!</v>
      </c>
      <c r="N89" s="134" t="e">
        <f ca="1">(OFFSET(Sheet3!$K$8,C90,#REF!))</f>
        <v>#REF!</v>
      </c>
      <c r="O89" s="134" t="e">
        <f ca="1">MIN(OFFSET(Sheet3!$C$8:$J$8,C90,#REF!))</f>
        <v>#REF!</v>
      </c>
    </row>
    <row r="90" spans="3:15" x14ac:dyDescent="0.25">
      <c r="C90" s="134">
        <v>340</v>
      </c>
      <c r="D90" s="134">
        <f ca="1">OFFSET(Sheet3!$B$5,C91,0)</f>
        <v>258</v>
      </c>
      <c r="E90" s="134">
        <v>6</v>
      </c>
      <c r="F90" s="134" t="e">
        <f ca="1">OFFSET(Sheet3!$C$5,C91,#REF!)</f>
        <v>#REF!</v>
      </c>
      <c r="G90" s="134" t="e">
        <f ca="1">MAX(OFFSET(Sheet3!$C$6:$J$6,C91,#REF!))</f>
        <v>#REF!</v>
      </c>
      <c r="H90" s="134" t="e">
        <f ca="1">AVERAGE(OFFSET(Sheet3!$C$6:$J$6,C91,#REF!))</f>
        <v>#REF!</v>
      </c>
      <c r="I90" s="134" t="e">
        <f ca="1">MIN(OFFSET(Sheet3!$C$6:$J$6,C91,#REF!))</f>
        <v>#REF!</v>
      </c>
      <c r="J90" s="167" t="e">
        <f ca="1">(MAX(OFFSET(Sheet3!$C$7:$J$7,C91,#REF!)))/86400</f>
        <v>#REF!</v>
      </c>
      <c r="K90" s="167" t="e">
        <f ca="1">(AVERAGE(OFFSET(Sheet3!$C$7:$J$7,C91,#REF!)))/86400</f>
        <v>#REF!</v>
      </c>
      <c r="L90" s="167" t="e">
        <f ca="1">(MIN(OFFSET(Sheet3!$C$7:$J$7,C91,#REF!)))/86400</f>
        <v>#REF!</v>
      </c>
      <c r="M90" s="134" t="e">
        <f ca="1">MAX(OFFSET(Sheet3!$C$8:$J$8,C91,#REF!))</f>
        <v>#REF!</v>
      </c>
      <c r="N90" s="134" t="e">
        <f ca="1">(OFFSET(Sheet3!$K$8,C91,#REF!))</f>
        <v>#REF!</v>
      </c>
      <c r="O90" s="134" t="e">
        <f ca="1">MIN(OFFSET(Sheet3!$C$8:$J$8,C91,#REF!))</f>
        <v>#REF!</v>
      </c>
    </row>
    <row r="91" spans="3:15" x14ac:dyDescent="0.25">
      <c r="C91" s="134">
        <v>344</v>
      </c>
      <c r="D91" s="134">
        <f ca="1">OFFSET(Sheet3!$B$5,C92,0)</f>
        <v>268</v>
      </c>
      <c r="E91" s="134">
        <v>6</v>
      </c>
      <c r="F91" s="134" t="e">
        <f ca="1">OFFSET(Sheet3!$C$5,C92,#REF!)</f>
        <v>#REF!</v>
      </c>
      <c r="G91" s="134" t="e">
        <f ca="1">MAX(OFFSET(Sheet3!$C$6:$J$6,C92,#REF!))</f>
        <v>#REF!</v>
      </c>
      <c r="H91" s="134" t="e">
        <f ca="1">AVERAGE(OFFSET(Sheet3!$C$6:$J$6,C92,#REF!))</f>
        <v>#REF!</v>
      </c>
      <c r="I91" s="134" t="e">
        <f ca="1">MIN(OFFSET(Sheet3!$C$6:$J$6,C92,#REF!))</f>
        <v>#REF!</v>
      </c>
      <c r="J91" s="167" t="e">
        <f ca="1">(MAX(OFFSET(Sheet3!$C$7:$J$7,C92,#REF!)))/86400</f>
        <v>#REF!</v>
      </c>
      <c r="K91" s="167" t="e">
        <f ca="1">(AVERAGE(OFFSET(Sheet3!$C$7:$J$7,C92,#REF!)))/86400</f>
        <v>#REF!</v>
      </c>
      <c r="L91" s="167" t="e">
        <f ca="1">(MIN(OFFSET(Sheet3!$C$7:$J$7,C92,#REF!)))/86400</f>
        <v>#REF!</v>
      </c>
      <c r="M91" s="134" t="e">
        <f ca="1">MAX(OFFSET(Sheet3!$C$8:$J$8,C92,#REF!))</f>
        <v>#REF!</v>
      </c>
      <c r="N91" s="134" t="e">
        <f ca="1">(OFFSET(Sheet3!$K$8,C92,#REF!))</f>
        <v>#REF!</v>
      </c>
      <c r="O91" s="134" t="e">
        <f ca="1">MIN(OFFSET(Sheet3!$C$8:$J$8,C92,#REF!))</f>
        <v>#REF!</v>
      </c>
    </row>
    <row r="92" spans="3:15" x14ac:dyDescent="0.25">
      <c r="C92" s="134">
        <v>348</v>
      </c>
      <c r="D92" s="134">
        <f ca="1">OFFSET(Sheet3!$B$5,C93,0)</f>
        <v>270</v>
      </c>
      <c r="E92" s="134">
        <v>6</v>
      </c>
      <c r="F92" s="134" t="e">
        <f ca="1">OFFSET(Sheet3!$C$5,C93,#REF!)</f>
        <v>#REF!</v>
      </c>
      <c r="G92" s="134" t="e">
        <f ca="1">MAX(OFFSET(Sheet3!$C$6:$J$6,C93,#REF!))</f>
        <v>#REF!</v>
      </c>
      <c r="H92" s="134" t="e">
        <f ca="1">AVERAGE(OFFSET(Sheet3!$C$6:$J$6,C93,#REF!))</f>
        <v>#REF!</v>
      </c>
      <c r="I92" s="134" t="e">
        <f ca="1">MIN(OFFSET(Sheet3!$C$6:$J$6,C93,#REF!))</f>
        <v>#REF!</v>
      </c>
      <c r="J92" s="167" t="e">
        <f ca="1">(MAX(OFFSET(Sheet3!$C$7:$J$7,C93,#REF!)))/86400</f>
        <v>#REF!</v>
      </c>
      <c r="K92" s="167" t="e">
        <f ca="1">(AVERAGE(OFFSET(Sheet3!$C$7:$J$7,C93,#REF!)))/86400</f>
        <v>#REF!</v>
      </c>
      <c r="L92" s="167" t="e">
        <f ca="1">(MIN(OFFSET(Sheet3!$C$7:$J$7,C93,#REF!)))/86400</f>
        <v>#REF!</v>
      </c>
      <c r="M92" s="134" t="e">
        <f ca="1">MAX(OFFSET(Sheet3!$C$8:$J$8,C93,#REF!))</f>
        <v>#REF!</v>
      </c>
      <c r="N92" s="134" t="e">
        <f ca="1">(OFFSET(Sheet3!$K$8,C93,#REF!))</f>
        <v>#REF!</v>
      </c>
      <c r="O92" s="134" t="e">
        <f ca="1">MIN(OFFSET(Sheet3!$C$8:$J$8,C93,#REF!))</f>
        <v>#REF!</v>
      </c>
    </row>
    <row r="93" spans="3:15" x14ac:dyDescent="0.25">
      <c r="C93" s="134">
        <v>352</v>
      </c>
      <c r="D93" s="134">
        <f ca="1">OFFSET(Sheet3!$B$5,C94,0)</f>
        <v>271</v>
      </c>
      <c r="E93" s="134">
        <v>6</v>
      </c>
      <c r="F93" s="134" t="e">
        <f ca="1">OFFSET(Sheet3!$C$5,C94,#REF!)</f>
        <v>#REF!</v>
      </c>
      <c r="G93" s="134" t="e">
        <f ca="1">MAX(OFFSET(Sheet3!$C$6:$J$6,C94,#REF!))</f>
        <v>#REF!</v>
      </c>
      <c r="H93" s="134" t="e">
        <f ca="1">AVERAGE(OFFSET(Sheet3!$C$6:$J$6,C94,#REF!))</f>
        <v>#REF!</v>
      </c>
      <c r="I93" s="134" t="e">
        <f ca="1">MIN(OFFSET(Sheet3!$C$6:$J$6,C94,#REF!))</f>
        <v>#REF!</v>
      </c>
      <c r="J93" s="167" t="e">
        <f ca="1">(MAX(OFFSET(Sheet3!$C$7:$J$7,C94,#REF!)))/86400</f>
        <v>#REF!</v>
      </c>
      <c r="K93" s="167" t="e">
        <f ca="1">(AVERAGE(OFFSET(Sheet3!$C$7:$J$7,C94,#REF!)))/86400</f>
        <v>#REF!</v>
      </c>
      <c r="L93" s="167" t="e">
        <f ca="1">(MIN(OFFSET(Sheet3!$C$7:$J$7,C94,#REF!)))/86400</f>
        <v>#REF!</v>
      </c>
      <c r="M93" s="134" t="e">
        <f ca="1">MAX(OFFSET(Sheet3!$C$8:$J$8,C94,#REF!))</f>
        <v>#REF!</v>
      </c>
      <c r="N93" s="134" t="e">
        <f ca="1">(OFFSET(Sheet3!$K$8,C94,#REF!))</f>
        <v>#REF!</v>
      </c>
      <c r="O93" s="134" t="e">
        <f ca="1">MIN(OFFSET(Sheet3!$C$8:$J$8,C94,#REF!))</f>
        <v>#REF!</v>
      </c>
    </row>
    <row r="94" spans="3:15" x14ac:dyDescent="0.25">
      <c r="C94" s="134">
        <v>356</v>
      </c>
      <c r="D94" s="134">
        <f ca="1">OFFSET(Sheet3!$B$5,C95,0)</f>
        <v>273</v>
      </c>
      <c r="E94" s="134">
        <v>6</v>
      </c>
      <c r="F94" s="134" t="e">
        <f ca="1">OFFSET(Sheet3!$C$5,C95,#REF!)</f>
        <v>#REF!</v>
      </c>
      <c r="G94" s="134" t="e">
        <f ca="1">MAX(OFFSET(Sheet3!$C$6:$J$6,C95,#REF!))</f>
        <v>#REF!</v>
      </c>
      <c r="H94" s="134" t="e">
        <f ca="1">AVERAGE(OFFSET(Sheet3!$C$6:$J$6,C95,#REF!))</f>
        <v>#REF!</v>
      </c>
      <c r="I94" s="134" t="e">
        <f ca="1">MIN(OFFSET(Sheet3!$C$6:$J$6,C95,#REF!))</f>
        <v>#REF!</v>
      </c>
      <c r="J94" s="167" t="e">
        <f ca="1">(MAX(OFFSET(Sheet3!$C$7:$J$7,C95,#REF!)))/86400</f>
        <v>#REF!</v>
      </c>
      <c r="K94" s="167" t="e">
        <f ca="1">(AVERAGE(OFFSET(Sheet3!$C$7:$J$7,C95,#REF!)))/86400</f>
        <v>#REF!</v>
      </c>
      <c r="L94" s="167" t="e">
        <f ca="1">(MIN(OFFSET(Sheet3!$C$7:$J$7,C95,#REF!)))/86400</f>
        <v>#REF!</v>
      </c>
      <c r="M94" s="134" t="e">
        <f ca="1">MAX(OFFSET(Sheet3!$C$8:$J$8,C95,#REF!))</f>
        <v>#REF!</v>
      </c>
      <c r="N94" s="134" t="e">
        <f ca="1">(OFFSET(Sheet3!$K$8,C95,#REF!))</f>
        <v>#REF!</v>
      </c>
      <c r="O94" s="134" t="e">
        <f ca="1">MIN(OFFSET(Sheet3!$C$8:$J$8,C95,#REF!))</f>
        <v>#REF!</v>
      </c>
    </row>
    <row r="95" spans="3:15" x14ac:dyDescent="0.25">
      <c r="C95" s="134">
        <v>360</v>
      </c>
      <c r="D95" s="134">
        <f ca="1">OFFSET(Sheet3!$B$5,C96,0)</f>
        <v>276</v>
      </c>
      <c r="E95" s="134">
        <v>6</v>
      </c>
      <c r="F95" s="134" t="e">
        <f ca="1">OFFSET(Sheet3!$C$5,C96,#REF!)</f>
        <v>#REF!</v>
      </c>
      <c r="G95" s="134" t="e">
        <f ca="1">MAX(OFFSET(Sheet3!$C$6:$J$6,C96,#REF!))</f>
        <v>#REF!</v>
      </c>
      <c r="H95" s="134" t="e">
        <f ca="1">AVERAGE(OFFSET(Sheet3!$C$6:$J$6,C96,#REF!))</f>
        <v>#REF!</v>
      </c>
      <c r="I95" s="134" t="e">
        <f ca="1">MIN(OFFSET(Sheet3!$C$6:$J$6,C96,#REF!))</f>
        <v>#REF!</v>
      </c>
      <c r="J95" s="167" t="e">
        <f ca="1">(MAX(OFFSET(Sheet3!$C$7:$J$7,C96,#REF!)))/86400</f>
        <v>#REF!</v>
      </c>
      <c r="K95" s="167" t="e">
        <f ca="1">(AVERAGE(OFFSET(Sheet3!$C$7:$J$7,C96,#REF!)))/86400</f>
        <v>#REF!</v>
      </c>
      <c r="L95" s="167" t="e">
        <f ca="1">(MIN(OFFSET(Sheet3!$C$7:$J$7,C96,#REF!)))/86400</f>
        <v>#REF!</v>
      </c>
      <c r="M95" s="134" t="e">
        <f ca="1">MAX(OFFSET(Sheet3!$C$8:$J$8,C96,#REF!))</f>
        <v>#REF!</v>
      </c>
      <c r="N95" s="134" t="e">
        <f ca="1">(OFFSET(Sheet3!$K$8,C96,#REF!))</f>
        <v>#REF!</v>
      </c>
      <c r="O95" s="134" t="e">
        <f ca="1">MIN(OFFSET(Sheet3!$C$8:$J$8,C96,#REF!))</f>
        <v>#REF!</v>
      </c>
    </row>
    <row r="96" spans="3:15" x14ac:dyDescent="0.25">
      <c r="C96" s="134">
        <v>364</v>
      </c>
      <c r="D96" s="134">
        <f ca="1">OFFSET(Sheet3!$B$5,C97,0)</f>
        <v>277</v>
      </c>
      <c r="E96" s="134">
        <v>6</v>
      </c>
      <c r="F96" s="134" t="e">
        <f ca="1">OFFSET(Sheet3!$C$5,C97,#REF!)</f>
        <v>#REF!</v>
      </c>
      <c r="G96" s="134" t="e">
        <f ca="1">MAX(OFFSET(Sheet3!$C$6:$J$6,C97,#REF!))</f>
        <v>#REF!</v>
      </c>
      <c r="H96" s="134" t="e">
        <f ca="1">AVERAGE(OFFSET(Sheet3!$C$6:$J$6,C97,#REF!))</f>
        <v>#REF!</v>
      </c>
      <c r="I96" s="134" t="e">
        <f ca="1">MIN(OFFSET(Sheet3!$C$6:$J$6,C97,#REF!))</f>
        <v>#REF!</v>
      </c>
      <c r="J96" s="167" t="e">
        <f ca="1">(MAX(OFFSET(Sheet3!$C$7:$J$7,C97,#REF!)))/86400</f>
        <v>#REF!</v>
      </c>
      <c r="K96" s="167" t="e">
        <f ca="1">(AVERAGE(OFFSET(Sheet3!$C$7:$J$7,C97,#REF!)))/86400</f>
        <v>#REF!</v>
      </c>
      <c r="L96" s="167" t="e">
        <f ca="1">(MIN(OFFSET(Sheet3!$C$7:$J$7,C97,#REF!)))/86400</f>
        <v>#REF!</v>
      </c>
      <c r="M96" s="134" t="e">
        <f ca="1">MAX(OFFSET(Sheet3!$C$8:$J$8,C97,#REF!))</f>
        <v>#REF!</v>
      </c>
      <c r="N96" s="134" t="e">
        <f ca="1">(OFFSET(Sheet3!$K$8,C97,#REF!))</f>
        <v>#REF!</v>
      </c>
      <c r="O96" s="134" t="e">
        <f ca="1">MIN(OFFSET(Sheet3!$C$8:$J$8,C97,#REF!))</f>
        <v>#REF!</v>
      </c>
    </row>
    <row r="97" spans="3:15" x14ac:dyDescent="0.25">
      <c r="C97" s="134">
        <v>368</v>
      </c>
      <c r="D97" s="134">
        <f ca="1">OFFSET(Sheet3!$B$5,C98,0)</f>
        <v>278</v>
      </c>
      <c r="E97" s="134">
        <v>6</v>
      </c>
      <c r="F97" s="134" t="e">
        <f ca="1">OFFSET(Sheet3!$C$5,C98,#REF!)</f>
        <v>#REF!</v>
      </c>
      <c r="G97" s="134" t="e">
        <f ca="1">MAX(OFFSET(Sheet3!$C$6:$J$6,C98,#REF!))</f>
        <v>#REF!</v>
      </c>
      <c r="H97" s="134" t="e">
        <f ca="1">AVERAGE(OFFSET(Sheet3!$C$6:$J$6,C98,#REF!))</f>
        <v>#REF!</v>
      </c>
      <c r="I97" s="134" t="e">
        <f ca="1">MIN(OFFSET(Sheet3!$C$6:$J$6,C98,#REF!))</f>
        <v>#REF!</v>
      </c>
      <c r="J97" s="167" t="e">
        <f ca="1">(MAX(OFFSET(Sheet3!$C$7:$J$7,C98,#REF!)))/86400</f>
        <v>#REF!</v>
      </c>
      <c r="K97" s="167" t="e">
        <f ca="1">(AVERAGE(OFFSET(Sheet3!$C$7:$J$7,C98,#REF!)))/86400</f>
        <v>#REF!</v>
      </c>
      <c r="L97" s="167" t="e">
        <f ca="1">(MIN(OFFSET(Sheet3!$C$7:$J$7,C98,#REF!)))/86400</f>
        <v>#REF!</v>
      </c>
      <c r="M97" s="134" t="e">
        <f ca="1">MAX(OFFSET(Sheet3!$C$8:$J$8,C98,#REF!))</f>
        <v>#REF!</v>
      </c>
      <c r="N97" s="134" t="e">
        <f ca="1">(OFFSET(Sheet3!$K$8,C98,#REF!))</f>
        <v>#REF!</v>
      </c>
      <c r="O97" s="134" t="e">
        <f ca="1">MIN(OFFSET(Sheet3!$C$8:$J$8,C98,#REF!))</f>
        <v>#REF!</v>
      </c>
    </row>
    <row r="98" spans="3:15" x14ac:dyDescent="0.25">
      <c r="C98" s="134">
        <v>372</v>
      </c>
      <c r="D98" s="134">
        <f ca="1">OFFSET(Sheet3!$B$5,C99,0)</f>
        <v>282</v>
      </c>
      <c r="E98" s="134">
        <v>6</v>
      </c>
      <c r="F98" s="134" t="e">
        <f ca="1">OFFSET(Sheet3!$C$5,C99,#REF!)</f>
        <v>#REF!</v>
      </c>
      <c r="G98" s="134" t="e">
        <f ca="1">MAX(OFFSET(Sheet3!$C$6:$J$6,C99,#REF!))</f>
        <v>#REF!</v>
      </c>
      <c r="H98" s="134" t="e">
        <f ca="1">AVERAGE(OFFSET(Sheet3!$C$6:$J$6,C99,#REF!))</f>
        <v>#REF!</v>
      </c>
      <c r="I98" s="134" t="e">
        <f ca="1">MIN(OFFSET(Sheet3!$C$6:$J$6,C99,#REF!))</f>
        <v>#REF!</v>
      </c>
      <c r="J98" s="167" t="e">
        <f ca="1">(MAX(OFFSET(Sheet3!$C$7:$J$7,C99,#REF!)))/86400</f>
        <v>#REF!</v>
      </c>
      <c r="K98" s="167" t="e">
        <f ca="1">(AVERAGE(OFFSET(Sheet3!$C$7:$J$7,C99,#REF!)))/86400</f>
        <v>#REF!</v>
      </c>
      <c r="L98" s="167" t="e">
        <f ca="1">(MIN(OFFSET(Sheet3!$C$7:$J$7,C99,#REF!)))/86400</f>
        <v>#REF!</v>
      </c>
      <c r="M98" s="134" t="e">
        <f ca="1">MAX(OFFSET(Sheet3!$C$8:$J$8,C99,#REF!))</f>
        <v>#REF!</v>
      </c>
      <c r="N98" s="134" t="e">
        <f ca="1">(OFFSET(Sheet3!$K$8,C99,#REF!))</f>
        <v>#REF!</v>
      </c>
      <c r="O98" s="134" t="e">
        <f ca="1">MIN(OFFSET(Sheet3!$C$8:$J$8,C99,#REF!))</f>
        <v>#REF!</v>
      </c>
    </row>
    <row r="99" spans="3:15" x14ac:dyDescent="0.25">
      <c r="C99" s="134">
        <v>376</v>
      </c>
      <c r="D99" s="134">
        <f ca="1">OFFSET(Sheet3!$B$5,C100,0)</f>
        <v>284</v>
      </c>
      <c r="E99" s="134">
        <v>6</v>
      </c>
      <c r="F99" s="134" t="e">
        <f ca="1">OFFSET(Sheet3!$C$5,C100,#REF!)</f>
        <v>#REF!</v>
      </c>
      <c r="G99" s="134" t="e">
        <f ca="1">MAX(OFFSET(Sheet3!$C$6:$J$6,C100,#REF!))</f>
        <v>#REF!</v>
      </c>
      <c r="H99" s="134" t="e">
        <f ca="1">AVERAGE(OFFSET(Sheet3!$C$6:$J$6,C100,#REF!))</f>
        <v>#REF!</v>
      </c>
      <c r="I99" s="134" t="e">
        <f ca="1">MIN(OFFSET(Sheet3!$C$6:$J$6,C100,#REF!))</f>
        <v>#REF!</v>
      </c>
      <c r="J99" s="167" t="e">
        <f ca="1">(MAX(OFFSET(Sheet3!$C$7:$J$7,C100,#REF!)))/86400</f>
        <v>#REF!</v>
      </c>
      <c r="K99" s="167" t="e">
        <f ca="1">(AVERAGE(OFFSET(Sheet3!$C$7:$J$7,C100,#REF!)))/86400</f>
        <v>#REF!</v>
      </c>
      <c r="L99" s="167" t="e">
        <f ca="1">(MIN(OFFSET(Sheet3!$C$7:$J$7,C100,#REF!)))/86400</f>
        <v>#REF!</v>
      </c>
      <c r="M99" s="134" t="e">
        <f ca="1">MAX(OFFSET(Sheet3!$C$8:$J$8,C100,#REF!))</f>
        <v>#REF!</v>
      </c>
      <c r="N99" s="134" t="e">
        <f ca="1">(OFFSET(Sheet3!$K$8,C100,#REF!))</f>
        <v>#REF!</v>
      </c>
      <c r="O99" s="134" t="e">
        <f ca="1">MIN(OFFSET(Sheet3!$C$8:$J$8,C100,#REF!))</f>
        <v>#REF!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6</v>
      </c>
      <c r="F100" s="134" t="e">
        <f ca="1">OFFSET(Sheet3!$C$5,C101,#REF!)</f>
        <v>#REF!</v>
      </c>
      <c r="G100" s="134" t="e">
        <f ca="1">MAX(OFFSET(Sheet3!$C$6:$J$6,C101,#REF!))</f>
        <v>#REF!</v>
      </c>
      <c r="H100" s="134" t="e">
        <f ca="1">AVERAGE(OFFSET(Sheet3!$C$6:$J$6,C101,#REF!))</f>
        <v>#REF!</v>
      </c>
      <c r="I100" s="134" t="e">
        <f ca="1">MIN(OFFSET(Sheet3!$C$6:$J$6,C101,#REF!))</f>
        <v>#REF!</v>
      </c>
      <c r="J100" s="167" t="e">
        <f ca="1">(MAX(OFFSET(Sheet3!$C$7:$J$7,C101,#REF!)))/86400</f>
        <v>#REF!</v>
      </c>
      <c r="K100" s="167" t="e">
        <f ca="1">(AVERAGE(OFFSET(Sheet3!$C$7:$J$7,C101,#REF!)))/86400</f>
        <v>#REF!</v>
      </c>
      <c r="L100" s="167" t="e">
        <f ca="1">(MIN(OFFSET(Sheet3!$C$7:$J$7,C101,#REF!)))/86400</f>
        <v>#REF!</v>
      </c>
      <c r="M100" s="134" t="e">
        <f ca="1">MAX(OFFSET(Sheet3!$C$8:$J$8,C101,#REF!))</f>
        <v>#REF!</v>
      </c>
      <c r="N100" s="134" t="e">
        <f ca="1">(OFFSET(Sheet3!$K$8,C101,#REF!))</f>
        <v>#REF!</v>
      </c>
      <c r="O100" s="134" t="e">
        <f ca="1">MIN(OFFSET(Sheet3!$C$8:$J$8,C101,#REF!))</f>
        <v>#REF!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6</v>
      </c>
      <c r="F101" s="134" t="e">
        <f ca="1">OFFSET(Sheet3!$C$5,C102,#REF!)</f>
        <v>#REF!</v>
      </c>
      <c r="G101" s="134" t="e">
        <f ca="1">MAX(OFFSET(Sheet3!$C$6:$J$6,C102,#REF!))</f>
        <v>#REF!</v>
      </c>
      <c r="H101" s="134" t="e">
        <f ca="1">AVERAGE(OFFSET(Sheet3!$C$6:$J$6,C102,#REF!))</f>
        <v>#REF!</v>
      </c>
      <c r="I101" s="134" t="e">
        <f ca="1">MIN(OFFSET(Sheet3!$C$6:$J$6,C102,#REF!))</f>
        <v>#REF!</v>
      </c>
      <c r="J101" s="167" t="e">
        <f ca="1">(MAX(OFFSET(Sheet3!$C$7:$J$7,C102,#REF!)))/86400</f>
        <v>#REF!</v>
      </c>
      <c r="K101" s="167" t="e">
        <f ca="1">(AVERAGE(OFFSET(Sheet3!$C$7:$J$7,C102,#REF!)))/86400</f>
        <v>#REF!</v>
      </c>
      <c r="L101" s="167" t="e">
        <f ca="1">(MIN(OFFSET(Sheet3!$C$7:$J$7,C102,#REF!)))/86400</f>
        <v>#REF!</v>
      </c>
      <c r="M101" s="134" t="e">
        <f ca="1">MAX(OFFSET(Sheet3!$C$8:$J$8,C102,#REF!))</f>
        <v>#REF!</v>
      </c>
      <c r="N101" s="134" t="e">
        <f ca="1">(OFFSET(Sheet3!$K$8,C102,#REF!))</f>
        <v>#REF!</v>
      </c>
      <c r="O101" s="134" t="e">
        <f ca="1">MIN(OFFSET(Sheet3!$C$8:$J$8,C102,#REF!))</f>
        <v>#REF!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6</v>
      </c>
      <c r="F102" s="134" t="e">
        <f ca="1">OFFSET(Sheet3!$C$5,C103,#REF!)</f>
        <v>#REF!</v>
      </c>
      <c r="G102" s="134" t="e">
        <f ca="1">MAX(OFFSET(Sheet3!$C$6:$J$6,C103,#REF!))</f>
        <v>#REF!</v>
      </c>
      <c r="H102" s="134" t="e">
        <f ca="1">AVERAGE(OFFSET(Sheet3!$C$6:$J$6,C103,#REF!))</f>
        <v>#REF!</v>
      </c>
      <c r="I102" s="134" t="e">
        <f ca="1">MIN(OFFSET(Sheet3!$C$6:$J$6,C103,#REF!))</f>
        <v>#REF!</v>
      </c>
      <c r="J102" s="167" t="e">
        <f ca="1">(MAX(OFFSET(Sheet3!$C$7:$J$7,C103,#REF!)))/86400</f>
        <v>#REF!</v>
      </c>
      <c r="K102" s="167" t="e">
        <f ca="1">(AVERAGE(OFFSET(Sheet3!$C$7:$J$7,C103,#REF!)))/86400</f>
        <v>#REF!</v>
      </c>
      <c r="L102" s="167" t="e">
        <f ca="1">(MIN(OFFSET(Sheet3!$C$7:$J$7,C103,#REF!)))/86400</f>
        <v>#REF!</v>
      </c>
      <c r="M102" s="134" t="e">
        <f ca="1">MAX(OFFSET(Sheet3!$C$8:$J$8,C103,#REF!))</f>
        <v>#REF!</v>
      </c>
      <c r="N102" s="134" t="e">
        <f ca="1">(OFFSET(Sheet3!$K$8,C103,#REF!))</f>
        <v>#REF!</v>
      </c>
      <c r="O102" s="134" t="e">
        <f ca="1">MIN(OFFSET(Sheet3!$C$8:$J$8,C103,#REF!))</f>
        <v>#REF!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6</v>
      </c>
      <c r="F103" s="134" t="e">
        <f ca="1">OFFSET(Sheet3!$C$5,C104,#REF!)</f>
        <v>#REF!</v>
      </c>
      <c r="G103" s="134" t="e">
        <f ca="1">MAX(OFFSET(Sheet3!$C$6:$J$6,C104,#REF!))</f>
        <v>#REF!</v>
      </c>
      <c r="H103" s="134" t="e">
        <f ca="1">AVERAGE(OFFSET(Sheet3!$C$6:$J$6,C104,#REF!))</f>
        <v>#REF!</v>
      </c>
      <c r="I103" s="134" t="e">
        <f ca="1">MIN(OFFSET(Sheet3!$C$6:$J$6,C104,#REF!))</f>
        <v>#REF!</v>
      </c>
      <c r="J103" s="167" t="e">
        <f ca="1">(MAX(OFFSET(Sheet3!$C$7:$J$7,C104,#REF!)))/86400</f>
        <v>#REF!</v>
      </c>
      <c r="K103" s="167" t="e">
        <f ca="1">(AVERAGE(OFFSET(Sheet3!$C$7:$J$7,C104,#REF!)))/86400</f>
        <v>#REF!</v>
      </c>
      <c r="L103" s="167" t="e">
        <f ca="1">(MIN(OFFSET(Sheet3!$C$7:$J$7,C104,#REF!)))/86400</f>
        <v>#REF!</v>
      </c>
      <c r="M103" s="134" t="e">
        <f ca="1">MAX(OFFSET(Sheet3!$C$8:$J$8,C104,#REF!))</f>
        <v>#REF!</v>
      </c>
      <c r="N103" s="134" t="e">
        <f ca="1">(OFFSET(Sheet3!$K$8,C104,#REF!))</f>
        <v>#REF!</v>
      </c>
      <c r="O103" s="134" t="e">
        <f ca="1">MIN(OFFSET(Sheet3!$C$8:$J$8,C104,#REF!))</f>
        <v>#REF!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6</v>
      </c>
      <c r="F104" s="134" t="e">
        <f ca="1">OFFSET(Sheet3!$C$5,C105,#REF!)</f>
        <v>#REF!</v>
      </c>
      <c r="G104" s="134" t="e">
        <f ca="1">MAX(OFFSET(Sheet3!$C$6:$J$6,C105,#REF!))</f>
        <v>#REF!</v>
      </c>
      <c r="H104" s="134" t="e">
        <f ca="1">AVERAGE(OFFSET(Sheet3!$C$6:$J$6,C105,#REF!))</f>
        <v>#REF!</v>
      </c>
      <c r="I104" s="134" t="e">
        <f ca="1">MIN(OFFSET(Sheet3!$C$6:$J$6,C105,#REF!))</f>
        <v>#REF!</v>
      </c>
      <c r="J104" s="167" t="e">
        <f ca="1">(MAX(OFFSET(Sheet3!$C$7:$J$7,C105,#REF!)))/86400</f>
        <v>#REF!</v>
      </c>
      <c r="K104" s="167" t="e">
        <f ca="1">(AVERAGE(OFFSET(Sheet3!$C$7:$J$7,C105,#REF!)))/86400</f>
        <v>#REF!</v>
      </c>
      <c r="L104" s="167" t="e">
        <f ca="1">(MIN(OFFSET(Sheet3!$C$7:$J$7,C105,#REF!)))/86400</f>
        <v>#REF!</v>
      </c>
      <c r="M104" s="134" t="e">
        <f ca="1">MAX(OFFSET(Sheet3!$C$8:$J$8,C105,#REF!))</f>
        <v>#REF!</v>
      </c>
      <c r="N104" s="134" t="e">
        <f ca="1">(OFFSET(Sheet3!$K$8,C105,#REF!))</f>
        <v>#REF!</v>
      </c>
      <c r="O104" s="134" t="e">
        <f ca="1">MIN(OFFSET(Sheet3!$C$8:$J$8,C105,#REF!))</f>
        <v>#REF!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75C3-3A77-4C6E-835B-8481BC3630C1}">
  <dimension ref="A2:O105"/>
  <sheetViews>
    <sheetView workbookViewId="0">
      <selection sqref="A1:B1048576"/>
    </sheetView>
  </sheetViews>
  <sheetFormatPr defaultRowHeight="15" x14ac:dyDescent="0.25"/>
  <cols>
    <col min="1" max="3" width="9.140625" style="134"/>
    <col min="4" max="4" width="9.7109375" style="134" bestFit="1" customWidth="1"/>
    <col min="5" max="5" width="11.140625" style="134" bestFit="1" customWidth="1"/>
    <col min="6" max="6" width="16.140625" style="134" bestFit="1" customWidth="1"/>
    <col min="7" max="7" width="9.85546875" style="134" bestFit="1" customWidth="1"/>
    <col min="8" max="8" width="8.42578125" style="134" bestFit="1" customWidth="1"/>
    <col min="9" max="16384" width="9.140625" style="134"/>
  </cols>
  <sheetData>
    <row r="2" spans="1:15" x14ac:dyDescent="0.25">
      <c r="D2" s="170" t="s">
        <v>45</v>
      </c>
      <c r="E2" s="171" t="s">
        <v>48</v>
      </c>
      <c r="F2" s="173" t="s">
        <v>49</v>
      </c>
      <c r="G2" s="169" t="s">
        <v>46</v>
      </c>
      <c r="H2" s="170"/>
      <c r="I2" s="170"/>
      <c r="J2" s="169" t="s">
        <v>55</v>
      </c>
      <c r="K2" s="170"/>
      <c r="L2" s="170"/>
      <c r="M2" s="169" t="s">
        <v>47</v>
      </c>
      <c r="N2" s="170"/>
      <c r="O2" s="170"/>
    </row>
    <row r="3" spans="1:15" x14ac:dyDescent="0.25">
      <c r="D3" s="170"/>
      <c r="E3" s="172"/>
      <c r="F3" s="172"/>
      <c r="G3" s="165" t="s">
        <v>50</v>
      </c>
      <c r="H3" s="165" t="s">
        <v>51</v>
      </c>
      <c r="I3" s="165" t="s">
        <v>52</v>
      </c>
      <c r="J3" s="165" t="s">
        <v>50</v>
      </c>
      <c r="K3" s="165" t="s">
        <v>51</v>
      </c>
      <c r="L3" s="165" t="s">
        <v>52</v>
      </c>
      <c r="M3" s="165" t="s">
        <v>50</v>
      </c>
      <c r="N3" s="165" t="s">
        <v>51</v>
      </c>
      <c r="O3" s="165" t="s">
        <v>52</v>
      </c>
    </row>
    <row r="4" spans="1:15" x14ac:dyDescent="0.25">
      <c r="B4" s="134" t="s">
        <v>54</v>
      </c>
      <c r="C4" s="134" t="s">
        <v>53</v>
      </c>
      <c r="D4" s="134">
        <f ca="1">OFFSET(Sheet3!$B$5,C5,B5)</f>
        <v>58</v>
      </c>
      <c r="E4" s="134">
        <v>7</v>
      </c>
      <c r="F4" s="134">
        <f ca="1">OFFSET(Sheet3!$C$5,C5,$B$11)</f>
        <v>0</v>
      </c>
      <c r="G4" s="134">
        <f ca="1">MAX(OFFSET(Sheet3!$C$6:$J$6,C5,$B$11))</f>
        <v>0</v>
      </c>
      <c r="H4" s="134" t="e">
        <f ca="1">AVERAGE(OFFSET(Sheet3!$C$6:$J$6,C5,$B$11))</f>
        <v>#DIV/0!</v>
      </c>
      <c r="I4" s="134">
        <f ca="1">MIN(OFFSET(Sheet3!$C$6:$J$6,C5,$B$11))</f>
        <v>0</v>
      </c>
      <c r="J4" s="167">
        <f ca="1">(MAX(OFFSET(Sheet3!$C$7:$J$7,C5,$B$11)))/86400</f>
        <v>0</v>
      </c>
      <c r="K4" s="167" t="e">
        <f ca="1">(AVERAGE(OFFSET(Sheet3!$C$7:$J$7,C5,$B$11)))/86400</f>
        <v>#DIV/0!</v>
      </c>
      <c r="L4" s="167">
        <f ca="1">(MIN(OFFSET(Sheet3!$C$7:$J$7,C5,$B$11)))/86400</f>
        <v>0</v>
      </c>
      <c r="M4" s="134">
        <f ca="1">MAX(OFFSET(Sheet3!$C$8:$J$8,C5,$B$11))</f>
        <v>0</v>
      </c>
      <c r="N4" s="134">
        <f ca="1">(OFFSET(Sheet3!$K$8,C5,$B$11))</f>
        <v>0</v>
      </c>
      <c r="O4" s="134">
        <f ca="1">MIN(OFFSET(Sheet3!$C$8:$J$8,C5,$B$11))</f>
        <v>0</v>
      </c>
    </row>
    <row r="5" spans="1:15" x14ac:dyDescent="0.25">
      <c r="A5" s="134">
        <v>1</v>
      </c>
      <c r="B5" s="134">
        <v>0</v>
      </c>
      <c r="C5" s="134">
        <v>0</v>
      </c>
      <c r="D5" s="134">
        <f ca="1">OFFSET(Sheet3!$B$5,C6,0)</f>
        <v>59</v>
      </c>
      <c r="E5" s="134">
        <v>7</v>
      </c>
      <c r="F5" s="134">
        <f ca="1">OFFSET(Sheet3!$C$5,C6,$B$11)</f>
        <v>0</v>
      </c>
      <c r="G5" s="134">
        <f ca="1">MAX(OFFSET(Sheet3!$C$6:$J$6,C6,$B$11))</f>
        <v>0</v>
      </c>
      <c r="H5" s="134" t="e">
        <f ca="1">AVERAGE(OFFSET(Sheet3!$C$6:$J$6,C6,$B$11))</f>
        <v>#DIV/0!</v>
      </c>
      <c r="I5" s="134">
        <f ca="1">MIN(OFFSET(Sheet3!$C$6:$J$6,C6,$B$11))</f>
        <v>0</v>
      </c>
      <c r="J5" s="167">
        <f ca="1">(MAX(OFFSET(Sheet3!$C$7:$J$7,C6,$B$11)))/86400</f>
        <v>0</v>
      </c>
      <c r="K5" s="167" t="e">
        <f ca="1">(AVERAGE(OFFSET(Sheet3!$C$7:$J$7,C6,$B$11)))/86400</f>
        <v>#DIV/0!</v>
      </c>
      <c r="L5" s="167">
        <f ca="1">(MIN(OFFSET(Sheet3!$C$7:$J$7,C6,$B$11)))/86400</f>
        <v>0</v>
      </c>
      <c r="M5" s="134">
        <f ca="1">MAX(OFFSET(Sheet3!$C$8:$J$8,C6,$B$11))</f>
        <v>0</v>
      </c>
      <c r="N5" s="134">
        <f ca="1">(OFFSET(Sheet3!$K$8,C6,$B$11))</f>
        <v>0</v>
      </c>
      <c r="O5" s="134">
        <f ca="1">MIN(OFFSET(Sheet3!$C$8:$J$8,C6,$B$11))</f>
        <v>0</v>
      </c>
    </row>
    <row r="6" spans="1:15" x14ac:dyDescent="0.25">
      <c r="A6" s="134">
        <v>2</v>
      </c>
      <c r="B6" s="134">
        <v>9</v>
      </c>
      <c r="C6" s="134">
        <v>4</v>
      </c>
      <c r="D6" s="134">
        <f ca="1">OFFSET(Sheet3!$B$5,C7,0)</f>
        <v>60</v>
      </c>
      <c r="E6" s="134">
        <v>7</v>
      </c>
      <c r="F6" s="134">
        <f ca="1">OFFSET(Sheet3!$C$5,C7,$B$11)</f>
        <v>0</v>
      </c>
      <c r="G6" s="134">
        <f ca="1">MAX(OFFSET(Sheet3!$C$6:$J$6,C7,$B$11))</f>
        <v>0</v>
      </c>
      <c r="H6" s="134" t="e">
        <f ca="1">AVERAGE(OFFSET(Sheet3!$C$6:$J$6,C7,$B$11))</f>
        <v>#DIV/0!</v>
      </c>
      <c r="I6" s="134">
        <f ca="1">MIN(OFFSET(Sheet3!$C$6:$J$6,C7,$B$11))</f>
        <v>0</v>
      </c>
      <c r="J6" s="167">
        <f ca="1">(MAX(OFFSET(Sheet3!$C$7:$J$7,C7,$B$11)))/86400</f>
        <v>0</v>
      </c>
      <c r="K6" s="167" t="e">
        <f ca="1">(AVERAGE(OFFSET(Sheet3!$C$7:$J$7,C7,$B$11)))/86400</f>
        <v>#DIV/0!</v>
      </c>
      <c r="L6" s="167">
        <f ca="1">(MIN(OFFSET(Sheet3!$C$7:$J$7,C7,$B$11)))/86400</f>
        <v>0</v>
      </c>
      <c r="M6" s="134">
        <f ca="1">MAX(OFFSET(Sheet3!$C$8:$J$8,C7,$B$11))</f>
        <v>0</v>
      </c>
      <c r="N6" s="134">
        <f ca="1">(OFFSET(Sheet3!$K$8,C7,$B$11))</f>
        <v>0</v>
      </c>
      <c r="O6" s="134">
        <f ca="1">MIN(OFFSET(Sheet3!$C$8:$J$8,C7,$B$11))</f>
        <v>0</v>
      </c>
    </row>
    <row r="7" spans="1:15" x14ac:dyDescent="0.25">
      <c r="A7" s="134">
        <v>3</v>
      </c>
      <c r="B7" s="134">
        <v>18</v>
      </c>
      <c r="C7" s="134">
        <v>8</v>
      </c>
      <c r="D7" s="134">
        <f ca="1">OFFSET(Sheet3!$B$5,C8,0)</f>
        <v>63</v>
      </c>
      <c r="E7" s="134">
        <v>7</v>
      </c>
      <c r="F7" s="134">
        <f ca="1">OFFSET(Sheet3!$C$5,C8,$B$11)</f>
        <v>0</v>
      </c>
      <c r="G7" s="134">
        <f ca="1">MAX(OFFSET(Sheet3!$C$6:$J$6,C8,$B$11))</f>
        <v>0</v>
      </c>
      <c r="H7" s="134" t="e">
        <f ca="1">AVERAGE(OFFSET(Sheet3!$C$6:$J$6,C8,$B$11))</f>
        <v>#DIV/0!</v>
      </c>
      <c r="I7" s="134">
        <f ca="1">MIN(OFFSET(Sheet3!$C$6:$J$6,C8,$B$11))</f>
        <v>0</v>
      </c>
      <c r="J7" s="167">
        <f ca="1">(MAX(OFFSET(Sheet3!$C$7:$J$7,C8,$B$11)))/86400</f>
        <v>0</v>
      </c>
      <c r="K7" s="167" t="e">
        <f ca="1">(AVERAGE(OFFSET(Sheet3!$C$7:$J$7,C8,$B$11)))/86400</f>
        <v>#DIV/0!</v>
      </c>
      <c r="L7" s="167">
        <f ca="1">(MIN(OFFSET(Sheet3!$C$7:$J$7,C8,$B$11)))/86400</f>
        <v>0</v>
      </c>
      <c r="M7" s="134">
        <f ca="1">MAX(OFFSET(Sheet3!$C$8:$J$8,C8,$B$11))</f>
        <v>0</v>
      </c>
      <c r="N7" s="134">
        <f ca="1">(OFFSET(Sheet3!$K$8,C8,$B$11))</f>
        <v>0</v>
      </c>
      <c r="O7" s="134">
        <f ca="1">MIN(OFFSET(Sheet3!$C$8:$J$8,C8,$B$11))</f>
        <v>0</v>
      </c>
    </row>
    <row r="8" spans="1:15" x14ac:dyDescent="0.25">
      <c r="A8" s="134">
        <v>4</v>
      </c>
      <c r="B8" s="134">
        <v>27</v>
      </c>
      <c r="C8" s="134">
        <v>12</v>
      </c>
      <c r="D8" s="134">
        <f ca="1">OFFSET(Sheet3!$B$5,C9,0)</f>
        <v>65</v>
      </c>
      <c r="E8" s="134">
        <v>7</v>
      </c>
      <c r="F8" s="134">
        <f ca="1">OFFSET(Sheet3!$C$5,C9,$B$11)</f>
        <v>0</v>
      </c>
      <c r="G8" s="134">
        <f ca="1">MAX(OFFSET(Sheet3!$C$6:$J$6,C9,$B$11))</f>
        <v>0</v>
      </c>
      <c r="H8" s="134" t="e">
        <f ca="1">AVERAGE(OFFSET(Sheet3!$C$6:$J$6,C9,$B$11))</f>
        <v>#DIV/0!</v>
      </c>
      <c r="I8" s="134">
        <f ca="1">MIN(OFFSET(Sheet3!$C$6:$J$6,C9,$B$11))</f>
        <v>0</v>
      </c>
      <c r="J8" s="167">
        <f ca="1">(MAX(OFFSET(Sheet3!$C$7:$J$7,C9,$B$11)))/86400</f>
        <v>0</v>
      </c>
      <c r="K8" s="167" t="e">
        <f ca="1">(AVERAGE(OFFSET(Sheet3!$C$7:$J$7,C9,$B$11)))/86400</f>
        <v>#DIV/0!</v>
      </c>
      <c r="L8" s="167">
        <f ca="1">(MIN(OFFSET(Sheet3!$C$7:$J$7,C9,$B$11)))/86400</f>
        <v>0</v>
      </c>
      <c r="M8" s="134">
        <f ca="1">MAX(OFFSET(Sheet3!$C$8:$J$8,C9,$B$11))</f>
        <v>0</v>
      </c>
      <c r="N8" s="134">
        <f ca="1">(OFFSET(Sheet3!$K$8,C9,$B$11))</f>
        <v>0</v>
      </c>
      <c r="O8" s="134">
        <f ca="1">MIN(OFFSET(Sheet3!$C$8:$J$8,C9,$B$11))</f>
        <v>0</v>
      </c>
    </row>
    <row r="9" spans="1:15" x14ac:dyDescent="0.25">
      <c r="A9" s="134">
        <v>5</v>
      </c>
      <c r="B9" s="134">
        <v>36</v>
      </c>
      <c r="C9" s="134">
        <v>16</v>
      </c>
      <c r="D9" s="134">
        <f ca="1">OFFSET(Sheet3!$B$5,C10,0)</f>
        <v>66</v>
      </c>
      <c r="E9" s="134">
        <v>7</v>
      </c>
      <c r="F9" s="134">
        <f ca="1">OFFSET(Sheet3!$C$5,C10,$B$11)</f>
        <v>0</v>
      </c>
      <c r="G9" s="134">
        <f ca="1">MAX(OFFSET(Sheet3!$C$6:$J$6,C10,$B$11))</f>
        <v>0</v>
      </c>
      <c r="H9" s="134" t="e">
        <f ca="1">AVERAGE(OFFSET(Sheet3!$C$6:$J$6,C10,$B$11))</f>
        <v>#DIV/0!</v>
      </c>
      <c r="I9" s="134">
        <f ca="1">MIN(OFFSET(Sheet3!$C$6:$J$6,C10,$B$11))</f>
        <v>0</v>
      </c>
      <c r="J9" s="167">
        <f ca="1">(MAX(OFFSET(Sheet3!$C$7:$J$7,C10,$B$11)))/86400</f>
        <v>0</v>
      </c>
      <c r="K9" s="167" t="e">
        <f ca="1">(AVERAGE(OFFSET(Sheet3!$C$7:$J$7,C10,$B$11)))/86400</f>
        <v>#DIV/0!</v>
      </c>
      <c r="L9" s="167">
        <f ca="1">(MIN(OFFSET(Sheet3!$C$7:$J$7,C10,$B$11)))/86400</f>
        <v>0</v>
      </c>
      <c r="M9" s="134">
        <f ca="1">MAX(OFFSET(Sheet3!$C$8:$J$8,C10,$B$11))</f>
        <v>0</v>
      </c>
      <c r="N9" s="134">
        <f ca="1">(OFFSET(Sheet3!$K$8,C10,$B$11))</f>
        <v>0</v>
      </c>
      <c r="O9" s="134">
        <f ca="1">MIN(OFFSET(Sheet3!$C$8:$J$8,C10,$B$11))</f>
        <v>0</v>
      </c>
    </row>
    <row r="10" spans="1:15" x14ac:dyDescent="0.25">
      <c r="A10" s="134">
        <v>6</v>
      </c>
      <c r="B10" s="134">
        <v>45</v>
      </c>
      <c r="C10" s="134">
        <v>20</v>
      </c>
      <c r="D10" s="134">
        <f ca="1">OFFSET(Sheet3!$B$5,C11,0)</f>
        <v>67</v>
      </c>
      <c r="E10" s="134">
        <v>7</v>
      </c>
      <c r="F10" s="134">
        <f ca="1">OFFSET(Sheet3!$C$5,C11,$B$11)</f>
        <v>0</v>
      </c>
      <c r="G10" s="134">
        <f ca="1">MAX(OFFSET(Sheet3!$C$6:$J$6,C11,$B$11))</f>
        <v>0</v>
      </c>
      <c r="H10" s="134" t="e">
        <f ca="1">AVERAGE(OFFSET(Sheet3!$C$6:$J$6,C11,$B$11))</f>
        <v>#DIV/0!</v>
      </c>
      <c r="I10" s="134">
        <f ca="1">MIN(OFFSET(Sheet3!$C$6:$J$6,C11,$B$11))</f>
        <v>0</v>
      </c>
      <c r="J10" s="167">
        <f ca="1">(MAX(OFFSET(Sheet3!$C$7:$J$7,C11,$B$11)))/86400</f>
        <v>0</v>
      </c>
      <c r="K10" s="167" t="e">
        <f ca="1">(AVERAGE(OFFSET(Sheet3!$C$7:$J$7,C11,$B$11)))/86400</f>
        <v>#DIV/0!</v>
      </c>
      <c r="L10" s="167">
        <f ca="1">(MIN(OFFSET(Sheet3!$C$7:$J$7,C11,$B$11)))/86400</f>
        <v>0</v>
      </c>
      <c r="M10" s="134">
        <f ca="1">MAX(OFFSET(Sheet3!$C$8:$J$8,C11,$B$11))</f>
        <v>0</v>
      </c>
      <c r="N10" s="134">
        <f ca="1">(OFFSET(Sheet3!$K$8,C11,$B$11))</f>
        <v>0</v>
      </c>
      <c r="O10" s="134">
        <f ca="1">MIN(OFFSET(Sheet3!$C$8:$J$8,C11,$B$11))</f>
        <v>0</v>
      </c>
    </row>
    <row r="11" spans="1:15" x14ac:dyDescent="0.25">
      <c r="A11" s="134">
        <v>7</v>
      </c>
      <c r="B11" s="134">
        <v>54</v>
      </c>
      <c r="C11" s="134">
        <v>24</v>
      </c>
      <c r="D11" s="134">
        <f ca="1">OFFSET(Sheet3!$B$5,C12,0)</f>
        <v>68</v>
      </c>
      <c r="E11" s="134">
        <v>7</v>
      </c>
      <c r="F11" s="134">
        <f ca="1">OFFSET(Sheet3!$C$5,C12,$B$11)</f>
        <v>0</v>
      </c>
      <c r="G11" s="134">
        <f ca="1">MAX(OFFSET(Sheet3!$C$6:$J$6,C12,$B$11))</f>
        <v>0</v>
      </c>
      <c r="H11" s="134" t="e">
        <f ca="1">AVERAGE(OFFSET(Sheet3!$C$6:$J$6,C12,$B$11))</f>
        <v>#DIV/0!</v>
      </c>
      <c r="I11" s="134">
        <f ca="1">MIN(OFFSET(Sheet3!$C$6:$J$6,C12,$B$11))</f>
        <v>0</v>
      </c>
      <c r="J11" s="167">
        <f ca="1">(MAX(OFFSET(Sheet3!$C$7:$J$7,C12,$B$11)))/86400</f>
        <v>0</v>
      </c>
      <c r="K11" s="167" t="e">
        <f ca="1">(AVERAGE(OFFSET(Sheet3!$C$7:$J$7,C12,$B$11)))/86400</f>
        <v>#DIV/0!</v>
      </c>
      <c r="L11" s="167">
        <f ca="1">(MIN(OFFSET(Sheet3!$C$7:$J$7,C12,$B$11)))/86400</f>
        <v>0</v>
      </c>
      <c r="M11" s="134">
        <f ca="1">MAX(OFFSET(Sheet3!$C$8:$J$8,C12,$B$11))</f>
        <v>0</v>
      </c>
      <c r="N11" s="134">
        <f ca="1">(OFFSET(Sheet3!$K$8,C12,$B$11))</f>
        <v>0</v>
      </c>
      <c r="O11" s="134">
        <f ca="1">MIN(OFFSET(Sheet3!$C$8:$J$8,C12,$B$11))</f>
        <v>0</v>
      </c>
    </row>
    <row r="12" spans="1:15" x14ac:dyDescent="0.25">
      <c r="A12" s="134">
        <v>8</v>
      </c>
      <c r="B12" s="134">
        <v>63</v>
      </c>
      <c r="C12" s="134">
        <v>28</v>
      </c>
      <c r="D12" s="134">
        <f ca="1">OFFSET(Sheet3!$B$5,C13,0)</f>
        <v>69</v>
      </c>
      <c r="E12" s="134">
        <v>7</v>
      </c>
      <c r="F12" s="134">
        <f ca="1">OFFSET(Sheet3!$C$5,C13,$B$11)</f>
        <v>0</v>
      </c>
      <c r="G12" s="134">
        <f ca="1">MAX(OFFSET(Sheet3!$C$6:$J$6,C13,$B$11))</f>
        <v>0</v>
      </c>
      <c r="H12" s="134" t="e">
        <f ca="1">AVERAGE(OFFSET(Sheet3!$C$6:$J$6,C13,$B$11))</f>
        <v>#DIV/0!</v>
      </c>
      <c r="I12" s="134">
        <f ca="1">MIN(OFFSET(Sheet3!$C$6:$J$6,C13,$B$11))</f>
        <v>0</v>
      </c>
      <c r="J12" s="167">
        <f ca="1">(MAX(OFFSET(Sheet3!$C$7:$J$7,C13,$B$11)))/86400</f>
        <v>0</v>
      </c>
      <c r="K12" s="167" t="e">
        <f ca="1">(AVERAGE(OFFSET(Sheet3!$C$7:$J$7,C13,$B$11)))/86400</f>
        <v>#DIV/0!</v>
      </c>
      <c r="L12" s="167">
        <f ca="1">(MIN(OFFSET(Sheet3!$C$7:$J$7,C13,$B$11)))/86400</f>
        <v>0</v>
      </c>
      <c r="M12" s="134">
        <f ca="1">MAX(OFFSET(Sheet3!$C$8:$J$8,C13,$B$11))</f>
        <v>0</v>
      </c>
      <c r="N12" s="134">
        <f ca="1">(OFFSET(Sheet3!$K$8,C13,$B$11))</f>
        <v>0</v>
      </c>
      <c r="O12" s="134">
        <f ca="1">MIN(OFFSET(Sheet3!$C$8:$J$8,C13,$B$11))</f>
        <v>0</v>
      </c>
    </row>
    <row r="13" spans="1:15" x14ac:dyDescent="0.25">
      <c r="A13" s="134">
        <v>9</v>
      </c>
      <c r="B13" s="134">
        <v>72</v>
      </c>
      <c r="C13" s="134">
        <v>32</v>
      </c>
      <c r="D13" s="134">
        <f ca="1">OFFSET(Sheet3!$B$5,C14,0)</f>
        <v>70</v>
      </c>
      <c r="E13" s="134">
        <v>7</v>
      </c>
      <c r="F13" s="134">
        <f ca="1">OFFSET(Sheet3!$C$5,C14,$B$11)</f>
        <v>0</v>
      </c>
      <c r="G13" s="134">
        <f ca="1">MAX(OFFSET(Sheet3!$C$6:$J$6,C14,$B$11))</f>
        <v>0</v>
      </c>
      <c r="H13" s="134" t="e">
        <f ca="1">AVERAGE(OFFSET(Sheet3!$C$6:$J$6,C14,$B$11))</f>
        <v>#DIV/0!</v>
      </c>
      <c r="I13" s="134">
        <f ca="1">MIN(OFFSET(Sheet3!$C$6:$J$6,C14,$B$11))</f>
        <v>0</v>
      </c>
      <c r="J13" s="167">
        <f ca="1">(MAX(OFFSET(Sheet3!$C$7:$J$7,C14,$B$11)))/86400</f>
        <v>0</v>
      </c>
      <c r="K13" s="167" t="e">
        <f ca="1">(AVERAGE(OFFSET(Sheet3!$C$7:$J$7,C14,$B$11)))/86400</f>
        <v>#DIV/0!</v>
      </c>
      <c r="L13" s="167">
        <f ca="1">(MIN(OFFSET(Sheet3!$C$7:$J$7,C14,$B$11)))/86400</f>
        <v>0</v>
      </c>
      <c r="M13" s="134">
        <f ca="1">MAX(OFFSET(Sheet3!$C$8:$J$8,C14,$B$11))</f>
        <v>0</v>
      </c>
      <c r="N13" s="134">
        <f ca="1">(OFFSET(Sheet3!$K$8,C14,$B$11))</f>
        <v>0</v>
      </c>
      <c r="O13" s="134">
        <f ca="1">MIN(OFFSET(Sheet3!$C$8:$J$8,C14,$B$11))</f>
        <v>0</v>
      </c>
    </row>
    <row r="14" spans="1:15" x14ac:dyDescent="0.25">
      <c r="A14" s="134">
        <v>10</v>
      </c>
      <c r="B14" s="134">
        <v>81</v>
      </c>
      <c r="C14" s="134">
        <v>36</v>
      </c>
      <c r="D14" s="134">
        <f ca="1">OFFSET(Sheet3!$B$5,C15,0)</f>
        <v>72</v>
      </c>
      <c r="E14" s="134">
        <v>7</v>
      </c>
      <c r="F14" s="134">
        <f ca="1">OFFSET(Sheet3!$C$5,C15,$B$11)</f>
        <v>0</v>
      </c>
      <c r="G14" s="134">
        <f ca="1">MAX(OFFSET(Sheet3!$C$6:$J$6,C15,$B$11))</f>
        <v>0</v>
      </c>
      <c r="H14" s="134" t="e">
        <f ca="1">AVERAGE(OFFSET(Sheet3!$C$6:$J$6,C15,$B$11))</f>
        <v>#DIV/0!</v>
      </c>
      <c r="I14" s="134">
        <f ca="1">MIN(OFFSET(Sheet3!$C$6:$J$6,C15,$B$11))</f>
        <v>0</v>
      </c>
      <c r="J14" s="167">
        <f ca="1">(MAX(OFFSET(Sheet3!$C$7:$J$7,C15,$B$11)))/86400</f>
        <v>0</v>
      </c>
      <c r="K14" s="167" t="e">
        <f ca="1">(AVERAGE(OFFSET(Sheet3!$C$7:$J$7,C15,$B$11)))/86400</f>
        <v>#DIV/0!</v>
      </c>
      <c r="L14" s="167">
        <f ca="1">(MIN(OFFSET(Sheet3!$C$7:$J$7,C15,$B$11)))/86400</f>
        <v>0</v>
      </c>
      <c r="M14" s="134">
        <f ca="1">MAX(OFFSET(Sheet3!$C$8:$J$8,C15,$B$11))</f>
        <v>0</v>
      </c>
      <c r="N14" s="134">
        <f ca="1">(OFFSET(Sheet3!$K$8,C15,$B$11))</f>
        <v>0</v>
      </c>
      <c r="O14" s="134">
        <f ca="1">MIN(OFFSET(Sheet3!$C$8:$J$8,C15,$B$11))</f>
        <v>0</v>
      </c>
    </row>
    <row r="15" spans="1:15" x14ac:dyDescent="0.25">
      <c r="A15" s="134">
        <v>11</v>
      </c>
      <c r="B15" s="134">
        <v>90</v>
      </c>
      <c r="C15" s="134">
        <v>40</v>
      </c>
      <c r="D15" s="134">
        <f ca="1">OFFSET(Sheet3!$B$5,C16,0)</f>
        <v>76</v>
      </c>
      <c r="E15" s="134">
        <v>7</v>
      </c>
      <c r="F15" s="134">
        <f ca="1">OFFSET(Sheet3!$C$5,C16,$B$11)</f>
        <v>0</v>
      </c>
      <c r="G15" s="134">
        <f ca="1">MAX(OFFSET(Sheet3!$C$6:$J$6,C16,$B$11))</f>
        <v>0</v>
      </c>
      <c r="H15" s="134" t="e">
        <f ca="1">AVERAGE(OFFSET(Sheet3!$C$6:$J$6,C16,$B$11))</f>
        <v>#DIV/0!</v>
      </c>
      <c r="I15" s="134">
        <f ca="1">MIN(OFFSET(Sheet3!$C$6:$J$6,C16,$B$11))</f>
        <v>0</v>
      </c>
      <c r="J15" s="167">
        <f ca="1">(MAX(OFFSET(Sheet3!$C$7:$J$7,C16,$B$11)))/86400</f>
        <v>0</v>
      </c>
      <c r="K15" s="167" t="e">
        <f ca="1">(AVERAGE(OFFSET(Sheet3!$C$7:$J$7,C16,$B$11)))/86400</f>
        <v>#DIV/0!</v>
      </c>
      <c r="L15" s="167">
        <f ca="1">(MIN(OFFSET(Sheet3!$C$7:$J$7,C16,$B$11)))/86400</f>
        <v>0</v>
      </c>
      <c r="M15" s="134">
        <f ca="1">MAX(OFFSET(Sheet3!$C$8:$J$8,C16,$B$11))</f>
        <v>0</v>
      </c>
      <c r="N15" s="134">
        <f ca="1">(OFFSET(Sheet3!$K$8,C16,$B$11))</f>
        <v>0</v>
      </c>
      <c r="O15" s="134">
        <f ca="1">MIN(OFFSET(Sheet3!$C$8:$J$8,C16,$B$11))</f>
        <v>0</v>
      </c>
    </row>
    <row r="16" spans="1:15" x14ac:dyDescent="0.25">
      <c r="A16" s="134">
        <v>12</v>
      </c>
      <c r="B16" s="134">
        <v>99</v>
      </c>
      <c r="C16" s="134">
        <v>44</v>
      </c>
      <c r="D16" s="134">
        <f ca="1">OFFSET(Sheet3!$B$5,C17,0)</f>
        <v>79</v>
      </c>
      <c r="E16" s="134">
        <v>7</v>
      </c>
      <c r="F16" s="134">
        <f ca="1">OFFSET(Sheet3!$C$5,C17,$B$11)</f>
        <v>2</v>
      </c>
      <c r="G16" s="134">
        <f ca="1">MAX(OFFSET(Sheet3!$C$6:$J$6,C17,$B$11))</f>
        <v>702.28</v>
      </c>
      <c r="H16" s="134">
        <f ca="1">AVERAGE(OFFSET(Sheet3!$C$6:$J$6,C17,$B$11))</f>
        <v>623.66</v>
      </c>
      <c r="I16" s="134">
        <f ca="1">MIN(OFFSET(Sheet3!$C$6:$J$6,C17,$B$11))</f>
        <v>545.04</v>
      </c>
      <c r="J16" s="167">
        <f ca="1">(MAX(OFFSET(Sheet3!$C$7:$J$7,C17,$B$11)))/86400</f>
        <v>5.9606481481481481E-3</v>
      </c>
      <c r="K16" s="167">
        <f ca="1">(AVERAGE(OFFSET(Sheet3!$C$7:$J$7,C17,$B$11)))/86400</f>
        <v>5.5497685185185181E-3</v>
      </c>
      <c r="L16" s="167">
        <f ca="1">(MIN(OFFSET(Sheet3!$C$7:$J$7,C17,$B$11)))/86400</f>
        <v>5.138888888888889E-3</v>
      </c>
      <c r="M16" s="134">
        <f ca="1">MAX(OFFSET(Sheet3!$C$8:$J$8,C17,$B$11))</f>
        <v>0.92871199999999998</v>
      </c>
      <c r="N16" s="134">
        <f ca="1">(OFFSET(Sheet3!$K$8,C17,$B$11))</f>
        <v>0.8868015986652763</v>
      </c>
      <c r="O16" s="134">
        <f ca="1">MIN(OFFSET(Sheet3!$C$8:$J$8,C17,$B$11))</f>
        <v>0.83628199999999997</v>
      </c>
    </row>
    <row r="17" spans="1:15" x14ac:dyDescent="0.25">
      <c r="A17" s="134">
        <v>13</v>
      </c>
      <c r="B17" s="134">
        <v>108</v>
      </c>
      <c r="C17" s="134">
        <v>48</v>
      </c>
      <c r="D17" s="134">
        <f ca="1">OFFSET(Sheet3!$B$5,C18,0)</f>
        <v>82</v>
      </c>
      <c r="E17" s="134">
        <v>7</v>
      </c>
      <c r="F17" s="134">
        <f ca="1">OFFSET(Sheet3!$C$5,C18,$B$11)</f>
        <v>2</v>
      </c>
      <c r="G17" s="134">
        <f ca="1">MAX(OFFSET(Sheet3!$C$6:$J$6,C18,$B$11))</f>
        <v>973.92</v>
      </c>
      <c r="H17" s="134">
        <f ca="1">AVERAGE(OFFSET(Sheet3!$C$6:$J$6,C18,$B$11))</f>
        <v>730.43999999999994</v>
      </c>
      <c r="I17" s="134">
        <f ca="1">MIN(OFFSET(Sheet3!$C$6:$J$6,C18,$B$11))</f>
        <v>486.96</v>
      </c>
      <c r="J17" s="167">
        <f ca="1">(MAX(OFFSET(Sheet3!$C$7:$J$7,C18,$B$11)))/86400</f>
        <v>5.347222222222222E-3</v>
      </c>
      <c r="K17" s="167">
        <f ca="1">(AVERAGE(OFFSET(Sheet3!$C$7:$J$7,C18,$B$11)))/86400</f>
        <v>4.0625000000000001E-3</v>
      </c>
      <c r="L17" s="167">
        <f ca="1">(MIN(OFFSET(Sheet3!$C$7:$J$7,C18,$B$11)))/86400</f>
        <v>2.7777777777777779E-3</v>
      </c>
      <c r="M17" s="134">
        <f ca="1">MAX(OFFSET(Sheet3!$C$8:$J$8,C18,$B$11))</f>
        <v>1.4373035470129871</v>
      </c>
      <c r="N17" s="134">
        <f ca="1">(OFFSET(Sheet3!$K$8,C18,$B$11))</f>
        <v>1.4188765784615385</v>
      </c>
      <c r="O17" s="134">
        <f ca="1">MIN(OFFSET(Sheet3!$C$8:$J$8,C18,$B$11))</f>
        <v>1.383404664</v>
      </c>
    </row>
    <row r="18" spans="1:15" x14ac:dyDescent="0.25">
      <c r="A18" s="134">
        <v>14</v>
      </c>
      <c r="B18" s="134">
        <v>117</v>
      </c>
      <c r="C18" s="134">
        <v>52</v>
      </c>
      <c r="D18" s="134">
        <f ca="1">OFFSET(Sheet3!$B$5,C19,0)</f>
        <v>84</v>
      </c>
      <c r="E18" s="134">
        <v>7</v>
      </c>
      <c r="F18" s="134">
        <f ca="1">OFFSET(Sheet3!$C$5,C19,$B$11)</f>
        <v>0</v>
      </c>
      <c r="G18" s="134">
        <f ca="1">MAX(OFFSET(Sheet3!$C$6:$J$6,C19,$B$11))</f>
        <v>0</v>
      </c>
      <c r="H18" s="134" t="e">
        <f ca="1">AVERAGE(OFFSET(Sheet3!$C$6:$J$6,C19,$B$11))</f>
        <v>#DIV/0!</v>
      </c>
      <c r="I18" s="134">
        <f ca="1">MIN(OFFSET(Sheet3!$C$6:$J$6,C19,$B$11))</f>
        <v>0</v>
      </c>
      <c r="J18" s="167">
        <f ca="1">(MAX(OFFSET(Sheet3!$C$7:$J$7,C19,$B$11)))/86400</f>
        <v>0</v>
      </c>
      <c r="K18" s="167" t="e">
        <f ca="1">(AVERAGE(OFFSET(Sheet3!$C$7:$J$7,C19,$B$11)))/86400</f>
        <v>#DIV/0!</v>
      </c>
      <c r="L18" s="167">
        <f ca="1">(MIN(OFFSET(Sheet3!$C$7:$J$7,C19,$B$11)))/86400</f>
        <v>0</v>
      </c>
      <c r="M18" s="134">
        <f ca="1">MAX(OFFSET(Sheet3!$C$8:$J$8,C19,$B$11))</f>
        <v>0</v>
      </c>
      <c r="N18" s="134">
        <f ca="1">(OFFSET(Sheet3!$K$8,C19,$B$11))</f>
        <v>0</v>
      </c>
      <c r="O18" s="134">
        <f ca="1">MIN(OFFSET(Sheet3!$C$8:$J$8,C19,$B$11))</f>
        <v>0</v>
      </c>
    </row>
    <row r="19" spans="1:15" x14ac:dyDescent="0.25">
      <c r="A19" s="134">
        <v>15</v>
      </c>
      <c r="B19" s="134">
        <v>126</v>
      </c>
      <c r="C19" s="134">
        <v>56</v>
      </c>
      <c r="D19" s="134">
        <f ca="1">OFFSET(Sheet3!$B$5,C20,0)</f>
        <v>86</v>
      </c>
      <c r="E19" s="134">
        <v>7</v>
      </c>
      <c r="F19" s="134">
        <f ca="1">OFFSET(Sheet3!$C$5,C20,$B$11)</f>
        <v>1</v>
      </c>
      <c r="G19" s="134">
        <f ca="1">MAX(OFFSET(Sheet3!$C$6:$J$6,C20,$B$11))</f>
        <v>516.96</v>
      </c>
      <c r="H19" s="134">
        <f ca="1">AVERAGE(OFFSET(Sheet3!$C$6:$J$6,C20,$B$11))</f>
        <v>516.96</v>
      </c>
      <c r="I19" s="134">
        <f ca="1">MIN(OFFSET(Sheet3!$C$6:$J$6,C20,$B$11))</f>
        <v>516.96</v>
      </c>
      <c r="J19" s="167">
        <f ca="1">(MAX(OFFSET(Sheet3!$C$7:$J$7,C20,$B$11)))/86400</f>
        <v>3.7268518518518519E-3</v>
      </c>
      <c r="K19" s="167">
        <f ca="1">(AVERAGE(OFFSET(Sheet3!$C$7:$J$7,C20,$B$11)))/86400</f>
        <v>3.7268518518518519E-3</v>
      </c>
      <c r="L19" s="167">
        <f ca="1">(MIN(OFFSET(Sheet3!$C$7:$J$7,C20,$B$11)))/86400</f>
        <v>3.7268518518518519E-3</v>
      </c>
      <c r="M19" s="134">
        <f ca="1">MAX(OFFSET(Sheet3!$C$8:$J$8,C20,$B$11))</f>
        <v>1.0946322961490682</v>
      </c>
      <c r="N19" s="134">
        <f ca="1">(OFFSET(Sheet3!$K$8,C20,$B$11))</f>
        <v>1.0946322961490682</v>
      </c>
      <c r="O19" s="134">
        <f ca="1">MIN(OFFSET(Sheet3!$C$8:$J$8,C20,$B$11))</f>
        <v>1.0946322961490682</v>
      </c>
    </row>
    <row r="20" spans="1:15" x14ac:dyDescent="0.25">
      <c r="C20" s="134">
        <v>60</v>
      </c>
      <c r="D20" s="134">
        <f ca="1">OFFSET(Sheet3!$B$5,C21,0)</f>
        <v>88</v>
      </c>
      <c r="E20" s="134">
        <v>7</v>
      </c>
      <c r="F20" s="134">
        <f ca="1">OFFSET(Sheet3!$C$5,C21,$B$11)</f>
        <v>0</v>
      </c>
      <c r="G20" s="134">
        <f ca="1">MAX(OFFSET(Sheet3!$C$6:$J$6,C21,$B$11))</f>
        <v>0</v>
      </c>
      <c r="H20" s="134" t="e">
        <f ca="1">AVERAGE(OFFSET(Sheet3!$C$6:$J$6,C21,$B$11))</f>
        <v>#DIV/0!</v>
      </c>
      <c r="I20" s="134">
        <f ca="1">MIN(OFFSET(Sheet3!$C$6:$J$6,C21,$B$11))</f>
        <v>0</v>
      </c>
      <c r="J20" s="167">
        <f ca="1">(MAX(OFFSET(Sheet3!$C$7:$J$7,C21,$B$11)))/86400</f>
        <v>0</v>
      </c>
      <c r="K20" s="167" t="e">
        <f ca="1">(AVERAGE(OFFSET(Sheet3!$C$7:$J$7,C21,$B$11)))/86400</f>
        <v>#DIV/0!</v>
      </c>
      <c r="L20" s="167">
        <f ca="1">(MIN(OFFSET(Sheet3!$C$7:$J$7,C21,$B$11)))/86400</f>
        <v>0</v>
      </c>
      <c r="M20" s="134">
        <f ca="1">MAX(OFFSET(Sheet3!$C$8:$J$8,C21,$B$11))</f>
        <v>0</v>
      </c>
      <c r="N20" s="134">
        <f ca="1">(OFFSET(Sheet3!$K$8,C21,$B$11))</f>
        <v>0</v>
      </c>
      <c r="O20" s="134">
        <f ca="1">MIN(OFFSET(Sheet3!$C$8:$J$8,C21,$B$11))</f>
        <v>0</v>
      </c>
    </row>
    <row r="21" spans="1:15" x14ac:dyDescent="0.25">
      <c r="C21" s="134">
        <v>64</v>
      </c>
      <c r="D21" s="134">
        <f ca="1">OFFSET(Sheet3!$B$5,C22,0)</f>
        <v>89</v>
      </c>
      <c r="E21" s="134">
        <v>7</v>
      </c>
      <c r="F21" s="134">
        <f ca="1">OFFSET(Sheet3!$C$5,C22,$B$11)</f>
        <v>0</v>
      </c>
      <c r="G21" s="134">
        <f ca="1">MAX(OFFSET(Sheet3!$C$6:$J$6,C22,$B$11))</f>
        <v>0</v>
      </c>
      <c r="H21" s="134" t="e">
        <f ca="1">AVERAGE(OFFSET(Sheet3!$C$6:$J$6,C22,$B$11))</f>
        <v>#DIV/0!</v>
      </c>
      <c r="I21" s="134">
        <f ca="1">MIN(OFFSET(Sheet3!$C$6:$J$6,C22,$B$11))</f>
        <v>0</v>
      </c>
      <c r="J21" s="167">
        <f ca="1">(MAX(OFFSET(Sheet3!$C$7:$J$7,C22,$B$11)))/86400</f>
        <v>0</v>
      </c>
      <c r="K21" s="167" t="e">
        <f ca="1">(AVERAGE(OFFSET(Sheet3!$C$7:$J$7,C22,$B$11)))/86400</f>
        <v>#DIV/0!</v>
      </c>
      <c r="L21" s="167">
        <f ca="1">(MIN(OFFSET(Sheet3!$C$7:$J$7,C22,$B$11)))/86400</f>
        <v>0</v>
      </c>
      <c r="M21" s="134">
        <f ca="1">MAX(OFFSET(Sheet3!$C$8:$J$8,C22,$B$11))</f>
        <v>0</v>
      </c>
      <c r="N21" s="134">
        <f ca="1">(OFFSET(Sheet3!$K$8,C22,$B$11))</f>
        <v>0</v>
      </c>
      <c r="O21" s="134">
        <f ca="1">MIN(OFFSET(Sheet3!$C$8:$J$8,C22,$B$11))</f>
        <v>0</v>
      </c>
    </row>
    <row r="22" spans="1:15" x14ac:dyDescent="0.25">
      <c r="C22" s="134">
        <v>68</v>
      </c>
      <c r="D22" s="134">
        <f ca="1">OFFSET(Sheet3!$B$5,C23,0)</f>
        <v>91</v>
      </c>
      <c r="E22" s="134">
        <v>7</v>
      </c>
      <c r="F22" s="134">
        <f ca="1">OFFSET(Sheet3!$C$5,C23,$B$11)</f>
        <v>0</v>
      </c>
      <c r="G22" s="134">
        <f ca="1">MAX(OFFSET(Sheet3!$C$6:$J$6,C23,$B$11))</f>
        <v>0</v>
      </c>
      <c r="H22" s="134" t="e">
        <f ca="1">AVERAGE(OFFSET(Sheet3!$C$6:$J$6,C23,$B$11))</f>
        <v>#DIV/0!</v>
      </c>
      <c r="I22" s="134">
        <f ca="1">MIN(OFFSET(Sheet3!$C$6:$J$6,C23,$B$11))</f>
        <v>0</v>
      </c>
      <c r="J22" s="167">
        <f ca="1">(MAX(OFFSET(Sheet3!$C$7:$J$7,C23,$B$11)))/86400</f>
        <v>0</v>
      </c>
      <c r="K22" s="167" t="e">
        <f ca="1">(AVERAGE(OFFSET(Sheet3!$C$7:$J$7,C23,$B$11)))/86400</f>
        <v>#DIV/0!</v>
      </c>
      <c r="L22" s="167">
        <f ca="1">(MIN(OFFSET(Sheet3!$C$7:$J$7,C23,$B$11)))/86400</f>
        <v>0</v>
      </c>
      <c r="M22" s="134">
        <f ca="1">MAX(OFFSET(Sheet3!$C$8:$J$8,C23,$B$11))</f>
        <v>0</v>
      </c>
      <c r="N22" s="134">
        <f ca="1">(OFFSET(Sheet3!$K$8,C23,$B$11))</f>
        <v>0</v>
      </c>
      <c r="O22" s="134">
        <f ca="1">MIN(OFFSET(Sheet3!$C$8:$J$8,C23,$B$11))</f>
        <v>0</v>
      </c>
    </row>
    <row r="23" spans="1:15" x14ac:dyDescent="0.25">
      <c r="C23" s="134">
        <v>72</v>
      </c>
      <c r="D23" s="134">
        <f ca="1">OFFSET(Sheet3!$B$5,C24,0)</f>
        <v>93</v>
      </c>
      <c r="E23" s="134">
        <v>7</v>
      </c>
      <c r="F23" s="134">
        <f ca="1">OFFSET(Sheet3!$C$5,C24,$B$11)</f>
        <v>0</v>
      </c>
      <c r="G23" s="134">
        <f ca="1">MAX(OFFSET(Sheet3!$C$6:$J$6,C24,$B$11))</f>
        <v>0</v>
      </c>
      <c r="H23" s="134" t="e">
        <f ca="1">AVERAGE(OFFSET(Sheet3!$C$6:$J$6,C24,$B$11))</f>
        <v>#DIV/0!</v>
      </c>
      <c r="I23" s="134">
        <f ca="1">MIN(OFFSET(Sheet3!$C$6:$J$6,C24,$B$11))</f>
        <v>0</v>
      </c>
      <c r="J23" s="167">
        <f ca="1">(MAX(OFFSET(Sheet3!$C$7:$J$7,C24,$B$11)))/86400</f>
        <v>0</v>
      </c>
      <c r="K23" s="167" t="e">
        <f ca="1">(AVERAGE(OFFSET(Sheet3!$C$7:$J$7,C24,$B$11)))/86400</f>
        <v>#DIV/0!</v>
      </c>
      <c r="L23" s="167">
        <f ca="1">(MIN(OFFSET(Sheet3!$C$7:$J$7,C24,$B$11)))/86400</f>
        <v>0</v>
      </c>
      <c r="M23" s="134">
        <f ca="1">MAX(OFFSET(Sheet3!$C$8:$J$8,C24,$B$11))</f>
        <v>0</v>
      </c>
      <c r="N23" s="134">
        <f ca="1">(OFFSET(Sheet3!$K$8,C24,$B$11))</f>
        <v>0</v>
      </c>
      <c r="O23" s="134">
        <f ca="1">MIN(OFFSET(Sheet3!$C$8:$J$8,C24,$B$11))</f>
        <v>0</v>
      </c>
    </row>
    <row r="24" spans="1:15" x14ac:dyDescent="0.25">
      <c r="C24" s="134">
        <v>76</v>
      </c>
      <c r="D24" s="134">
        <f ca="1">OFFSET(Sheet3!$B$5,C25,0)</f>
        <v>95</v>
      </c>
      <c r="E24" s="134">
        <v>7</v>
      </c>
      <c r="F24" s="134">
        <f ca="1">OFFSET(Sheet3!$C$5,C25,$B$11)</f>
        <v>0</v>
      </c>
      <c r="G24" s="134">
        <f ca="1">MAX(OFFSET(Sheet3!$C$6:$J$6,C25,$B$11))</f>
        <v>0</v>
      </c>
      <c r="H24" s="134" t="e">
        <f ca="1">AVERAGE(OFFSET(Sheet3!$C$6:$J$6,C25,$B$11))</f>
        <v>#DIV/0!</v>
      </c>
      <c r="I24" s="134">
        <f ca="1">MIN(OFFSET(Sheet3!$C$6:$J$6,C25,$B$11))</f>
        <v>0</v>
      </c>
      <c r="J24" s="167">
        <f ca="1">(MAX(OFFSET(Sheet3!$C$7:$J$7,C25,$B$11)))/86400</f>
        <v>0</v>
      </c>
      <c r="K24" s="167" t="e">
        <f ca="1">(AVERAGE(OFFSET(Sheet3!$C$7:$J$7,C25,$B$11)))/86400</f>
        <v>#DIV/0!</v>
      </c>
      <c r="L24" s="167">
        <f ca="1">(MIN(OFFSET(Sheet3!$C$7:$J$7,C25,$B$11)))/86400</f>
        <v>0</v>
      </c>
      <c r="M24" s="134">
        <f ca="1">MAX(OFFSET(Sheet3!$C$8:$J$8,C25,$B$11))</f>
        <v>0</v>
      </c>
      <c r="N24" s="134">
        <f ca="1">(OFFSET(Sheet3!$K$8,C25,$B$11))</f>
        <v>0</v>
      </c>
      <c r="O24" s="134">
        <f ca="1">MIN(OFFSET(Sheet3!$C$8:$J$8,C25,$B$11))</f>
        <v>0</v>
      </c>
    </row>
    <row r="25" spans="1:15" x14ac:dyDescent="0.25">
      <c r="C25" s="134">
        <v>80</v>
      </c>
      <c r="D25" s="134">
        <f ca="1">OFFSET(Sheet3!$B$5,C26,0)</f>
        <v>98</v>
      </c>
      <c r="E25" s="134">
        <v>7</v>
      </c>
      <c r="F25" s="134">
        <f ca="1">OFFSET(Sheet3!$C$5,C26,$B$11)</f>
        <v>0</v>
      </c>
      <c r="G25" s="134">
        <f ca="1">MAX(OFFSET(Sheet3!$C$6:$J$6,C26,$B$11))</f>
        <v>0</v>
      </c>
      <c r="H25" s="134" t="e">
        <f ca="1">AVERAGE(OFFSET(Sheet3!$C$6:$J$6,C26,$B$11))</f>
        <v>#DIV/0!</v>
      </c>
      <c r="I25" s="134">
        <f ca="1">MIN(OFFSET(Sheet3!$C$6:$J$6,C26,$B$11))</f>
        <v>0</v>
      </c>
      <c r="J25" s="167">
        <f ca="1">(MAX(OFFSET(Sheet3!$C$7:$J$7,C26,$B$11)))/86400</f>
        <v>0</v>
      </c>
      <c r="K25" s="167" t="e">
        <f ca="1">(AVERAGE(OFFSET(Sheet3!$C$7:$J$7,C26,$B$11)))/86400</f>
        <v>#DIV/0!</v>
      </c>
      <c r="L25" s="167">
        <f ca="1">(MIN(OFFSET(Sheet3!$C$7:$J$7,C26,$B$11)))/86400</f>
        <v>0</v>
      </c>
      <c r="M25" s="134">
        <f ca="1">MAX(OFFSET(Sheet3!$C$8:$J$8,C26,$B$11))</f>
        <v>0</v>
      </c>
      <c r="N25" s="134">
        <f ca="1">(OFFSET(Sheet3!$K$8,C26,$B$11))</f>
        <v>0</v>
      </c>
      <c r="O25" s="134">
        <f ca="1">MIN(OFFSET(Sheet3!$C$8:$J$8,C26,$B$11))</f>
        <v>0</v>
      </c>
    </row>
    <row r="26" spans="1:15" x14ac:dyDescent="0.25">
      <c r="C26" s="134">
        <v>84</v>
      </c>
      <c r="D26" s="134">
        <f ca="1">OFFSET(Sheet3!$B$5,C27,0)</f>
        <v>99</v>
      </c>
      <c r="E26" s="134">
        <v>7</v>
      </c>
      <c r="F26" s="134">
        <f ca="1">OFFSET(Sheet3!$C$5,C27,$B$11)</f>
        <v>0</v>
      </c>
      <c r="G26" s="134">
        <f ca="1">MAX(OFFSET(Sheet3!$C$6:$J$6,C27,$B$11))</f>
        <v>0</v>
      </c>
      <c r="H26" s="134" t="e">
        <f ca="1">AVERAGE(OFFSET(Sheet3!$C$6:$J$6,C27,$B$11))</f>
        <v>#DIV/0!</v>
      </c>
      <c r="I26" s="134">
        <f ca="1">MIN(OFFSET(Sheet3!$C$6:$J$6,C27,$B$11))</f>
        <v>0</v>
      </c>
      <c r="J26" s="167">
        <f ca="1">(MAX(OFFSET(Sheet3!$C$7:$J$7,C27,$B$11)))/86400</f>
        <v>0</v>
      </c>
      <c r="K26" s="167" t="e">
        <f ca="1">(AVERAGE(OFFSET(Sheet3!$C$7:$J$7,C27,$B$11)))/86400</f>
        <v>#DIV/0!</v>
      </c>
      <c r="L26" s="167">
        <f ca="1">(MIN(OFFSET(Sheet3!$C$7:$J$7,C27,$B$11)))/86400</f>
        <v>0</v>
      </c>
      <c r="M26" s="134">
        <f ca="1">MAX(OFFSET(Sheet3!$C$8:$J$8,C27,$B$11))</f>
        <v>0</v>
      </c>
      <c r="N26" s="134">
        <f ca="1">(OFFSET(Sheet3!$K$8,C27,$B$11))</f>
        <v>0</v>
      </c>
      <c r="O26" s="134">
        <f ca="1">MIN(OFFSET(Sheet3!$C$8:$J$8,C27,$B$11))</f>
        <v>0</v>
      </c>
    </row>
    <row r="27" spans="1:15" x14ac:dyDescent="0.25">
      <c r="C27" s="134">
        <v>88</v>
      </c>
      <c r="D27" s="134">
        <f ca="1">OFFSET(Sheet3!$B$5,C28,0)</f>
        <v>106</v>
      </c>
      <c r="E27" s="134">
        <v>7</v>
      </c>
      <c r="F27" s="134">
        <f ca="1">OFFSET(Sheet3!$C$5,C28,$B$11)</f>
        <v>0</v>
      </c>
      <c r="G27" s="134">
        <f ca="1">MAX(OFFSET(Sheet3!$C$6:$J$6,C28,$B$11))</f>
        <v>0</v>
      </c>
      <c r="H27" s="134" t="e">
        <f ca="1">AVERAGE(OFFSET(Sheet3!$C$6:$J$6,C28,$B$11))</f>
        <v>#DIV/0!</v>
      </c>
      <c r="I27" s="134">
        <f ca="1">MIN(OFFSET(Sheet3!$C$6:$J$6,C28,$B$11))</f>
        <v>0</v>
      </c>
      <c r="J27" s="167">
        <f ca="1">(MAX(OFFSET(Sheet3!$C$7:$J$7,C28,$B$11)))/86400</f>
        <v>0</v>
      </c>
      <c r="K27" s="167" t="e">
        <f ca="1">(AVERAGE(OFFSET(Sheet3!$C$7:$J$7,C28,$B$11)))/86400</f>
        <v>#DIV/0!</v>
      </c>
      <c r="L27" s="167">
        <f ca="1">(MIN(OFFSET(Sheet3!$C$7:$J$7,C28,$B$11)))/86400</f>
        <v>0</v>
      </c>
      <c r="M27" s="134">
        <f ca="1">MAX(OFFSET(Sheet3!$C$8:$J$8,C28,$B$11))</f>
        <v>0</v>
      </c>
      <c r="N27" s="134">
        <f ca="1">(OFFSET(Sheet3!$K$8,C28,$B$11))</f>
        <v>0</v>
      </c>
      <c r="O27" s="134">
        <f ca="1">MIN(OFFSET(Sheet3!$C$8:$J$8,C28,$B$11))</f>
        <v>0</v>
      </c>
    </row>
    <row r="28" spans="1:15" x14ac:dyDescent="0.25">
      <c r="C28" s="134">
        <v>92</v>
      </c>
      <c r="D28" s="134">
        <f ca="1">OFFSET(Sheet3!$B$5,C29,0)</f>
        <v>107</v>
      </c>
      <c r="E28" s="134">
        <v>7</v>
      </c>
      <c r="F28" s="134">
        <f ca="1">OFFSET(Sheet3!$C$5,C29,$B$11)</f>
        <v>0</v>
      </c>
      <c r="G28" s="134">
        <f ca="1">MAX(OFFSET(Sheet3!$C$6:$J$6,C29,$B$11))</f>
        <v>0</v>
      </c>
      <c r="H28" s="134" t="e">
        <f ca="1">AVERAGE(OFFSET(Sheet3!$C$6:$J$6,C29,$B$11))</f>
        <v>#DIV/0!</v>
      </c>
      <c r="I28" s="134">
        <f ca="1">MIN(OFFSET(Sheet3!$C$6:$J$6,C29,$B$11))</f>
        <v>0</v>
      </c>
      <c r="J28" s="167">
        <f ca="1">(MAX(OFFSET(Sheet3!$C$7:$J$7,C29,$B$11)))/86400</f>
        <v>0</v>
      </c>
      <c r="K28" s="167" t="e">
        <f ca="1">(AVERAGE(OFFSET(Sheet3!$C$7:$J$7,C29,$B$11)))/86400</f>
        <v>#DIV/0!</v>
      </c>
      <c r="L28" s="167">
        <f ca="1">(MIN(OFFSET(Sheet3!$C$7:$J$7,C29,$B$11)))/86400</f>
        <v>0</v>
      </c>
      <c r="M28" s="134">
        <f ca="1">MAX(OFFSET(Sheet3!$C$8:$J$8,C29,$B$11))</f>
        <v>0</v>
      </c>
      <c r="N28" s="134">
        <f ca="1">(OFFSET(Sheet3!$K$8,C29,$B$11))</f>
        <v>0</v>
      </c>
      <c r="O28" s="134">
        <f ca="1">MIN(OFFSET(Sheet3!$C$8:$J$8,C29,$B$11))</f>
        <v>0</v>
      </c>
    </row>
    <row r="29" spans="1:15" x14ac:dyDescent="0.25">
      <c r="C29" s="134">
        <v>96</v>
      </c>
      <c r="D29" s="134">
        <f ca="1">OFFSET(Sheet3!$B$5,C30,0)</f>
        <v>109</v>
      </c>
      <c r="E29" s="134">
        <v>7</v>
      </c>
      <c r="F29" s="134">
        <f ca="1">OFFSET(Sheet3!$C$5,C30,$B$11)</f>
        <v>1</v>
      </c>
      <c r="G29" s="134">
        <f ca="1">MAX(OFFSET(Sheet3!$C$6:$J$6,C30,$B$11))</f>
        <v>574.64</v>
      </c>
      <c r="H29" s="134">
        <f ca="1">AVERAGE(OFFSET(Sheet3!$C$6:$J$6,C30,$B$11))</f>
        <v>574.64</v>
      </c>
      <c r="I29" s="134">
        <f ca="1">MIN(OFFSET(Sheet3!$C$6:$J$6,C30,$B$11))</f>
        <v>574.64</v>
      </c>
      <c r="J29" s="167">
        <f ca="1">(MAX(OFFSET(Sheet3!$C$7:$J$7,C30,$B$11)))/86400</f>
        <v>9.3055555555555548E-3</v>
      </c>
      <c r="K29" s="167">
        <f ca="1">(AVERAGE(OFFSET(Sheet3!$C$7:$J$7,C30,$B$11)))/86400</f>
        <v>9.3055555555555548E-3</v>
      </c>
      <c r="L29" s="167">
        <f ca="1">(MIN(OFFSET(Sheet3!$C$7:$J$7,C30,$B$11)))/86400</f>
        <v>9.3055555555555548E-3</v>
      </c>
      <c r="M29" s="134">
        <f ca="1">MAX(OFFSET(Sheet3!$C$8:$J$8,C30,$B$11))</f>
        <v>0.48729</v>
      </c>
      <c r="N29" s="134">
        <f ca="1">(OFFSET(Sheet3!$K$8,C30,$B$11))</f>
        <v>0.48731187343283583</v>
      </c>
      <c r="O29" s="134">
        <f ca="1">MIN(OFFSET(Sheet3!$C$8:$J$8,C30,$B$11))</f>
        <v>0.48729</v>
      </c>
    </row>
    <row r="30" spans="1:15" x14ac:dyDescent="0.25">
      <c r="C30" s="134">
        <v>100</v>
      </c>
      <c r="D30" s="134">
        <f ca="1">OFFSET(Sheet3!$B$5,C31,0)</f>
        <v>111</v>
      </c>
      <c r="E30" s="134">
        <v>7</v>
      </c>
      <c r="F30" s="134">
        <f ca="1">OFFSET(Sheet3!$C$5,C31,$B$11)</f>
        <v>2</v>
      </c>
      <c r="G30" s="134">
        <f ca="1">MAX(OFFSET(Sheet3!$C$6:$J$6,C31,$B$11))</f>
        <v>516.96</v>
      </c>
      <c r="H30" s="134">
        <f ca="1">AVERAGE(OFFSET(Sheet3!$C$6:$J$6,C31,$B$11))</f>
        <v>408.755</v>
      </c>
      <c r="I30" s="134">
        <f ca="1">MIN(OFFSET(Sheet3!$C$6:$J$6,C31,$B$11))</f>
        <v>300.55</v>
      </c>
      <c r="J30" s="167">
        <f ca="1">(MAX(OFFSET(Sheet3!$C$7:$J$7,C31,$B$11)))/86400</f>
        <v>3.1365740740740742E-3</v>
      </c>
      <c r="K30" s="167">
        <f ca="1">(AVERAGE(OFFSET(Sheet3!$C$7:$J$7,C31,$B$11)))/86400</f>
        <v>2.8530092592592591E-3</v>
      </c>
      <c r="L30" s="167">
        <f ca="1">(MIN(OFFSET(Sheet3!$C$7:$J$7,C31,$B$11)))/86400</f>
        <v>2.5694444444444445E-3</v>
      </c>
      <c r="M30" s="134">
        <f ca="1">MAX(OFFSET(Sheet3!$C$8:$J$8,C31,$B$11))</f>
        <v>1.300049</v>
      </c>
      <c r="N30" s="134">
        <f ca="1">(OFFSET(Sheet3!$K$8,C31,$B$11))</f>
        <v>1.1306113552941175</v>
      </c>
      <c r="O30" s="134">
        <f ca="1">MIN(OFFSET(Sheet3!$C$8:$J$8,C31,$B$11))</f>
        <v>0.92039300000000002</v>
      </c>
    </row>
    <row r="31" spans="1:15" x14ac:dyDescent="0.25">
      <c r="C31" s="134">
        <v>104</v>
      </c>
      <c r="D31" s="134">
        <f ca="1">OFFSET(Sheet3!$B$5,C32,0)</f>
        <v>112</v>
      </c>
      <c r="E31" s="134">
        <v>7</v>
      </c>
      <c r="F31" s="134">
        <f ca="1">OFFSET(Sheet3!$C$5,C32,$B$11)</f>
        <v>0</v>
      </c>
      <c r="G31" s="134">
        <f ca="1">MAX(OFFSET(Sheet3!$C$6:$J$6,C32,$B$11))</f>
        <v>0</v>
      </c>
      <c r="H31" s="134" t="e">
        <f ca="1">AVERAGE(OFFSET(Sheet3!$C$6:$J$6,C32,$B$11))</f>
        <v>#DIV/0!</v>
      </c>
      <c r="I31" s="134">
        <f ca="1">MIN(OFFSET(Sheet3!$C$6:$J$6,C32,$B$11))</f>
        <v>0</v>
      </c>
      <c r="J31" s="167">
        <f ca="1">(MAX(OFFSET(Sheet3!$C$7:$J$7,C32,$B$11)))/86400</f>
        <v>0</v>
      </c>
      <c r="K31" s="167" t="e">
        <f ca="1">(AVERAGE(OFFSET(Sheet3!$C$7:$J$7,C32,$B$11)))/86400</f>
        <v>#DIV/0!</v>
      </c>
      <c r="L31" s="167">
        <f ca="1">(MIN(OFFSET(Sheet3!$C$7:$J$7,C32,$B$11)))/86400</f>
        <v>0</v>
      </c>
      <c r="M31" s="134">
        <f ca="1">MAX(OFFSET(Sheet3!$C$8:$J$8,C32,$B$11))</f>
        <v>0</v>
      </c>
      <c r="N31" s="134">
        <f ca="1">(OFFSET(Sheet3!$K$8,C32,$B$11))</f>
        <v>0</v>
      </c>
      <c r="O31" s="134">
        <f ca="1">MIN(OFFSET(Sheet3!$C$8:$J$8,C32,$B$11))</f>
        <v>0</v>
      </c>
    </row>
    <row r="32" spans="1:15" x14ac:dyDescent="0.25">
      <c r="C32" s="134">
        <v>108</v>
      </c>
      <c r="D32" s="134">
        <f ca="1">OFFSET(Sheet3!$B$5,C33,0)</f>
        <v>114</v>
      </c>
      <c r="E32" s="134">
        <v>7</v>
      </c>
      <c r="F32" s="134">
        <f ca="1">OFFSET(Sheet3!$C$5,C33,$B$11)</f>
        <v>0</v>
      </c>
      <c r="G32" s="134">
        <f ca="1">MAX(OFFSET(Sheet3!$C$6:$J$6,C33,$B$11))</f>
        <v>0</v>
      </c>
      <c r="H32" s="134" t="e">
        <f ca="1">AVERAGE(OFFSET(Sheet3!$C$6:$J$6,C33,$B$11))</f>
        <v>#DIV/0!</v>
      </c>
      <c r="I32" s="134">
        <f ca="1">MIN(OFFSET(Sheet3!$C$6:$J$6,C33,$B$11))</f>
        <v>0</v>
      </c>
      <c r="J32" s="167">
        <f ca="1">(MAX(OFFSET(Sheet3!$C$7:$J$7,C33,$B$11)))/86400</f>
        <v>0</v>
      </c>
      <c r="K32" s="167" t="e">
        <f ca="1">(AVERAGE(OFFSET(Sheet3!$C$7:$J$7,C33,$B$11)))/86400</f>
        <v>#DIV/0!</v>
      </c>
      <c r="L32" s="167">
        <f ca="1">(MIN(OFFSET(Sheet3!$C$7:$J$7,C33,$B$11)))/86400</f>
        <v>0</v>
      </c>
      <c r="M32" s="134">
        <f ca="1">MAX(OFFSET(Sheet3!$C$8:$J$8,C33,$B$11))</f>
        <v>0</v>
      </c>
      <c r="N32" s="134">
        <f ca="1">(OFFSET(Sheet3!$K$8,C33,$B$11))</f>
        <v>0</v>
      </c>
      <c r="O32" s="134">
        <f ca="1">MIN(OFFSET(Sheet3!$C$8:$J$8,C33,$B$11))</f>
        <v>0</v>
      </c>
    </row>
    <row r="33" spans="3:15" x14ac:dyDescent="0.25">
      <c r="C33" s="134">
        <v>112</v>
      </c>
      <c r="D33" s="134">
        <f ca="1">OFFSET(Sheet3!$B$5,C34,0)</f>
        <v>115</v>
      </c>
      <c r="E33" s="134">
        <v>7</v>
      </c>
      <c r="F33" s="134">
        <f ca="1">OFFSET(Sheet3!$C$5,C34,$B$11)</f>
        <v>0</v>
      </c>
      <c r="G33" s="134">
        <f ca="1">MAX(OFFSET(Sheet3!$C$6:$J$6,C34,$B$11))</f>
        <v>0</v>
      </c>
      <c r="H33" s="134" t="e">
        <f ca="1">AVERAGE(OFFSET(Sheet3!$C$6:$J$6,C34,$B$11))</f>
        <v>#DIV/0!</v>
      </c>
      <c r="I33" s="134">
        <f ca="1">MIN(OFFSET(Sheet3!$C$6:$J$6,C34,$B$11))</f>
        <v>0</v>
      </c>
      <c r="J33" s="167">
        <f ca="1">(MAX(OFFSET(Sheet3!$C$7:$J$7,C34,$B$11)))/86400</f>
        <v>0</v>
      </c>
      <c r="K33" s="167" t="e">
        <f ca="1">(AVERAGE(OFFSET(Sheet3!$C$7:$J$7,C34,$B$11)))/86400</f>
        <v>#DIV/0!</v>
      </c>
      <c r="L33" s="167">
        <f ca="1">(MIN(OFFSET(Sheet3!$C$7:$J$7,C34,$B$11)))/86400</f>
        <v>0</v>
      </c>
      <c r="M33" s="134">
        <f ca="1">MAX(OFFSET(Sheet3!$C$8:$J$8,C34,$B$11))</f>
        <v>0</v>
      </c>
      <c r="N33" s="134">
        <f ca="1">(OFFSET(Sheet3!$K$8,C34,$B$11))</f>
        <v>0</v>
      </c>
      <c r="O33" s="134">
        <f ca="1">MIN(OFFSET(Sheet3!$C$8:$J$8,C34,$B$11))</f>
        <v>0</v>
      </c>
    </row>
    <row r="34" spans="3:15" x14ac:dyDescent="0.25">
      <c r="C34" s="134">
        <v>116</v>
      </c>
      <c r="D34" s="134">
        <f ca="1">OFFSET(Sheet3!$B$5,C35,0)</f>
        <v>117</v>
      </c>
      <c r="E34" s="134">
        <v>7</v>
      </c>
      <c r="F34" s="134">
        <f ca="1">OFFSET(Sheet3!$C$5,C35,$B$11)</f>
        <v>0</v>
      </c>
      <c r="G34" s="134">
        <f ca="1">MAX(OFFSET(Sheet3!$C$6:$J$6,C35,$B$11))</f>
        <v>0</v>
      </c>
      <c r="H34" s="134" t="e">
        <f ca="1">AVERAGE(OFFSET(Sheet3!$C$6:$J$6,C35,$B$11))</f>
        <v>#DIV/0!</v>
      </c>
      <c r="I34" s="134">
        <f ca="1">MIN(OFFSET(Sheet3!$C$6:$J$6,C35,$B$11))</f>
        <v>0</v>
      </c>
      <c r="J34" s="167">
        <f ca="1">(MAX(OFFSET(Sheet3!$C$7:$J$7,C35,$B$11)))/86400</f>
        <v>0</v>
      </c>
      <c r="K34" s="167" t="e">
        <f ca="1">(AVERAGE(OFFSET(Sheet3!$C$7:$J$7,C35,$B$11)))/86400</f>
        <v>#DIV/0!</v>
      </c>
      <c r="L34" s="167">
        <f ca="1">(MIN(OFFSET(Sheet3!$C$7:$J$7,C35,$B$11)))/86400</f>
        <v>0</v>
      </c>
      <c r="M34" s="134">
        <f ca="1">MAX(OFFSET(Sheet3!$C$8:$J$8,C35,$B$11))</f>
        <v>0</v>
      </c>
      <c r="N34" s="134">
        <f ca="1">(OFFSET(Sheet3!$K$8,C35,$B$11))</f>
        <v>0</v>
      </c>
      <c r="O34" s="134">
        <f ca="1">MIN(OFFSET(Sheet3!$C$8:$J$8,C35,$B$11))</f>
        <v>0</v>
      </c>
    </row>
    <row r="35" spans="3:15" x14ac:dyDescent="0.25">
      <c r="C35" s="134">
        <v>120</v>
      </c>
      <c r="D35" s="134">
        <f ca="1">OFFSET(Sheet3!$B$5,C36,0)</f>
        <v>118</v>
      </c>
      <c r="E35" s="134">
        <v>7</v>
      </c>
      <c r="F35" s="134">
        <f ca="1">OFFSET(Sheet3!$C$5,C36,$B$11)</f>
        <v>0</v>
      </c>
      <c r="G35" s="134">
        <f ca="1">MAX(OFFSET(Sheet3!$C$6:$J$6,C36,$B$11))</f>
        <v>0</v>
      </c>
      <c r="H35" s="134" t="e">
        <f ca="1">AVERAGE(OFFSET(Sheet3!$C$6:$J$6,C36,$B$11))</f>
        <v>#DIV/0!</v>
      </c>
      <c r="I35" s="134">
        <f ca="1">MIN(OFFSET(Sheet3!$C$6:$J$6,C36,$B$11))</f>
        <v>0</v>
      </c>
      <c r="J35" s="167">
        <f ca="1">(MAX(OFFSET(Sheet3!$C$7:$J$7,C36,$B$11)))/86400</f>
        <v>0</v>
      </c>
      <c r="K35" s="167" t="e">
        <f ca="1">(AVERAGE(OFFSET(Sheet3!$C$7:$J$7,C36,$B$11)))/86400</f>
        <v>#DIV/0!</v>
      </c>
      <c r="L35" s="167">
        <f ca="1">(MIN(OFFSET(Sheet3!$C$7:$J$7,C36,$B$11)))/86400</f>
        <v>0</v>
      </c>
      <c r="M35" s="134">
        <f ca="1">MAX(OFFSET(Sheet3!$C$8:$J$8,C36,$B$11))</f>
        <v>0</v>
      </c>
      <c r="N35" s="134">
        <f ca="1">(OFFSET(Sheet3!$K$8,C36,$B$11))</f>
        <v>0</v>
      </c>
      <c r="O35" s="134">
        <f ca="1">MIN(OFFSET(Sheet3!$C$8:$J$8,C36,$B$11))</f>
        <v>0</v>
      </c>
    </row>
    <row r="36" spans="3:15" x14ac:dyDescent="0.25">
      <c r="C36" s="134">
        <v>124</v>
      </c>
      <c r="D36" s="134">
        <f ca="1">OFFSET(Sheet3!$B$5,C37,0)</f>
        <v>119</v>
      </c>
      <c r="E36" s="134">
        <v>7</v>
      </c>
      <c r="F36" s="134">
        <f ca="1">OFFSET(Sheet3!$C$5,C37,$B$11)</f>
        <v>0</v>
      </c>
      <c r="G36" s="134">
        <f ca="1">MAX(OFFSET(Sheet3!$C$6:$J$6,C37,$B$11))</f>
        <v>0</v>
      </c>
      <c r="H36" s="134" t="e">
        <f ca="1">AVERAGE(OFFSET(Sheet3!$C$6:$J$6,C37,$B$11))</f>
        <v>#DIV/0!</v>
      </c>
      <c r="I36" s="134">
        <f ca="1">MIN(OFFSET(Sheet3!$C$6:$J$6,C37,$B$11))</f>
        <v>0</v>
      </c>
      <c r="J36" s="167">
        <f ca="1">(MAX(OFFSET(Sheet3!$C$7:$J$7,C37,$B$11)))/86400</f>
        <v>0</v>
      </c>
      <c r="K36" s="167" t="e">
        <f ca="1">(AVERAGE(OFFSET(Sheet3!$C$7:$J$7,C37,$B$11)))/86400</f>
        <v>#DIV/0!</v>
      </c>
      <c r="L36" s="167">
        <f ca="1">(MIN(OFFSET(Sheet3!$C$7:$J$7,C37,$B$11)))/86400</f>
        <v>0</v>
      </c>
      <c r="M36" s="134">
        <f ca="1">MAX(OFFSET(Sheet3!$C$8:$J$8,C37,$B$11))</f>
        <v>0</v>
      </c>
      <c r="N36" s="134">
        <f ca="1">(OFFSET(Sheet3!$K$8,C37,$B$11))</f>
        <v>0</v>
      </c>
      <c r="O36" s="134">
        <f ca="1">MIN(OFFSET(Sheet3!$C$8:$J$8,C37,$B$11))</f>
        <v>0</v>
      </c>
    </row>
    <row r="37" spans="3:15" x14ac:dyDescent="0.25">
      <c r="C37" s="134">
        <v>128</v>
      </c>
      <c r="D37" s="134">
        <f ca="1">OFFSET(Sheet3!$B$5,C38,0)</f>
        <v>120</v>
      </c>
      <c r="E37" s="134">
        <v>7</v>
      </c>
      <c r="F37" s="134">
        <f ca="1">OFFSET(Sheet3!$C$5,C38,$B$11)</f>
        <v>0</v>
      </c>
      <c r="G37" s="134">
        <f ca="1">MAX(OFFSET(Sheet3!$C$6:$J$6,C38,$B$11))</f>
        <v>0</v>
      </c>
      <c r="H37" s="134" t="e">
        <f ca="1">AVERAGE(OFFSET(Sheet3!$C$6:$J$6,C38,$B$11))</f>
        <v>#DIV/0!</v>
      </c>
      <c r="I37" s="134">
        <f ca="1">MIN(OFFSET(Sheet3!$C$6:$J$6,C38,$B$11))</f>
        <v>0</v>
      </c>
      <c r="J37" s="167">
        <f ca="1">(MAX(OFFSET(Sheet3!$C$7:$J$7,C38,$B$11)))/86400</f>
        <v>0</v>
      </c>
      <c r="K37" s="167" t="e">
        <f ca="1">(AVERAGE(OFFSET(Sheet3!$C$7:$J$7,C38,$B$11)))/86400</f>
        <v>#DIV/0!</v>
      </c>
      <c r="L37" s="167">
        <f ca="1">(MIN(OFFSET(Sheet3!$C$7:$J$7,C38,$B$11)))/86400</f>
        <v>0</v>
      </c>
      <c r="M37" s="134">
        <f ca="1">MAX(OFFSET(Sheet3!$C$8:$J$8,C38,$B$11))</f>
        <v>0</v>
      </c>
      <c r="N37" s="134">
        <f ca="1">(OFFSET(Sheet3!$K$8,C38,$B$11))</f>
        <v>0</v>
      </c>
      <c r="O37" s="134">
        <f ca="1">MIN(OFFSET(Sheet3!$C$8:$J$8,C38,$B$11))</f>
        <v>0</v>
      </c>
    </row>
    <row r="38" spans="3:15" x14ac:dyDescent="0.25">
      <c r="C38" s="134">
        <v>132</v>
      </c>
      <c r="D38" s="134">
        <f ca="1">OFFSET(Sheet3!$B$5,C39,0)</f>
        <v>121</v>
      </c>
      <c r="E38" s="134">
        <v>7</v>
      </c>
      <c r="F38" s="134">
        <f ca="1">OFFSET(Sheet3!$C$5,C39,$B$11)</f>
        <v>0</v>
      </c>
      <c r="G38" s="134">
        <f ca="1">MAX(OFFSET(Sheet3!$C$6:$J$6,C39,$B$11))</f>
        <v>0</v>
      </c>
      <c r="H38" s="134" t="e">
        <f ca="1">AVERAGE(OFFSET(Sheet3!$C$6:$J$6,C39,$B$11))</f>
        <v>#DIV/0!</v>
      </c>
      <c r="I38" s="134">
        <f ca="1">MIN(OFFSET(Sheet3!$C$6:$J$6,C39,$B$11))</f>
        <v>0</v>
      </c>
      <c r="J38" s="167">
        <f ca="1">(MAX(OFFSET(Sheet3!$C$7:$J$7,C39,$B$11)))/86400</f>
        <v>0</v>
      </c>
      <c r="K38" s="167" t="e">
        <f ca="1">(AVERAGE(OFFSET(Sheet3!$C$7:$J$7,C39,$B$11)))/86400</f>
        <v>#DIV/0!</v>
      </c>
      <c r="L38" s="167">
        <f ca="1">(MIN(OFFSET(Sheet3!$C$7:$J$7,C39,$B$11)))/86400</f>
        <v>0</v>
      </c>
      <c r="M38" s="134">
        <f ca="1">MAX(OFFSET(Sheet3!$C$8:$J$8,C39,$B$11))</f>
        <v>0</v>
      </c>
      <c r="N38" s="134">
        <f ca="1">(OFFSET(Sheet3!$K$8,C39,$B$11))</f>
        <v>0</v>
      </c>
      <c r="O38" s="134">
        <f ca="1">MIN(OFFSET(Sheet3!$C$8:$J$8,C39,$B$11))</f>
        <v>0</v>
      </c>
    </row>
    <row r="39" spans="3:15" x14ac:dyDescent="0.25">
      <c r="C39" s="134">
        <v>136</v>
      </c>
      <c r="D39" s="134">
        <f ca="1">OFFSET(Sheet3!$B$5,C40,0)</f>
        <v>123</v>
      </c>
      <c r="E39" s="134">
        <v>7</v>
      </c>
      <c r="F39" s="134">
        <f ca="1">OFFSET(Sheet3!$C$5,C40,$B$11)</f>
        <v>0</v>
      </c>
      <c r="G39" s="134">
        <f ca="1">MAX(OFFSET(Sheet3!$C$6:$J$6,C40,$B$11))</f>
        <v>0</v>
      </c>
      <c r="H39" s="134" t="e">
        <f ca="1">AVERAGE(OFFSET(Sheet3!$C$6:$J$6,C40,$B$11))</f>
        <v>#DIV/0!</v>
      </c>
      <c r="I39" s="134">
        <f ca="1">MIN(OFFSET(Sheet3!$C$6:$J$6,C40,$B$11))</f>
        <v>0</v>
      </c>
      <c r="J39" s="167">
        <f ca="1">(MAX(OFFSET(Sheet3!$C$7:$J$7,C40,$B$11)))/86400</f>
        <v>0</v>
      </c>
      <c r="K39" s="167" t="e">
        <f ca="1">(AVERAGE(OFFSET(Sheet3!$C$7:$J$7,C40,$B$11)))/86400</f>
        <v>#DIV/0!</v>
      </c>
      <c r="L39" s="167">
        <f ca="1">(MIN(OFFSET(Sheet3!$C$7:$J$7,C40,$B$11)))/86400</f>
        <v>0</v>
      </c>
      <c r="M39" s="134">
        <f ca="1">MAX(OFFSET(Sheet3!$C$8:$J$8,C40,$B$11))</f>
        <v>0</v>
      </c>
      <c r="N39" s="134">
        <f ca="1">(OFFSET(Sheet3!$K$8,C40,$B$11))</f>
        <v>0</v>
      </c>
      <c r="O39" s="134">
        <f ca="1">MIN(OFFSET(Sheet3!$C$8:$J$8,C40,$B$11))</f>
        <v>0</v>
      </c>
    </row>
    <row r="40" spans="3:15" x14ac:dyDescent="0.25">
      <c r="C40" s="134">
        <v>140</v>
      </c>
      <c r="D40" s="134">
        <f ca="1">OFFSET(Sheet3!$B$5,C41,0)</f>
        <v>128</v>
      </c>
      <c r="E40" s="134">
        <v>7</v>
      </c>
      <c r="F40" s="134">
        <f ca="1">OFFSET(Sheet3!$C$5,C41,$B$11)</f>
        <v>0</v>
      </c>
      <c r="G40" s="134">
        <f ca="1">MAX(OFFSET(Sheet3!$C$6:$J$6,C41,$B$11))</f>
        <v>0</v>
      </c>
      <c r="H40" s="134" t="e">
        <f ca="1">AVERAGE(OFFSET(Sheet3!$C$6:$J$6,C41,$B$11))</f>
        <v>#DIV/0!</v>
      </c>
      <c r="I40" s="134">
        <f ca="1">MIN(OFFSET(Sheet3!$C$6:$J$6,C41,$B$11))</f>
        <v>0</v>
      </c>
      <c r="J40" s="167">
        <f ca="1">(MAX(OFFSET(Sheet3!$C$7:$J$7,C41,$B$11)))/86400</f>
        <v>0</v>
      </c>
      <c r="K40" s="167" t="e">
        <f ca="1">(AVERAGE(OFFSET(Sheet3!$C$7:$J$7,C41,$B$11)))/86400</f>
        <v>#DIV/0!</v>
      </c>
      <c r="L40" s="167">
        <f ca="1">(MIN(OFFSET(Sheet3!$C$7:$J$7,C41,$B$11)))/86400</f>
        <v>0</v>
      </c>
      <c r="M40" s="134">
        <f ca="1">MAX(OFFSET(Sheet3!$C$8:$J$8,C41,$B$11))</f>
        <v>0</v>
      </c>
      <c r="N40" s="134">
        <f ca="1">(OFFSET(Sheet3!$K$8,C41,$B$11))</f>
        <v>0</v>
      </c>
      <c r="O40" s="134">
        <f ca="1">MIN(OFFSET(Sheet3!$C$8:$J$8,C41,$B$11))</f>
        <v>0</v>
      </c>
    </row>
    <row r="41" spans="3:15" x14ac:dyDescent="0.25">
      <c r="C41" s="134">
        <v>144</v>
      </c>
      <c r="D41" s="134">
        <f ca="1">OFFSET(Sheet3!$B$5,C42,0)</f>
        <v>129</v>
      </c>
      <c r="E41" s="134">
        <v>7</v>
      </c>
      <c r="F41" s="134">
        <f ca="1">OFFSET(Sheet3!$C$5,C42,$B$11)</f>
        <v>0</v>
      </c>
      <c r="G41" s="134">
        <f ca="1">MAX(OFFSET(Sheet3!$C$6:$J$6,C42,$B$11))</f>
        <v>0</v>
      </c>
      <c r="H41" s="134" t="e">
        <f ca="1">AVERAGE(OFFSET(Sheet3!$C$6:$J$6,C42,$B$11))</f>
        <v>#DIV/0!</v>
      </c>
      <c r="I41" s="134">
        <f ca="1">MIN(OFFSET(Sheet3!$C$6:$J$6,C42,$B$11))</f>
        <v>0</v>
      </c>
      <c r="J41" s="167">
        <f ca="1">(MAX(OFFSET(Sheet3!$C$7:$J$7,C42,$B$11)))/86400</f>
        <v>0</v>
      </c>
      <c r="K41" s="167" t="e">
        <f ca="1">(AVERAGE(OFFSET(Sheet3!$C$7:$J$7,C42,$B$11)))/86400</f>
        <v>#DIV/0!</v>
      </c>
      <c r="L41" s="167">
        <f ca="1">(MIN(OFFSET(Sheet3!$C$7:$J$7,C42,$B$11)))/86400</f>
        <v>0</v>
      </c>
      <c r="M41" s="134">
        <f ca="1">MAX(OFFSET(Sheet3!$C$8:$J$8,C42,$B$11))</f>
        <v>0</v>
      </c>
      <c r="N41" s="134">
        <f ca="1">(OFFSET(Sheet3!$K$8,C42,$B$11))</f>
        <v>0</v>
      </c>
      <c r="O41" s="134">
        <f ca="1">MIN(OFFSET(Sheet3!$C$8:$J$8,C42,$B$11))</f>
        <v>0</v>
      </c>
    </row>
    <row r="42" spans="3:15" x14ac:dyDescent="0.25">
      <c r="C42" s="134">
        <v>148</v>
      </c>
      <c r="D42" s="134">
        <f ca="1">OFFSET(Sheet3!$B$5,C43,0)</f>
        <v>133</v>
      </c>
      <c r="E42" s="134">
        <v>7</v>
      </c>
      <c r="F42" s="134">
        <f ca="1">OFFSET(Sheet3!$C$5,C43,$B$11)</f>
        <v>0</v>
      </c>
      <c r="G42" s="134">
        <f ca="1">MAX(OFFSET(Sheet3!$C$6:$J$6,C43,$B$11))</f>
        <v>0</v>
      </c>
      <c r="H42" s="134" t="e">
        <f ca="1">AVERAGE(OFFSET(Sheet3!$C$6:$J$6,C43,$B$11))</f>
        <v>#DIV/0!</v>
      </c>
      <c r="I42" s="134">
        <f ca="1">MIN(OFFSET(Sheet3!$C$6:$J$6,C43,$B$11))</f>
        <v>0</v>
      </c>
      <c r="J42" s="167">
        <f ca="1">(MAX(OFFSET(Sheet3!$C$7:$J$7,C43,$B$11)))/86400</f>
        <v>0</v>
      </c>
      <c r="K42" s="167" t="e">
        <f ca="1">(AVERAGE(OFFSET(Sheet3!$C$7:$J$7,C43,$B$11)))/86400</f>
        <v>#DIV/0!</v>
      </c>
      <c r="L42" s="167">
        <f ca="1">(MIN(OFFSET(Sheet3!$C$7:$J$7,C43,$B$11)))/86400</f>
        <v>0</v>
      </c>
      <c r="M42" s="134">
        <f ca="1">MAX(OFFSET(Sheet3!$C$8:$J$8,C43,$B$11))</f>
        <v>0</v>
      </c>
      <c r="N42" s="134">
        <f ca="1">(OFFSET(Sheet3!$K$8,C43,$B$11))</f>
        <v>0</v>
      </c>
      <c r="O42" s="134">
        <f ca="1">MIN(OFFSET(Sheet3!$C$8:$J$8,C43,$B$11))</f>
        <v>0</v>
      </c>
    </row>
    <row r="43" spans="3:15" x14ac:dyDescent="0.25">
      <c r="C43" s="134">
        <v>152</v>
      </c>
      <c r="D43" s="134">
        <f ca="1">OFFSET(Sheet3!$B$5,C44,0)</f>
        <v>140</v>
      </c>
      <c r="E43" s="134">
        <v>7</v>
      </c>
      <c r="F43" s="134">
        <f ca="1">OFFSET(Sheet3!$C$5,C44,$B$11)</f>
        <v>0</v>
      </c>
      <c r="G43" s="134">
        <f ca="1">MAX(OFFSET(Sheet3!$C$6:$J$6,C44,$B$11))</f>
        <v>0</v>
      </c>
      <c r="H43" s="134" t="e">
        <f ca="1">AVERAGE(OFFSET(Sheet3!$C$6:$J$6,C44,$B$11))</f>
        <v>#DIV/0!</v>
      </c>
      <c r="I43" s="134">
        <f ca="1">MIN(OFFSET(Sheet3!$C$6:$J$6,C44,$B$11))</f>
        <v>0</v>
      </c>
      <c r="J43" s="167">
        <f ca="1">(MAX(OFFSET(Sheet3!$C$7:$J$7,C44,$B$11)))/86400</f>
        <v>0</v>
      </c>
      <c r="K43" s="167" t="e">
        <f ca="1">(AVERAGE(OFFSET(Sheet3!$C$7:$J$7,C44,$B$11)))/86400</f>
        <v>#DIV/0!</v>
      </c>
      <c r="L43" s="167">
        <f ca="1">(MIN(OFFSET(Sheet3!$C$7:$J$7,C44,$B$11)))/86400</f>
        <v>0</v>
      </c>
      <c r="M43" s="134">
        <f ca="1">MAX(OFFSET(Sheet3!$C$8:$J$8,C44,$B$11))</f>
        <v>0</v>
      </c>
      <c r="N43" s="134">
        <f ca="1">(OFFSET(Sheet3!$K$8,C44,$B$11))</f>
        <v>0</v>
      </c>
      <c r="O43" s="134">
        <f ca="1">MIN(OFFSET(Sheet3!$C$8:$J$8,C44,$B$11))</f>
        <v>0</v>
      </c>
    </row>
    <row r="44" spans="3:15" x14ac:dyDescent="0.25">
      <c r="C44" s="134">
        <v>156</v>
      </c>
      <c r="D44" s="134">
        <f ca="1">OFFSET(Sheet3!$B$5,C45,0)</f>
        <v>143</v>
      </c>
      <c r="E44" s="134">
        <v>7</v>
      </c>
      <c r="F44" s="134">
        <f ca="1">OFFSET(Sheet3!$C$5,C45,$B$11)</f>
        <v>4</v>
      </c>
      <c r="G44" s="134">
        <f ca="1">MAX(OFFSET(Sheet3!$C$6:$J$6,C45,$B$11))</f>
        <v>486.96</v>
      </c>
      <c r="H44" s="134">
        <f ca="1">AVERAGE(OFFSET(Sheet3!$C$6:$J$6,C45,$B$11))</f>
        <v>333.31</v>
      </c>
      <c r="I44" s="134">
        <f ca="1">MIN(OFFSET(Sheet3!$C$6:$J$6,C45,$B$11))</f>
        <v>246.04</v>
      </c>
      <c r="J44" s="167">
        <f ca="1">(MAX(OFFSET(Sheet3!$C$7:$J$7,C45,$B$11)))/86400</f>
        <v>5.092592592592593E-3</v>
      </c>
      <c r="K44" s="167">
        <f ca="1">(AVERAGE(OFFSET(Sheet3!$C$7:$J$7,C45,$B$11)))/86400</f>
        <v>3.1510416666666666E-3</v>
      </c>
      <c r="L44" s="167">
        <f ca="1">(MIN(OFFSET(Sheet3!$C$7:$J$7,C45,$B$11)))/86400</f>
        <v>2.3148148148148147E-3</v>
      </c>
      <c r="M44" s="134">
        <f ca="1">MAX(OFFSET(Sheet3!$C$8:$J$8,C45,$B$11))</f>
        <v>1.1176010000000001</v>
      </c>
      <c r="N44" s="134">
        <f ca="1">(OFFSET(Sheet3!$K$8,C45,$B$11))</f>
        <v>0.8347331164738292</v>
      </c>
      <c r="O44" s="134">
        <f ca="1">MIN(OFFSET(Sheet3!$C$8:$J$8,C45,$B$11))</f>
        <v>0.75303100000000001</v>
      </c>
    </row>
    <row r="45" spans="3:15" x14ac:dyDescent="0.25">
      <c r="C45" s="134">
        <v>160</v>
      </c>
      <c r="D45" s="134">
        <f ca="1">OFFSET(Sheet3!$B$5,C46,0)</f>
        <v>145</v>
      </c>
      <c r="E45" s="134">
        <v>7</v>
      </c>
      <c r="F45" s="134">
        <f ca="1">OFFSET(Sheet3!$C$5,C46,$B$11)</f>
        <v>0</v>
      </c>
      <c r="G45" s="134">
        <f ca="1">MAX(OFFSET(Sheet3!$C$6:$J$6,C46,$B$11))</f>
        <v>0</v>
      </c>
      <c r="H45" s="134" t="e">
        <f ca="1">AVERAGE(OFFSET(Sheet3!$C$6:$J$6,C46,$B$11))</f>
        <v>#DIV/0!</v>
      </c>
      <c r="I45" s="134">
        <f ca="1">MIN(OFFSET(Sheet3!$C$6:$J$6,C46,$B$11))</f>
        <v>0</v>
      </c>
      <c r="J45" s="167">
        <f ca="1">(MAX(OFFSET(Sheet3!$C$7:$J$7,C46,$B$11)))/86400</f>
        <v>0</v>
      </c>
      <c r="K45" s="167" t="e">
        <f ca="1">(AVERAGE(OFFSET(Sheet3!$C$7:$J$7,C46,$B$11)))/86400</f>
        <v>#DIV/0!</v>
      </c>
      <c r="L45" s="167">
        <f ca="1">(MIN(OFFSET(Sheet3!$C$7:$J$7,C46,$B$11)))/86400</f>
        <v>0</v>
      </c>
      <c r="M45" s="134">
        <f ca="1">MAX(OFFSET(Sheet3!$C$8:$J$8,C46,$B$11))</f>
        <v>0</v>
      </c>
      <c r="N45" s="134">
        <f ca="1">(OFFSET(Sheet3!$K$8,C46,$B$11))</f>
        <v>0</v>
      </c>
      <c r="O45" s="134">
        <f ca="1">MIN(OFFSET(Sheet3!$C$8:$J$8,C46,$B$11))</f>
        <v>0</v>
      </c>
    </row>
    <row r="46" spans="3:15" x14ac:dyDescent="0.25">
      <c r="C46" s="134">
        <v>164</v>
      </c>
      <c r="D46" s="134">
        <f ca="1">OFFSET(Sheet3!$B$5,C47,0)</f>
        <v>149</v>
      </c>
      <c r="E46" s="134">
        <v>7</v>
      </c>
      <c r="F46" s="134">
        <f ca="1">OFFSET(Sheet3!$C$5,C47,$B$11)</f>
        <v>0</v>
      </c>
      <c r="G46" s="134">
        <f ca="1">MAX(OFFSET(Sheet3!$C$6:$J$6,C47,$B$11))</f>
        <v>0</v>
      </c>
      <c r="H46" s="134" t="e">
        <f ca="1">AVERAGE(OFFSET(Sheet3!$C$6:$J$6,C47,$B$11))</f>
        <v>#DIV/0!</v>
      </c>
      <c r="I46" s="134">
        <f ca="1">MIN(OFFSET(Sheet3!$C$6:$J$6,C47,$B$11))</f>
        <v>0</v>
      </c>
      <c r="J46" s="167">
        <f ca="1">(MAX(OFFSET(Sheet3!$C$7:$J$7,C47,$B$11)))/86400</f>
        <v>0</v>
      </c>
      <c r="K46" s="167" t="e">
        <f ca="1">(AVERAGE(OFFSET(Sheet3!$C$7:$J$7,C47,$B$11)))/86400</f>
        <v>#DIV/0!</v>
      </c>
      <c r="L46" s="167">
        <f ca="1">(MIN(OFFSET(Sheet3!$C$7:$J$7,C47,$B$11)))/86400</f>
        <v>0</v>
      </c>
      <c r="M46" s="134">
        <f ca="1">MAX(OFFSET(Sheet3!$C$8:$J$8,C47,$B$11))</f>
        <v>0</v>
      </c>
      <c r="N46" s="134">
        <f ca="1">(OFFSET(Sheet3!$K$8,C47,$B$11))</f>
        <v>0</v>
      </c>
      <c r="O46" s="134">
        <f ca="1">MIN(OFFSET(Sheet3!$C$8:$J$8,C47,$B$11))</f>
        <v>0</v>
      </c>
    </row>
    <row r="47" spans="3:15" x14ac:dyDescent="0.25">
      <c r="C47" s="134">
        <v>168</v>
      </c>
      <c r="D47" s="134">
        <f ca="1">OFFSET(Sheet3!$B$5,C48,0)</f>
        <v>150</v>
      </c>
      <c r="E47" s="134">
        <v>7</v>
      </c>
      <c r="F47" s="134">
        <f ca="1">OFFSET(Sheet3!$C$5,C48,$B$11)</f>
        <v>0</v>
      </c>
      <c r="G47" s="134">
        <f ca="1">MAX(OFFSET(Sheet3!$C$6:$J$6,C48,$B$11))</f>
        <v>0</v>
      </c>
      <c r="H47" s="134" t="e">
        <f ca="1">AVERAGE(OFFSET(Sheet3!$C$6:$J$6,C48,$B$11))</f>
        <v>#DIV/0!</v>
      </c>
      <c r="I47" s="134">
        <f ca="1">MIN(OFFSET(Sheet3!$C$6:$J$6,C48,$B$11))</f>
        <v>0</v>
      </c>
      <c r="J47" s="167">
        <f ca="1">(MAX(OFFSET(Sheet3!$C$7:$J$7,C48,$B$11)))/86400</f>
        <v>0</v>
      </c>
      <c r="K47" s="167" t="e">
        <f ca="1">(AVERAGE(OFFSET(Sheet3!$C$7:$J$7,C48,$B$11)))/86400</f>
        <v>#DIV/0!</v>
      </c>
      <c r="L47" s="167">
        <f ca="1">(MIN(OFFSET(Sheet3!$C$7:$J$7,C48,$B$11)))/86400</f>
        <v>0</v>
      </c>
      <c r="M47" s="134">
        <f ca="1">MAX(OFFSET(Sheet3!$C$8:$J$8,C48,$B$11))</f>
        <v>0</v>
      </c>
      <c r="N47" s="134">
        <f ca="1">(OFFSET(Sheet3!$K$8,C48,$B$11))</f>
        <v>0</v>
      </c>
      <c r="O47" s="134">
        <f ca="1">MIN(OFFSET(Sheet3!$C$8:$J$8,C48,$B$11))</f>
        <v>0</v>
      </c>
    </row>
    <row r="48" spans="3:15" x14ac:dyDescent="0.25">
      <c r="C48" s="134">
        <v>172</v>
      </c>
      <c r="D48" s="134">
        <f ca="1">OFFSET(Sheet3!$B$5,C49,0)</f>
        <v>157</v>
      </c>
      <c r="E48" s="134">
        <v>7</v>
      </c>
      <c r="F48" s="134">
        <f ca="1">OFFSET(Sheet3!$C$5,C49,$B$11)</f>
        <v>0</v>
      </c>
      <c r="G48" s="134">
        <f ca="1">MAX(OFFSET(Sheet3!$C$6:$J$6,C49,$B$11))</f>
        <v>0</v>
      </c>
      <c r="H48" s="134" t="e">
        <f ca="1">AVERAGE(OFFSET(Sheet3!$C$6:$J$6,C49,$B$11))</f>
        <v>#DIV/0!</v>
      </c>
      <c r="I48" s="134">
        <f ca="1">MIN(OFFSET(Sheet3!$C$6:$J$6,C49,$B$11))</f>
        <v>0</v>
      </c>
      <c r="J48" s="167">
        <f ca="1">(MAX(OFFSET(Sheet3!$C$7:$J$7,C49,$B$11)))/86400</f>
        <v>0</v>
      </c>
      <c r="K48" s="167" t="e">
        <f ca="1">(AVERAGE(OFFSET(Sheet3!$C$7:$J$7,C49,$B$11)))/86400</f>
        <v>#DIV/0!</v>
      </c>
      <c r="L48" s="167">
        <f ca="1">(MIN(OFFSET(Sheet3!$C$7:$J$7,C49,$B$11)))/86400</f>
        <v>0</v>
      </c>
      <c r="M48" s="134">
        <f ca="1">MAX(OFFSET(Sheet3!$C$8:$J$8,C49,$B$11))</f>
        <v>0</v>
      </c>
      <c r="N48" s="134">
        <f ca="1">(OFFSET(Sheet3!$K$8,C49,$B$11))</f>
        <v>0</v>
      </c>
      <c r="O48" s="134">
        <f ca="1">MIN(OFFSET(Sheet3!$C$8:$J$8,C49,$B$11))</f>
        <v>0</v>
      </c>
    </row>
    <row r="49" spans="3:15" x14ac:dyDescent="0.25">
      <c r="C49" s="134">
        <v>176</v>
      </c>
      <c r="D49" s="134">
        <f ca="1">OFFSET(Sheet3!$B$5,C50,0)</f>
        <v>159</v>
      </c>
      <c r="E49" s="134">
        <v>7</v>
      </c>
      <c r="F49" s="134">
        <f ca="1">OFFSET(Sheet3!$C$5,C50,$B$11)</f>
        <v>0</v>
      </c>
      <c r="G49" s="134">
        <f ca="1">MAX(OFFSET(Sheet3!$C$6:$J$6,C50,$B$11))</f>
        <v>0</v>
      </c>
      <c r="H49" s="134" t="e">
        <f ca="1">AVERAGE(OFFSET(Sheet3!$C$6:$J$6,C50,$B$11))</f>
        <v>#DIV/0!</v>
      </c>
      <c r="I49" s="134">
        <f ca="1">MIN(OFFSET(Sheet3!$C$6:$J$6,C50,$B$11))</f>
        <v>0</v>
      </c>
      <c r="J49" s="167">
        <f ca="1">(MAX(OFFSET(Sheet3!$C$7:$J$7,C50,$B$11)))/86400</f>
        <v>0</v>
      </c>
      <c r="K49" s="167" t="e">
        <f ca="1">(AVERAGE(OFFSET(Sheet3!$C$7:$J$7,C50,$B$11)))/86400</f>
        <v>#DIV/0!</v>
      </c>
      <c r="L49" s="167">
        <f ca="1">(MIN(OFFSET(Sheet3!$C$7:$J$7,C50,$B$11)))/86400</f>
        <v>0</v>
      </c>
      <c r="M49" s="134">
        <f ca="1">MAX(OFFSET(Sheet3!$C$8:$J$8,C50,$B$11))</f>
        <v>0</v>
      </c>
      <c r="N49" s="134">
        <f ca="1">(OFFSET(Sheet3!$K$8,C50,$B$11))</f>
        <v>0</v>
      </c>
      <c r="O49" s="134">
        <f ca="1">MIN(OFFSET(Sheet3!$C$8:$J$8,C50,$B$11))</f>
        <v>0</v>
      </c>
    </row>
    <row r="50" spans="3:15" x14ac:dyDescent="0.25">
      <c r="C50" s="134">
        <v>180</v>
      </c>
      <c r="D50" s="134">
        <f ca="1">OFFSET(Sheet3!$B$5,C51,0)</f>
        <v>166</v>
      </c>
      <c r="E50" s="134">
        <v>7</v>
      </c>
      <c r="F50" s="134">
        <f ca="1">OFFSET(Sheet3!$C$5,C51,$B$11)</f>
        <v>0</v>
      </c>
      <c r="G50" s="134">
        <f ca="1">MAX(OFFSET(Sheet3!$C$6:$J$6,C51,$B$11))</f>
        <v>0</v>
      </c>
      <c r="H50" s="134" t="e">
        <f ca="1">AVERAGE(OFFSET(Sheet3!$C$6:$J$6,C51,$B$11))</f>
        <v>#DIV/0!</v>
      </c>
      <c r="I50" s="134">
        <f ca="1">MIN(OFFSET(Sheet3!$C$6:$J$6,C51,$B$11))</f>
        <v>0</v>
      </c>
      <c r="J50" s="167">
        <f ca="1">(MAX(OFFSET(Sheet3!$C$7:$J$7,C51,$B$11)))/86400</f>
        <v>0</v>
      </c>
      <c r="K50" s="167" t="e">
        <f ca="1">(AVERAGE(OFFSET(Sheet3!$C$7:$J$7,C51,$B$11)))/86400</f>
        <v>#DIV/0!</v>
      </c>
      <c r="L50" s="167">
        <f ca="1">(MIN(OFFSET(Sheet3!$C$7:$J$7,C51,$B$11)))/86400</f>
        <v>0</v>
      </c>
      <c r="M50" s="134">
        <f ca="1">MAX(OFFSET(Sheet3!$C$8:$J$8,C51,$B$11))</f>
        <v>0</v>
      </c>
      <c r="N50" s="134">
        <f ca="1">(OFFSET(Sheet3!$K$8,C51,$B$11))</f>
        <v>0</v>
      </c>
      <c r="O50" s="134">
        <f ca="1">MIN(OFFSET(Sheet3!$C$8:$J$8,C51,$B$11))</f>
        <v>0</v>
      </c>
    </row>
    <row r="51" spans="3:15" x14ac:dyDescent="0.25">
      <c r="C51" s="134">
        <v>184</v>
      </c>
      <c r="D51" s="134">
        <f ca="1">OFFSET(Sheet3!$B$5,C52,0)</f>
        <v>169</v>
      </c>
      <c r="E51" s="134">
        <v>7</v>
      </c>
      <c r="F51" s="134">
        <f ca="1">OFFSET(Sheet3!$C$5,C52,$B$11)</f>
        <v>0</v>
      </c>
      <c r="G51" s="134">
        <f ca="1">MAX(OFFSET(Sheet3!$C$6:$J$6,C52,$B$11))</f>
        <v>0</v>
      </c>
      <c r="H51" s="134" t="e">
        <f ca="1">AVERAGE(OFFSET(Sheet3!$C$6:$J$6,C52,$B$11))</f>
        <v>#DIV/0!</v>
      </c>
      <c r="I51" s="134">
        <f ca="1">MIN(OFFSET(Sheet3!$C$6:$J$6,C52,$B$11))</f>
        <v>0</v>
      </c>
      <c r="J51" s="167">
        <f ca="1">(MAX(OFFSET(Sheet3!$C$7:$J$7,C52,$B$11)))/86400</f>
        <v>0</v>
      </c>
      <c r="K51" s="167" t="e">
        <f ca="1">(AVERAGE(OFFSET(Sheet3!$C$7:$J$7,C52,$B$11)))/86400</f>
        <v>#DIV/0!</v>
      </c>
      <c r="L51" s="167">
        <f ca="1">(MIN(OFFSET(Sheet3!$C$7:$J$7,C52,$B$11)))/86400</f>
        <v>0</v>
      </c>
      <c r="M51" s="134">
        <f ca="1">MAX(OFFSET(Sheet3!$C$8:$J$8,C52,$B$11))</f>
        <v>0</v>
      </c>
      <c r="N51" s="134">
        <f ca="1">(OFFSET(Sheet3!$K$8,C52,$B$11))</f>
        <v>0</v>
      </c>
      <c r="O51" s="134">
        <f ca="1">MIN(OFFSET(Sheet3!$C$8:$J$8,C52,$B$11))</f>
        <v>0</v>
      </c>
    </row>
    <row r="52" spans="3:15" x14ac:dyDescent="0.25">
      <c r="C52" s="134">
        <v>188</v>
      </c>
      <c r="D52" s="134">
        <f ca="1">OFFSET(Sheet3!$B$5,C53,0)</f>
        <v>171</v>
      </c>
      <c r="E52" s="134">
        <v>7</v>
      </c>
      <c r="F52" s="134">
        <f ca="1">OFFSET(Sheet3!$C$5,C53,$B$11)</f>
        <v>0</v>
      </c>
      <c r="G52" s="134">
        <f ca="1">MAX(OFFSET(Sheet3!$C$6:$J$6,C53,$B$11))</f>
        <v>0</v>
      </c>
      <c r="H52" s="134" t="e">
        <f ca="1">AVERAGE(OFFSET(Sheet3!$C$6:$J$6,C53,$B$11))</f>
        <v>#DIV/0!</v>
      </c>
      <c r="I52" s="134">
        <f ca="1">MIN(OFFSET(Sheet3!$C$6:$J$6,C53,$B$11))</f>
        <v>0</v>
      </c>
      <c r="J52" s="167">
        <f ca="1">(MAX(OFFSET(Sheet3!$C$7:$J$7,C53,$B$11)))/86400</f>
        <v>0</v>
      </c>
      <c r="K52" s="167" t="e">
        <f ca="1">(AVERAGE(OFFSET(Sheet3!$C$7:$J$7,C53,$B$11)))/86400</f>
        <v>#DIV/0!</v>
      </c>
      <c r="L52" s="167">
        <f ca="1">(MIN(OFFSET(Sheet3!$C$7:$J$7,C53,$B$11)))/86400</f>
        <v>0</v>
      </c>
      <c r="M52" s="134">
        <f ca="1">MAX(OFFSET(Sheet3!$C$8:$J$8,C53,$B$11))</f>
        <v>0</v>
      </c>
      <c r="N52" s="134">
        <f ca="1">(OFFSET(Sheet3!$K$8,C53,$B$11))</f>
        <v>0</v>
      </c>
      <c r="O52" s="134">
        <f ca="1">MIN(OFFSET(Sheet3!$C$8:$J$8,C53,$B$11))</f>
        <v>0</v>
      </c>
    </row>
    <row r="53" spans="3:15" x14ac:dyDescent="0.25">
      <c r="C53" s="134">
        <v>192</v>
      </c>
      <c r="D53" s="134">
        <f ca="1">OFFSET(Sheet3!$B$5,C54,0)</f>
        <v>173</v>
      </c>
      <c r="E53" s="134">
        <v>7</v>
      </c>
      <c r="F53" s="134">
        <f ca="1">OFFSET(Sheet3!$C$5,C54,$B$11)</f>
        <v>0</v>
      </c>
      <c r="G53" s="134">
        <f ca="1">MAX(OFFSET(Sheet3!$C$6:$J$6,C54,$B$11))</f>
        <v>0</v>
      </c>
      <c r="H53" s="134" t="e">
        <f ca="1">AVERAGE(OFFSET(Sheet3!$C$6:$J$6,C54,$B$11))</f>
        <v>#DIV/0!</v>
      </c>
      <c r="I53" s="134">
        <f ca="1">MIN(OFFSET(Sheet3!$C$6:$J$6,C54,$B$11))</f>
        <v>0</v>
      </c>
      <c r="J53" s="167">
        <f ca="1">(MAX(OFFSET(Sheet3!$C$7:$J$7,C54,$B$11)))/86400</f>
        <v>0</v>
      </c>
      <c r="K53" s="167" t="e">
        <f ca="1">(AVERAGE(OFFSET(Sheet3!$C$7:$J$7,C54,$B$11)))/86400</f>
        <v>#DIV/0!</v>
      </c>
      <c r="L53" s="167">
        <f ca="1">(MIN(OFFSET(Sheet3!$C$7:$J$7,C54,$B$11)))/86400</f>
        <v>0</v>
      </c>
      <c r="M53" s="134">
        <f ca="1">MAX(OFFSET(Sheet3!$C$8:$J$8,C54,$B$11))</f>
        <v>0</v>
      </c>
      <c r="N53" s="134">
        <f ca="1">(OFFSET(Sheet3!$K$8,C54,$B$11))</f>
        <v>0</v>
      </c>
      <c r="O53" s="134">
        <f ca="1">MIN(OFFSET(Sheet3!$C$8:$J$8,C54,$B$11))</f>
        <v>0</v>
      </c>
    </row>
    <row r="54" spans="3:15" x14ac:dyDescent="0.25">
      <c r="C54" s="134">
        <v>196</v>
      </c>
      <c r="D54" s="134">
        <f ca="1">OFFSET(Sheet3!$B$5,C55,0)</f>
        <v>181</v>
      </c>
      <c r="E54" s="134">
        <v>7</v>
      </c>
      <c r="F54" s="134">
        <f ca="1">OFFSET(Sheet3!$C$5,C55,$B$11)</f>
        <v>4</v>
      </c>
      <c r="G54" s="134">
        <f ca="1">MAX(OFFSET(Sheet3!$C$6:$J$6,C55,$B$11))</f>
        <v>262.02999999999997</v>
      </c>
      <c r="H54" s="134">
        <f ca="1">AVERAGE(OFFSET(Sheet3!$C$6:$J$6,C55,$B$11))</f>
        <v>227.74499999999998</v>
      </c>
      <c r="I54" s="134">
        <f ca="1">MIN(OFFSET(Sheet3!$C$6:$J$6,C55,$B$11))</f>
        <v>205.87</v>
      </c>
      <c r="J54" s="167">
        <f ca="1">(MAX(OFFSET(Sheet3!$C$7:$J$7,C55,$B$11)))/86400</f>
        <v>2.1527777777777778E-3</v>
      </c>
      <c r="K54" s="167">
        <f ca="1">(AVERAGE(OFFSET(Sheet3!$C$7:$J$7,C55,$B$11)))/86400</f>
        <v>1.9849537037037036E-3</v>
      </c>
      <c r="L54" s="167">
        <f ca="1">(MIN(OFFSET(Sheet3!$C$7:$J$7,C55,$B$11)))/86400</f>
        <v>1.724537037037037E-3</v>
      </c>
      <c r="M54" s="134">
        <f ca="1">MAX(OFFSET(Sheet3!$C$8:$J$8,C55,$B$11))</f>
        <v>1.191684</v>
      </c>
      <c r="N54" s="134">
        <f ca="1">(OFFSET(Sheet3!$K$8,C55,$B$11))</f>
        <v>0.90542381877551004</v>
      </c>
      <c r="O54" s="134">
        <f ca="1">MIN(OFFSET(Sheet3!$C$8:$J$8,C55,$B$11))</f>
        <v>0.75447900000000001</v>
      </c>
    </row>
    <row r="55" spans="3:15" x14ac:dyDescent="0.25">
      <c r="C55" s="134">
        <v>200</v>
      </c>
      <c r="D55" s="134">
        <f ca="1">OFFSET(Sheet3!$B$5,C56,0)</f>
        <v>184</v>
      </c>
      <c r="E55" s="134">
        <v>7</v>
      </c>
      <c r="F55" s="134">
        <f ca="1">OFFSET(Sheet3!$C$5,C56,$B$11)</f>
        <v>0</v>
      </c>
      <c r="G55" s="134">
        <f ca="1">MAX(OFFSET(Sheet3!$C$6:$J$6,C56,$B$11))</f>
        <v>0</v>
      </c>
      <c r="H55" s="134" t="e">
        <f ca="1">AVERAGE(OFFSET(Sheet3!$C$6:$J$6,C56,$B$11))</f>
        <v>#DIV/0!</v>
      </c>
      <c r="I55" s="134">
        <f ca="1">MIN(OFFSET(Sheet3!$C$6:$J$6,C56,$B$11))</f>
        <v>0</v>
      </c>
      <c r="J55" s="167">
        <f ca="1">(MAX(OFFSET(Sheet3!$C$7:$J$7,C56,$B$11)))/86400</f>
        <v>0</v>
      </c>
      <c r="K55" s="167" t="e">
        <f ca="1">(AVERAGE(OFFSET(Sheet3!$C$7:$J$7,C56,$B$11)))/86400</f>
        <v>#DIV/0!</v>
      </c>
      <c r="L55" s="167">
        <f ca="1">(MIN(OFFSET(Sheet3!$C$7:$J$7,C56,$B$11)))/86400</f>
        <v>0</v>
      </c>
      <c r="M55" s="134">
        <f ca="1">MAX(OFFSET(Sheet3!$C$8:$J$8,C56,$B$11))</f>
        <v>0</v>
      </c>
      <c r="N55" s="134">
        <f ca="1">(OFFSET(Sheet3!$K$8,C56,$B$11))</f>
        <v>0</v>
      </c>
      <c r="O55" s="134">
        <f ca="1">MIN(OFFSET(Sheet3!$C$8:$J$8,C56,$B$11))</f>
        <v>0</v>
      </c>
    </row>
    <row r="56" spans="3:15" x14ac:dyDescent="0.25">
      <c r="C56" s="134">
        <v>204</v>
      </c>
      <c r="D56" s="134">
        <f ca="1">OFFSET(Sheet3!$B$5,C57,0)</f>
        <v>190</v>
      </c>
      <c r="E56" s="134">
        <v>7</v>
      </c>
      <c r="F56" s="134">
        <f ca="1">OFFSET(Sheet3!$C$5,C57,$B$11)</f>
        <v>0</v>
      </c>
      <c r="G56" s="134">
        <f ca="1">MAX(OFFSET(Sheet3!$C$6:$J$6,C57,$B$11))</f>
        <v>0</v>
      </c>
      <c r="H56" s="134" t="e">
        <f ca="1">AVERAGE(OFFSET(Sheet3!$C$6:$J$6,C57,$B$11))</f>
        <v>#DIV/0!</v>
      </c>
      <c r="I56" s="134">
        <f ca="1">MIN(OFFSET(Sheet3!$C$6:$J$6,C57,$B$11))</f>
        <v>0</v>
      </c>
      <c r="J56" s="167">
        <f ca="1">(MAX(OFFSET(Sheet3!$C$7:$J$7,C57,$B$11)))/86400</f>
        <v>0</v>
      </c>
      <c r="K56" s="167" t="e">
        <f ca="1">(AVERAGE(OFFSET(Sheet3!$C$7:$J$7,C57,$B$11)))/86400</f>
        <v>#DIV/0!</v>
      </c>
      <c r="L56" s="167">
        <f ca="1">(MIN(OFFSET(Sheet3!$C$7:$J$7,C57,$B$11)))/86400</f>
        <v>0</v>
      </c>
      <c r="M56" s="134">
        <f ca="1">MAX(OFFSET(Sheet3!$C$8:$J$8,C57,$B$11))</f>
        <v>0</v>
      </c>
      <c r="N56" s="134">
        <f ca="1">(OFFSET(Sheet3!$K$8,C57,$B$11))</f>
        <v>0</v>
      </c>
      <c r="O56" s="134">
        <f ca="1">MIN(OFFSET(Sheet3!$C$8:$J$8,C57,$B$11))</f>
        <v>0</v>
      </c>
    </row>
    <row r="57" spans="3:15" x14ac:dyDescent="0.25">
      <c r="C57" s="134">
        <v>208</v>
      </c>
      <c r="D57" s="134">
        <f ca="1">OFFSET(Sheet3!$B$5,C58,0)</f>
        <v>195</v>
      </c>
      <c r="E57" s="134">
        <v>7</v>
      </c>
      <c r="F57" s="134">
        <f ca="1">OFFSET(Sheet3!$C$5,C58,$B$11)</f>
        <v>1</v>
      </c>
      <c r="G57" s="134">
        <f ca="1">MAX(OFFSET(Sheet3!$C$6:$J$6,C58,$B$11))</f>
        <v>167.34</v>
      </c>
      <c r="H57" s="134">
        <f ca="1">AVERAGE(OFFSET(Sheet3!$C$6:$J$6,C58,$B$11))</f>
        <v>167.34</v>
      </c>
      <c r="I57" s="134">
        <f ca="1">MIN(OFFSET(Sheet3!$C$6:$J$6,C58,$B$11))</f>
        <v>167.34</v>
      </c>
      <c r="J57" s="167">
        <f ca="1">(MAX(OFFSET(Sheet3!$C$7:$J$7,C58,$B$11)))/86400</f>
        <v>1.9515801840569197E-3</v>
      </c>
      <c r="K57" s="167">
        <f ca="1">(AVERAGE(OFFSET(Sheet3!$C$7:$J$7,C58,$B$11)))/86400</f>
        <v>1.9515801840569197E-3</v>
      </c>
      <c r="L57" s="167">
        <f ca="1">(MIN(OFFSET(Sheet3!$C$7:$J$7,C58,$B$11)))/86400</f>
        <v>1.9515801840569197E-3</v>
      </c>
      <c r="M57" s="134">
        <f ca="1">MAX(OFFSET(Sheet3!$C$8:$J$8,C58,$B$11))</f>
        <v>0.67665424534160556</v>
      </c>
      <c r="N57" s="134">
        <f ca="1">(OFFSET(Sheet3!$K$8,C58,$B$11))</f>
        <v>0.67665424534160556</v>
      </c>
      <c r="O57" s="134">
        <f ca="1">MIN(OFFSET(Sheet3!$C$8:$J$8,C58,$B$11))</f>
        <v>0.67665424534160556</v>
      </c>
    </row>
    <row r="58" spans="3:15" x14ac:dyDescent="0.25">
      <c r="C58" s="134">
        <v>212</v>
      </c>
      <c r="D58" s="134">
        <f ca="1">OFFSET(Sheet3!$B$5,C59,0)</f>
        <v>197</v>
      </c>
      <c r="E58" s="134">
        <v>7</v>
      </c>
      <c r="F58" s="134">
        <f ca="1">OFFSET(Sheet3!$C$5,C59,$B$11)</f>
        <v>0</v>
      </c>
      <c r="G58" s="134">
        <f ca="1">MAX(OFFSET(Sheet3!$C$6:$J$6,C59,$B$11))</f>
        <v>0</v>
      </c>
      <c r="H58" s="134" t="e">
        <f ca="1">AVERAGE(OFFSET(Sheet3!$C$6:$J$6,C59,$B$11))</f>
        <v>#DIV/0!</v>
      </c>
      <c r="I58" s="134">
        <f ca="1">MIN(OFFSET(Sheet3!$C$6:$J$6,C59,$B$11))</f>
        <v>0</v>
      </c>
      <c r="J58" s="167">
        <f ca="1">(MAX(OFFSET(Sheet3!$C$7:$J$7,C59,$B$11)))/86400</f>
        <v>0</v>
      </c>
      <c r="K58" s="167" t="e">
        <f ca="1">(AVERAGE(OFFSET(Sheet3!$C$7:$J$7,C59,$B$11)))/86400</f>
        <v>#DIV/0!</v>
      </c>
      <c r="L58" s="167">
        <f ca="1">(MIN(OFFSET(Sheet3!$C$7:$J$7,C59,$B$11)))/86400</f>
        <v>0</v>
      </c>
      <c r="M58" s="134">
        <f ca="1">MAX(OFFSET(Sheet3!$C$8:$J$8,C59,$B$11))</f>
        <v>0</v>
      </c>
      <c r="N58" s="134">
        <f ca="1">(OFFSET(Sheet3!$K$8,C59,$B$11))</f>
        <v>0</v>
      </c>
      <c r="O58" s="134">
        <f ca="1">MIN(OFFSET(Sheet3!$C$8:$J$8,C59,$B$11))</f>
        <v>0</v>
      </c>
    </row>
    <row r="59" spans="3:15" x14ac:dyDescent="0.25">
      <c r="C59" s="134">
        <v>216</v>
      </c>
      <c r="D59" s="134">
        <f ca="1">OFFSET(Sheet3!$B$5,C60,0)</f>
        <v>202</v>
      </c>
      <c r="E59" s="134">
        <v>7</v>
      </c>
      <c r="F59" s="134">
        <f ca="1">OFFSET(Sheet3!$C$5,C60,$B$11)</f>
        <v>0</v>
      </c>
      <c r="G59" s="134">
        <f ca="1">MAX(OFFSET(Sheet3!$C$6:$J$6,C60,$B$11))</f>
        <v>0</v>
      </c>
      <c r="H59" s="134" t="e">
        <f ca="1">AVERAGE(OFFSET(Sheet3!$C$6:$J$6,C60,$B$11))</f>
        <v>#DIV/0!</v>
      </c>
      <c r="I59" s="134">
        <f ca="1">MIN(OFFSET(Sheet3!$C$6:$J$6,C60,$B$11))</f>
        <v>0</v>
      </c>
      <c r="J59" s="167">
        <f ca="1">(MAX(OFFSET(Sheet3!$C$7:$J$7,C60,$B$11)))/86400</f>
        <v>0</v>
      </c>
      <c r="K59" s="167" t="e">
        <f ca="1">(AVERAGE(OFFSET(Sheet3!$C$7:$J$7,C60,$B$11)))/86400</f>
        <v>#DIV/0!</v>
      </c>
      <c r="L59" s="167">
        <f ca="1">(MIN(OFFSET(Sheet3!$C$7:$J$7,C60,$B$11)))/86400</f>
        <v>0</v>
      </c>
      <c r="M59" s="134">
        <f ca="1">MAX(OFFSET(Sheet3!$C$8:$J$8,C60,$B$11))</f>
        <v>0</v>
      </c>
      <c r="N59" s="134">
        <f ca="1">(OFFSET(Sheet3!$K$8,C60,$B$11))</f>
        <v>0</v>
      </c>
      <c r="O59" s="134">
        <f ca="1">MIN(OFFSET(Sheet3!$C$8:$J$8,C60,$B$11))</f>
        <v>0</v>
      </c>
    </row>
    <row r="60" spans="3:15" x14ac:dyDescent="0.25">
      <c r="C60" s="134">
        <v>220</v>
      </c>
      <c r="D60" s="134">
        <f ca="1">OFFSET(Sheet3!$B$5,C61,0)</f>
        <v>203</v>
      </c>
      <c r="E60" s="134">
        <v>7</v>
      </c>
      <c r="F60" s="134">
        <f ca="1">OFFSET(Sheet3!$C$5,C61,$B$11)</f>
        <v>0</v>
      </c>
      <c r="G60" s="134">
        <f ca="1">MAX(OFFSET(Sheet3!$C$6:$J$6,C61,$B$11))</f>
        <v>0</v>
      </c>
      <c r="H60" s="134" t="e">
        <f ca="1">AVERAGE(OFFSET(Sheet3!$C$6:$J$6,C61,$B$11))</f>
        <v>#DIV/0!</v>
      </c>
      <c r="I60" s="134">
        <f ca="1">MIN(OFFSET(Sheet3!$C$6:$J$6,C61,$B$11))</f>
        <v>0</v>
      </c>
      <c r="J60" s="167">
        <f ca="1">(MAX(OFFSET(Sheet3!$C$7:$J$7,C61,$B$11)))/86400</f>
        <v>0</v>
      </c>
      <c r="K60" s="167" t="e">
        <f ca="1">(AVERAGE(OFFSET(Sheet3!$C$7:$J$7,C61,$B$11)))/86400</f>
        <v>#DIV/0!</v>
      </c>
      <c r="L60" s="167">
        <f ca="1">(MIN(OFFSET(Sheet3!$C$7:$J$7,C61,$B$11)))/86400</f>
        <v>0</v>
      </c>
      <c r="M60" s="134">
        <f ca="1">MAX(OFFSET(Sheet3!$C$8:$J$8,C61,$B$11))</f>
        <v>0</v>
      </c>
      <c r="N60" s="134">
        <f ca="1">(OFFSET(Sheet3!$K$8,C61,$B$11))</f>
        <v>0</v>
      </c>
      <c r="O60" s="134">
        <f ca="1">MIN(OFFSET(Sheet3!$C$8:$J$8,C61,$B$11))</f>
        <v>0</v>
      </c>
    </row>
    <row r="61" spans="3:15" x14ac:dyDescent="0.25">
      <c r="C61" s="134">
        <v>224</v>
      </c>
      <c r="D61" s="134">
        <f ca="1">OFFSET(Sheet3!$B$5,C62,0)</f>
        <v>205</v>
      </c>
      <c r="E61" s="134">
        <v>7</v>
      </c>
      <c r="F61" s="134">
        <f ca="1">OFFSET(Sheet3!$C$5,C62,$B$11)</f>
        <v>0</v>
      </c>
      <c r="G61" s="134">
        <f ca="1">MAX(OFFSET(Sheet3!$C$6:$J$6,C62,$B$11))</f>
        <v>0</v>
      </c>
      <c r="H61" s="134" t="e">
        <f ca="1">AVERAGE(OFFSET(Sheet3!$C$6:$J$6,C62,$B$11))</f>
        <v>#DIV/0!</v>
      </c>
      <c r="I61" s="134">
        <f ca="1">MIN(OFFSET(Sheet3!$C$6:$J$6,C62,$B$11))</f>
        <v>0</v>
      </c>
      <c r="J61" s="167">
        <f ca="1">(MAX(OFFSET(Sheet3!$C$7:$J$7,C62,$B$11)))/86400</f>
        <v>0</v>
      </c>
      <c r="K61" s="167" t="e">
        <f ca="1">(AVERAGE(OFFSET(Sheet3!$C$7:$J$7,C62,$B$11)))/86400</f>
        <v>#DIV/0!</v>
      </c>
      <c r="L61" s="167">
        <f ca="1">(MIN(OFFSET(Sheet3!$C$7:$J$7,C62,$B$11)))/86400</f>
        <v>0</v>
      </c>
      <c r="M61" s="134">
        <f ca="1">MAX(OFFSET(Sheet3!$C$8:$J$8,C62,$B$11))</f>
        <v>0</v>
      </c>
      <c r="N61" s="134">
        <f ca="1">(OFFSET(Sheet3!$K$8,C62,$B$11))</f>
        <v>0</v>
      </c>
      <c r="O61" s="134">
        <f ca="1">MIN(OFFSET(Sheet3!$C$8:$J$8,C62,$B$11))</f>
        <v>0</v>
      </c>
    </row>
    <row r="62" spans="3:15" x14ac:dyDescent="0.25">
      <c r="C62" s="134">
        <v>228</v>
      </c>
      <c r="D62" s="134">
        <f ca="1">OFFSET(Sheet3!$B$5,C63,0)</f>
        <v>206</v>
      </c>
      <c r="E62" s="134">
        <v>7</v>
      </c>
      <c r="F62" s="134">
        <f ca="1">OFFSET(Sheet3!$C$5,C63,$B$11)</f>
        <v>1</v>
      </c>
      <c r="G62" s="134">
        <f ca="1">MAX(OFFSET(Sheet3!$C$6:$J$6,C63,$B$11))</f>
        <v>933.41999999999985</v>
      </c>
      <c r="H62" s="134">
        <f ca="1">AVERAGE(OFFSET(Sheet3!$C$6:$J$6,C63,$B$11))</f>
        <v>933.41999999999985</v>
      </c>
      <c r="I62" s="134">
        <f ca="1">MIN(OFFSET(Sheet3!$C$6:$J$6,C63,$B$11))</f>
        <v>933.41999999999985</v>
      </c>
      <c r="J62" s="167">
        <f ca="1">(MAX(OFFSET(Sheet3!$C$7:$J$7,C63,$B$11)))/86400</f>
        <v>5.3985384946738961E-3</v>
      </c>
      <c r="K62" s="167">
        <f ca="1">(AVERAGE(OFFSET(Sheet3!$C$7:$J$7,C63,$B$11)))/86400</f>
        <v>5.3985384946738961E-3</v>
      </c>
      <c r="L62" s="167">
        <f ca="1">(MIN(OFFSET(Sheet3!$C$7:$J$7,C63,$B$11)))/86400</f>
        <v>5.3985384946738961E-3</v>
      </c>
      <c r="M62" s="134">
        <f ca="1">MAX(OFFSET(Sheet3!$C$8:$J$8,C63,$B$11))</f>
        <v>1.3644396949162838</v>
      </c>
      <c r="N62" s="134">
        <f ca="1">(OFFSET(Sheet3!$K$8,C63,$B$11))</f>
        <v>1.3644396949162838</v>
      </c>
      <c r="O62" s="134">
        <f ca="1">MIN(OFFSET(Sheet3!$C$8:$J$8,C63,$B$11))</f>
        <v>1.3644396949162838</v>
      </c>
    </row>
    <row r="63" spans="3:15" x14ac:dyDescent="0.25">
      <c r="C63" s="134">
        <v>232</v>
      </c>
      <c r="D63" s="134">
        <f ca="1">OFFSET(Sheet3!$B$5,C64,0)</f>
        <v>207</v>
      </c>
      <c r="E63" s="134">
        <v>7</v>
      </c>
      <c r="F63" s="134">
        <f ca="1">OFFSET(Sheet3!$C$5,C64,$B$11)</f>
        <v>3</v>
      </c>
      <c r="G63" s="134">
        <f ca="1">MAX(OFFSET(Sheet3!$C$6:$J$6,C64,$B$11))</f>
        <v>508.96000000000004</v>
      </c>
      <c r="H63" s="134">
        <f ca="1">AVERAGE(OFFSET(Sheet3!$C$6:$J$6,C64,$B$11))</f>
        <v>494.29333333333335</v>
      </c>
      <c r="I63" s="134">
        <f ca="1">MIN(OFFSET(Sheet3!$C$6:$J$6,C64,$B$11))</f>
        <v>486.96</v>
      </c>
      <c r="J63" s="167">
        <f ca="1">(MAX(OFFSET(Sheet3!$C$7:$J$7,C64,$B$11)))/86400</f>
        <v>6.0790433125531866E-3</v>
      </c>
      <c r="K63" s="167">
        <f ca="1">(AVERAGE(OFFSET(Sheet3!$C$7:$J$7,C64,$B$11)))/86400</f>
        <v>4.8974756104624177E-3</v>
      </c>
      <c r="L63" s="167">
        <f ca="1">(MIN(OFFSET(Sheet3!$C$7:$J$7,C64,$B$11)))/86400</f>
        <v>4.2111309150694E-3</v>
      </c>
      <c r="M63" s="134">
        <f ca="1">MAX(OFFSET(Sheet3!$C$8:$J$8,C64,$B$11))</f>
        <v>0.91253176660502944</v>
      </c>
      <c r="N63" s="134">
        <f ca="1">(OFFSET(Sheet3!$K$8,C64,$B$11))</f>
        <v>0.79646357200546025</v>
      </c>
      <c r="O63" s="134">
        <f ca="1">MIN(OFFSET(Sheet3!$C$8:$J$8,C64,$B$11))</f>
        <v>0.66069627775065276</v>
      </c>
    </row>
    <row r="64" spans="3:15" x14ac:dyDescent="0.25">
      <c r="C64" s="134">
        <v>236</v>
      </c>
      <c r="D64" s="134">
        <f ca="1">OFFSET(Sheet3!$B$5,C65,0)</f>
        <v>210</v>
      </c>
      <c r="E64" s="134">
        <v>7</v>
      </c>
      <c r="F64" s="134">
        <f ca="1">OFFSET(Sheet3!$C$5,C65,$B$11)</f>
        <v>0</v>
      </c>
      <c r="G64" s="134">
        <f ca="1">MAX(OFFSET(Sheet3!$C$6:$J$6,C65,$B$11))</f>
        <v>0</v>
      </c>
      <c r="H64" s="134" t="e">
        <f ca="1">AVERAGE(OFFSET(Sheet3!$C$6:$J$6,C65,$B$11))</f>
        <v>#DIV/0!</v>
      </c>
      <c r="I64" s="134">
        <f ca="1">MIN(OFFSET(Sheet3!$C$6:$J$6,C65,$B$11))</f>
        <v>0</v>
      </c>
      <c r="J64" s="167">
        <f ca="1">(MAX(OFFSET(Sheet3!$C$7:$J$7,C65,$B$11)))/86400</f>
        <v>0</v>
      </c>
      <c r="K64" s="167" t="e">
        <f ca="1">(AVERAGE(OFFSET(Sheet3!$C$7:$J$7,C65,$B$11)))/86400</f>
        <v>#DIV/0!</v>
      </c>
      <c r="L64" s="167">
        <f ca="1">(MIN(OFFSET(Sheet3!$C$7:$J$7,C65,$B$11)))/86400</f>
        <v>0</v>
      </c>
      <c r="M64" s="134">
        <f ca="1">MAX(OFFSET(Sheet3!$C$8:$J$8,C65,$B$11))</f>
        <v>0</v>
      </c>
      <c r="N64" s="134">
        <f ca="1">(OFFSET(Sheet3!$K$8,C65,$B$11))</f>
        <v>0</v>
      </c>
      <c r="O64" s="134">
        <f ca="1">MIN(OFFSET(Sheet3!$C$8:$J$8,C65,$B$11))</f>
        <v>0</v>
      </c>
    </row>
    <row r="65" spans="3:15" x14ac:dyDescent="0.25">
      <c r="C65" s="134">
        <v>240</v>
      </c>
      <c r="D65" s="134">
        <f ca="1">OFFSET(Sheet3!$B$5,C66,0)</f>
        <v>211</v>
      </c>
      <c r="E65" s="134">
        <v>7</v>
      </c>
      <c r="F65" s="134">
        <f ca="1">OFFSET(Sheet3!$C$5,C66,$B$11)</f>
        <v>0</v>
      </c>
      <c r="G65" s="134">
        <f ca="1">MAX(OFFSET(Sheet3!$C$6:$J$6,C66,$B$11))</f>
        <v>0</v>
      </c>
      <c r="H65" s="134" t="e">
        <f ca="1">AVERAGE(OFFSET(Sheet3!$C$6:$J$6,C66,$B$11))</f>
        <v>#DIV/0!</v>
      </c>
      <c r="I65" s="134">
        <f ca="1">MIN(OFFSET(Sheet3!$C$6:$J$6,C66,$B$11))</f>
        <v>0</v>
      </c>
      <c r="J65" s="167">
        <f ca="1">(MAX(OFFSET(Sheet3!$C$7:$J$7,C66,$B$11)))/86400</f>
        <v>0</v>
      </c>
      <c r="K65" s="167" t="e">
        <f ca="1">(AVERAGE(OFFSET(Sheet3!$C$7:$J$7,C66,$B$11)))/86400</f>
        <v>#DIV/0!</v>
      </c>
      <c r="L65" s="167">
        <f ca="1">(MIN(OFFSET(Sheet3!$C$7:$J$7,C66,$B$11)))/86400</f>
        <v>0</v>
      </c>
      <c r="M65" s="134">
        <f ca="1">MAX(OFFSET(Sheet3!$C$8:$J$8,C66,$B$11))</f>
        <v>0</v>
      </c>
      <c r="N65" s="134">
        <f ca="1">(OFFSET(Sheet3!$K$8,C66,$B$11))</f>
        <v>0</v>
      </c>
      <c r="O65" s="134">
        <f ca="1">MIN(OFFSET(Sheet3!$C$8:$J$8,C66,$B$11))</f>
        <v>0</v>
      </c>
    </row>
    <row r="66" spans="3:15" x14ac:dyDescent="0.25">
      <c r="C66" s="134">
        <v>244</v>
      </c>
      <c r="D66" s="134">
        <f ca="1">OFFSET(Sheet3!$B$5,C67,0)</f>
        <v>212</v>
      </c>
      <c r="E66" s="134">
        <v>7</v>
      </c>
      <c r="F66" s="134">
        <f ca="1">OFFSET(Sheet3!$C$5,C67,$B$11)</f>
        <v>0</v>
      </c>
      <c r="G66" s="134">
        <f ca="1">MAX(OFFSET(Sheet3!$C$6:$J$6,C67,$B$11))</f>
        <v>0</v>
      </c>
      <c r="H66" s="134" t="e">
        <f ca="1">AVERAGE(OFFSET(Sheet3!$C$6:$J$6,C67,$B$11))</f>
        <v>#DIV/0!</v>
      </c>
      <c r="I66" s="134">
        <f ca="1">MIN(OFFSET(Sheet3!$C$6:$J$6,C67,$B$11))</f>
        <v>0</v>
      </c>
      <c r="J66" s="167">
        <f ca="1">(MAX(OFFSET(Sheet3!$C$7:$J$7,C67,$B$11)))/86400</f>
        <v>0</v>
      </c>
      <c r="K66" s="167" t="e">
        <f ca="1">(AVERAGE(OFFSET(Sheet3!$C$7:$J$7,C67,$B$11)))/86400</f>
        <v>#DIV/0!</v>
      </c>
      <c r="L66" s="167">
        <f ca="1">(MIN(OFFSET(Sheet3!$C$7:$J$7,C67,$B$11)))/86400</f>
        <v>0</v>
      </c>
      <c r="M66" s="134">
        <f ca="1">MAX(OFFSET(Sheet3!$C$8:$J$8,C67,$B$11))</f>
        <v>0</v>
      </c>
      <c r="N66" s="134">
        <f ca="1">(OFFSET(Sheet3!$K$8,C67,$B$11))</f>
        <v>0</v>
      </c>
      <c r="O66" s="134">
        <f ca="1">MIN(OFFSET(Sheet3!$C$8:$J$8,C67,$B$11))</f>
        <v>0</v>
      </c>
    </row>
    <row r="67" spans="3:15" x14ac:dyDescent="0.25">
      <c r="C67" s="134">
        <v>248</v>
      </c>
      <c r="D67" s="134">
        <f ca="1">OFFSET(Sheet3!$B$5,C68,0)</f>
        <v>214</v>
      </c>
      <c r="E67" s="134">
        <v>7</v>
      </c>
      <c r="F67" s="134">
        <f ca="1">OFFSET(Sheet3!$C$5,C68,$B$11)</f>
        <v>0</v>
      </c>
      <c r="G67" s="134">
        <f ca="1">MAX(OFFSET(Sheet3!$C$6:$J$6,C68,$B$11))</f>
        <v>0</v>
      </c>
      <c r="H67" s="134" t="e">
        <f ca="1">AVERAGE(OFFSET(Sheet3!$C$6:$J$6,C68,$B$11))</f>
        <v>#DIV/0!</v>
      </c>
      <c r="I67" s="134">
        <f ca="1">MIN(OFFSET(Sheet3!$C$6:$J$6,C68,$B$11))</f>
        <v>0</v>
      </c>
      <c r="J67" s="167">
        <f ca="1">(MAX(OFFSET(Sheet3!$C$7:$J$7,C68,$B$11)))/86400</f>
        <v>0</v>
      </c>
      <c r="K67" s="167" t="e">
        <f ca="1">(AVERAGE(OFFSET(Sheet3!$C$7:$J$7,C68,$B$11)))/86400</f>
        <v>#DIV/0!</v>
      </c>
      <c r="L67" s="167">
        <f ca="1">(MIN(OFFSET(Sheet3!$C$7:$J$7,C68,$B$11)))/86400</f>
        <v>0</v>
      </c>
      <c r="M67" s="134">
        <f ca="1">MAX(OFFSET(Sheet3!$C$8:$J$8,C68,$B$11))</f>
        <v>0</v>
      </c>
      <c r="N67" s="134">
        <f ca="1">(OFFSET(Sheet3!$K$8,C68,$B$11))</f>
        <v>0</v>
      </c>
      <c r="O67" s="134">
        <f ca="1">MIN(OFFSET(Sheet3!$C$8:$J$8,C68,$B$11))</f>
        <v>0</v>
      </c>
    </row>
    <row r="68" spans="3:15" x14ac:dyDescent="0.25">
      <c r="C68" s="134">
        <v>252</v>
      </c>
      <c r="D68" s="134">
        <f ca="1">OFFSET(Sheet3!$B$5,C69,0)</f>
        <v>216</v>
      </c>
      <c r="E68" s="134">
        <v>7</v>
      </c>
      <c r="F68" s="134">
        <f ca="1">OFFSET(Sheet3!$C$5,C69,$B$11)</f>
        <v>0</v>
      </c>
      <c r="G68" s="134">
        <f ca="1">MAX(OFFSET(Sheet3!$C$6:$J$6,C69,$B$11))</f>
        <v>0</v>
      </c>
      <c r="H68" s="134" t="e">
        <f ca="1">AVERAGE(OFFSET(Sheet3!$C$6:$J$6,C69,$B$11))</f>
        <v>#DIV/0!</v>
      </c>
      <c r="I68" s="134">
        <f ca="1">MIN(OFFSET(Sheet3!$C$6:$J$6,C69,$B$11))</f>
        <v>0</v>
      </c>
      <c r="J68" s="167">
        <f ca="1">(MAX(OFFSET(Sheet3!$C$7:$J$7,C69,$B$11)))/86400</f>
        <v>0</v>
      </c>
      <c r="K68" s="167" t="e">
        <f ca="1">(AVERAGE(OFFSET(Sheet3!$C$7:$J$7,C69,$B$11)))/86400</f>
        <v>#DIV/0!</v>
      </c>
      <c r="L68" s="167">
        <f ca="1">(MIN(OFFSET(Sheet3!$C$7:$J$7,C69,$B$11)))/86400</f>
        <v>0</v>
      </c>
      <c r="M68" s="134">
        <f ca="1">MAX(OFFSET(Sheet3!$C$8:$J$8,C69,$B$11))</f>
        <v>0</v>
      </c>
      <c r="N68" s="134">
        <f ca="1">(OFFSET(Sheet3!$K$8,C69,$B$11))</f>
        <v>0</v>
      </c>
      <c r="O68" s="134">
        <f ca="1">MIN(OFFSET(Sheet3!$C$8:$J$8,C69,$B$11))</f>
        <v>0</v>
      </c>
    </row>
    <row r="69" spans="3:15" x14ac:dyDescent="0.25">
      <c r="C69" s="134">
        <v>256</v>
      </c>
      <c r="D69" s="134">
        <f ca="1">OFFSET(Sheet3!$B$5,C70,0)</f>
        <v>217</v>
      </c>
      <c r="E69" s="134">
        <v>7</v>
      </c>
      <c r="F69" s="134">
        <f ca="1">OFFSET(Sheet3!$C$5,C70,$B$11)</f>
        <v>0</v>
      </c>
      <c r="G69" s="134">
        <f ca="1">MAX(OFFSET(Sheet3!$C$6:$J$6,C70,$B$11))</f>
        <v>0</v>
      </c>
      <c r="H69" s="134" t="e">
        <f ca="1">AVERAGE(OFFSET(Sheet3!$C$6:$J$6,C70,$B$11))</f>
        <v>#DIV/0!</v>
      </c>
      <c r="I69" s="134">
        <f ca="1">MIN(OFFSET(Sheet3!$C$6:$J$6,C70,$B$11))</f>
        <v>0</v>
      </c>
      <c r="J69" s="167">
        <f ca="1">(MAX(OFFSET(Sheet3!$C$7:$J$7,C70,$B$11)))/86400</f>
        <v>0</v>
      </c>
      <c r="K69" s="167" t="e">
        <f ca="1">(AVERAGE(OFFSET(Sheet3!$C$7:$J$7,C70,$B$11)))/86400</f>
        <v>#DIV/0!</v>
      </c>
      <c r="L69" s="167">
        <f ca="1">(MIN(OFFSET(Sheet3!$C$7:$J$7,C70,$B$11)))/86400</f>
        <v>0</v>
      </c>
      <c r="M69" s="134">
        <f ca="1">MAX(OFFSET(Sheet3!$C$8:$J$8,C70,$B$11))</f>
        <v>0</v>
      </c>
      <c r="N69" s="134">
        <f ca="1">(OFFSET(Sheet3!$K$8,C70,$B$11))</f>
        <v>0</v>
      </c>
      <c r="O69" s="134">
        <f ca="1">MIN(OFFSET(Sheet3!$C$8:$J$8,C70,$B$11))</f>
        <v>0</v>
      </c>
    </row>
    <row r="70" spans="3:15" x14ac:dyDescent="0.25">
      <c r="C70" s="134">
        <v>260</v>
      </c>
      <c r="D70" s="134">
        <f ca="1">OFFSET(Sheet3!$B$5,C71,0)</f>
        <v>221</v>
      </c>
      <c r="E70" s="134">
        <v>7</v>
      </c>
      <c r="F70" s="134">
        <f ca="1">OFFSET(Sheet3!$C$5,C71,$B$11)</f>
        <v>0</v>
      </c>
      <c r="G70" s="134">
        <f ca="1">MAX(OFFSET(Sheet3!$C$6:$J$6,C71,$B$11))</f>
        <v>0</v>
      </c>
      <c r="H70" s="134" t="e">
        <f ca="1">AVERAGE(OFFSET(Sheet3!$C$6:$J$6,C71,$B$11))</f>
        <v>#DIV/0!</v>
      </c>
      <c r="I70" s="134">
        <f ca="1">MIN(OFFSET(Sheet3!$C$6:$J$6,C71,$B$11))</f>
        <v>0</v>
      </c>
      <c r="J70" s="167">
        <f ca="1">(MAX(OFFSET(Sheet3!$C$7:$J$7,C71,$B$11)))/86400</f>
        <v>0</v>
      </c>
      <c r="K70" s="167" t="e">
        <f ca="1">(AVERAGE(OFFSET(Sheet3!$C$7:$J$7,C71,$B$11)))/86400</f>
        <v>#DIV/0!</v>
      </c>
      <c r="L70" s="167">
        <f ca="1">(MIN(OFFSET(Sheet3!$C$7:$J$7,C71,$B$11)))/86400</f>
        <v>0</v>
      </c>
      <c r="M70" s="134">
        <f ca="1">MAX(OFFSET(Sheet3!$C$8:$J$8,C71,$B$11))</f>
        <v>0</v>
      </c>
      <c r="N70" s="134">
        <f ca="1">(OFFSET(Sheet3!$K$8,C71,$B$11))</f>
        <v>0</v>
      </c>
      <c r="O70" s="134">
        <f ca="1">MIN(OFFSET(Sheet3!$C$8:$J$8,C71,$B$11))</f>
        <v>0</v>
      </c>
    </row>
    <row r="71" spans="3:15" x14ac:dyDescent="0.25">
      <c r="C71" s="134">
        <v>264</v>
      </c>
      <c r="D71" s="134">
        <f ca="1">OFFSET(Sheet3!$B$5,C72,0)</f>
        <v>222</v>
      </c>
      <c r="E71" s="134">
        <v>7</v>
      </c>
      <c r="F71" s="134">
        <f ca="1">OFFSET(Sheet3!$C$5,C72,$B$11)</f>
        <v>0</v>
      </c>
      <c r="G71" s="134">
        <f ca="1">MAX(OFFSET(Sheet3!$C$6:$J$6,C72,$B$11))</f>
        <v>0</v>
      </c>
      <c r="H71" s="134" t="e">
        <f ca="1">AVERAGE(OFFSET(Sheet3!$C$6:$J$6,C72,$B$11))</f>
        <v>#DIV/0!</v>
      </c>
      <c r="I71" s="134">
        <f ca="1">MIN(OFFSET(Sheet3!$C$6:$J$6,C72,$B$11))</f>
        <v>0</v>
      </c>
      <c r="J71" s="167">
        <f ca="1">(MAX(OFFSET(Sheet3!$C$7:$J$7,C72,$B$11)))/86400</f>
        <v>0</v>
      </c>
      <c r="K71" s="167" t="e">
        <f ca="1">(AVERAGE(OFFSET(Sheet3!$C$7:$J$7,C72,$B$11)))/86400</f>
        <v>#DIV/0!</v>
      </c>
      <c r="L71" s="167">
        <f ca="1">(MIN(OFFSET(Sheet3!$C$7:$J$7,C72,$B$11)))/86400</f>
        <v>0</v>
      </c>
      <c r="M71" s="134">
        <f ca="1">MAX(OFFSET(Sheet3!$C$8:$J$8,C72,$B$11))</f>
        <v>0</v>
      </c>
      <c r="N71" s="134">
        <f ca="1">(OFFSET(Sheet3!$K$8,C72,$B$11))</f>
        <v>0</v>
      </c>
      <c r="O71" s="134">
        <f ca="1">MIN(OFFSET(Sheet3!$C$8:$J$8,C72,$B$11))</f>
        <v>0</v>
      </c>
    </row>
    <row r="72" spans="3:15" x14ac:dyDescent="0.25">
      <c r="C72" s="134">
        <v>268</v>
      </c>
      <c r="D72" s="134">
        <f ca="1">OFFSET(Sheet3!$B$5,C73,0)</f>
        <v>224</v>
      </c>
      <c r="E72" s="134">
        <v>7</v>
      </c>
      <c r="F72" s="134">
        <f ca="1">OFFSET(Sheet3!$C$5,C73,$B$11)</f>
        <v>0</v>
      </c>
      <c r="G72" s="134">
        <f ca="1">MAX(OFFSET(Sheet3!$C$6:$J$6,C73,$B$11))</f>
        <v>0</v>
      </c>
      <c r="H72" s="134" t="e">
        <f ca="1">AVERAGE(OFFSET(Sheet3!$C$6:$J$6,C73,$B$11))</f>
        <v>#DIV/0!</v>
      </c>
      <c r="I72" s="134">
        <f ca="1">MIN(OFFSET(Sheet3!$C$6:$J$6,C73,$B$11))</f>
        <v>0</v>
      </c>
      <c r="J72" s="167">
        <f ca="1">(MAX(OFFSET(Sheet3!$C$7:$J$7,C73,$B$11)))/86400</f>
        <v>0</v>
      </c>
      <c r="K72" s="167" t="e">
        <f ca="1">(AVERAGE(OFFSET(Sheet3!$C$7:$J$7,C73,$B$11)))/86400</f>
        <v>#DIV/0!</v>
      </c>
      <c r="L72" s="167">
        <f ca="1">(MIN(OFFSET(Sheet3!$C$7:$J$7,C73,$B$11)))/86400</f>
        <v>0</v>
      </c>
      <c r="M72" s="134">
        <f ca="1">MAX(OFFSET(Sheet3!$C$8:$J$8,C73,$B$11))</f>
        <v>0</v>
      </c>
      <c r="N72" s="134">
        <f ca="1">(OFFSET(Sheet3!$K$8,C73,$B$11))</f>
        <v>0</v>
      </c>
      <c r="O72" s="134">
        <f ca="1">MIN(OFFSET(Sheet3!$C$8:$J$8,C73,$B$11))</f>
        <v>0</v>
      </c>
    </row>
    <row r="73" spans="3:15" x14ac:dyDescent="0.25">
      <c r="C73" s="134">
        <v>272</v>
      </c>
      <c r="D73" s="134">
        <f ca="1">OFFSET(Sheet3!$B$5,C74,0)</f>
        <v>225</v>
      </c>
      <c r="E73" s="134">
        <v>7</v>
      </c>
      <c r="F73" s="134">
        <f ca="1">OFFSET(Sheet3!$C$5,C74,$B$11)</f>
        <v>2</v>
      </c>
      <c r="G73" s="134">
        <f ca="1">MAX(OFFSET(Sheet3!$C$6:$J$6,C74,$B$11))</f>
        <v>485.78999999999996</v>
      </c>
      <c r="H73" s="134">
        <f ca="1">AVERAGE(OFFSET(Sheet3!$C$6:$J$6,C74,$B$11))</f>
        <v>485.78999999999996</v>
      </c>
      <c r="I73" s="134">
        <f ca="1">MIN(OFFSET(Sheet3!$C$6:$J$6,C74,$B$11))</f>
        <v>485.78999999999996</v>
      </c>
      <c r="J73" s="167">
        <f ca="1">(MAX(OFFSET(Sheet3!$C$7:$J$7,C74,$B$11)))/86400</f>
        <v>6.3673495941821787E-3</v>
      </c>
      <c r="K73" s="167">
        <f ca="1">(AVERAGE(OFFSET(Sheet3!$C$7:$J$7,C74,$B$11)))/86400</f>
        <v>5.7516356676654704E-3</v>
      </c>
      <c r="L73" s="167">
        <f ca="1">(MIN(OFFSET(Sheet3!$C$7:$J$7,C74,$B$11)))/86400</f>
        <v>5.135921741148762E-3</v>
      </c>
      <c r="M73" s="134">
        <f ca="1">MAX(OFFSET(Sheet3!$C$8:$J$8,C74,$B$11))</f>
        <v>0.74642060404056576</v>
      </c>
      <c r="N73" s="134">
        <f ca="1">(OFFSET(Sheet3!$K$8,C74,$B$11))</f>
        <v>0.66651610599830202</v>
      </c>
      <c r="O73" s="134">
        <f ca="1">MIN(OFFSET(Sheet3!$C$8:$J$8,C74,$B$11))</f>
        <v>0.60206491753429703</v>
      </c>
    </row>
    <row r="74" spans="3:15" x14ac:dyDescent="0.25">
      <c r="C74" s="134">
        <v>276</v>
      </c>
      <c r="D74" s="134">
        <f ca="1">OFFSET(Sheet3!$B$5,C75,0)</f>
        <v>232</v>
      </c>
      <c r="E74" s="134">
        <v>7</v>
      </c>
      <c r="F74" s="134">
        <f ca="1">OFFSET(Sheet3!$C$5,C75,$B$11)</f>
        <v>0</v>
      </c>
      <c r="G74" s="134">
        <f ca="1">MAX(OFFSET(Sheet3!$C$6:$J$6,C75,$B$11))</f>
        <v>0</v>
      </c>
      <c r="H74" s="134" t="e">
        <f ca="1">AVERAGE(OFFSET(Sheet3!$C$6:$J$6,C75,$B$11))</f>
        <v>#DIV/0!</v>
      </c>
      <c r="I74" s="134">
        <f ca="1">MIN(OFFSET(Sheet3!$C$6:$J$6,C75,$B$11))</f>
        <v>0</v>
      </c>
      <c r="J74" s="167">
        <f ca="1">(MAX(OFFSET(Sheet3!$C$7:$J$7,C75,$B$11)))/86400</f>
        <v>0</v>
      </c>
      <c r="K74" s="167" t="e">
        <f ca="1">(AVERAGE(OFFSET(Sheet3!$C$7:$J$7,C75,$B$11)))/86400</f>
        <v>#DIV/0!</v>
      </c>
      <c r="L74" s="167">
        <f ca="1">(MIN(OFFSET(Sheet3!$C$7:$J$7,C75,$B$11)))/86400</f>
        <v>0</v>
      </c>
      <c r="M74" s="134">
        <f ca="1">MAX(OFFSET(Sheet3!$C$8:$J$8,C75,$B$11))</f>
        <v>0</v>
      </c>
      <c r="N74" s="134">
        <f ca="1">(OFFSET(Sheet3!$K$8,C75,$B$11))</f>
        <v>0</v>
      </c>
      <c r="O74" s="134">
        <f ca="1">MIN(OFFSET(Sheet3!$C$8:$J$8,C75,$B$11))</f>
        <v>0</v>
      </c>
    </row>
    <row r="75" spans="3:15" x14ac:dyDescent="0.25">
      <c r="C75" s="134">
        <v>280</v>
      </c>
      <c r="D75" s="134">
        <f ca="1">OFFSET(Sheet3!$B$5,C76,0)</f>
        <v>234</v>
      </c>
      <c r="E75" s="134">
        <v>7</v>
      </c>
      <c r="F75" s="134">
        <f ca="1">OFFSET(Sheet3!$C$5,C76,$B$11)</f>
        <v>3</v>
      </c>
      <c r="G75" s="134">
        <f ca="1">MAX(OFFSET(Sheet3!$C$6:$J$6,C76,$B$11))</f>
        <v>516.96</v>
      </c>
      <c r="H75" s="134">
        <f ca="1">AVERAGE(OFFSET(Sheet3!$C$6:$J$6,C76,$B$11))</f>
        <v>496.96000000000004</v>
      </c>
      <c r="I75" s="134">
        <f ca="1">MIN(OFFSET(Sheet3!$C$6:$J$6,C76,$B$11))</f>
        <v>486.96</v>
      </c>
      <c r="J75" s="167">
        <f ca="1">(MAX(OFFSET(Sheet3!$C$7:$J$7,C76,$B$11)))/86400</f>
        <v>6.5341785344510284E-3</v>
      </c>
      <c r="K75" s="167">
        <f ca="1">(AVERAGE(OFFSET(Sheet3!$C$7:$J$7,C76,$B$11)))/86400</f>
        <v>5.3652237515053932E-3</v>
      </c>
      <c r="L75" s="167">
        <f ca="1">(MIN(OFFSET(Sheet3!$C$7:$J$7,C76,$B$11)))/86400</f>
        <v>4.7605117543047361E-3</v>
      </c>
      <c r="M75" s="134">
        <f ca="1">MAX(OFFSET(Sheet3!$C$8:$J$8,C76,$B$11))</f>
        <v>0.80722219199615552</v>
      </c>
      <c r="N75" s="134">
        <f ca="1">(OFFSET(Sheet3!$K$8,C76,$B$11))</f>
        <v>0.73094894152771483</v>
      </c>
      <c r="O75" s="134">
        <f ca="1">MIN(OFFSET(Sheet3!$C$8:$J$8,C76,$B$11))</f>
        <v>0.62433745550277409</v>
      </c>
    </row>
    <row r="76" spans="3:15" x14ac:dyDescent="0.25">
      <c r="C76" s="134">
        <v>284</v>
      </c>
      <c r="D76" s="134">
        <f ca="1">OFFSET(Sheet3!$B$5,C77,0)</f>
        <v>235</v>
      </c>
      <c r="E76" s="134">
        <v>7</v>
      </c>
      <c r="F76" s="134">
        <f ca="1">OFFSET(Sheet3!$C$5,C77,$B$11)</f>
        <v>1</v>
      </c>
      <c r="G76" s="134">
        <f ca="1">MAX(OFFSET(Sheet3!$C$6:$J$6,C77,$B$11))</f>
        <v>486.96000000000004</v>
      </c>
      <c r="H76" s="134">
        <f ca="1">AVERAGE(OFFSET(Sheet3!$C$6:$J$6,C77,$B$11))</f>
        <v>486.96000000000004</v>
      </c>
      <c r="I76" s="134">
        <f ca="1">MIN(OFFSET(Sheet3!$C$6:$J$6,C77,$B$11))</f>
        <v>486.96000000000004</v>
      </c>
      <c r="J76" s="167">
        <f ca="1">(MAX(OFFSET(Sheet3!$C$7:$J$7,C77,$B$11)))/86400</f>
        <v>4.4840670054516916E-3</v>
      </c>
      <c r="K76" s="167">
        <f ca="1">(AVERAGE(OFFSET(Sheet3!$C$7:$J$7,C77,$B$11)))/86400</f>
        <v>4.4840670054516916E-3</v>
      </c>
      <c r="L76" s="167">
        <f ca="1">(MIN(OFFSET(Sheet3!$C$7:$J$7,C77,$B$11)))/86400</f>
        <v>4.4840670054516916E-3</v>
      </c>
      <c r="M76" s="134">
        <f ca="1">MAX(OFFSET(Sheet3!$C$8:$J$8,C77,$B$11))</f>
        <v>0.85698780340733083</v>
      </c>
      <c r="N76" s="134">
        <f ca="1">(OFFSET(Sheet3!$K$8,C77,$B$11))</f>
        <v>0</v>
      </c>
      <c r="O76" s="134">
        <f ca="1">MIN(OFFSET(Sheet3!$C$8:$J$8,C77,$B$11))</f>
        <v>0.85698780340733083</v>
      </c>
    </row>
    <row r="77" spans="3:15" x14ac:dyDescent="0.25">
      <c r="C77" s="134">
        <v>288</v>
      </c>
      <c r="D77" s="134">
        <f ca="1">OFFSET(Sheet3!$B$5,C78,0)</f>
        <v>241</v>
      </c>
      <c r="E77" s="134">
        <v>7</v>
      </c>
      <c r="F77" s="134">
        <f ca="1">OFFSET(Sheet3!$C$5,C78,$B$11)</f>
        <v>0</v>
      </c>
      <c r="G77" s="134">
        <f ca="1">MAX(OFFSET(Sheet3!$C$6:$J$6,C78,$B$11))</f>
        <v>0</v>
      </c>
      <c r="H77" s="134" t="e">
        <f ca="1">AVERAGE(OFFSET(Sheet3!$C$6:$J$6,C78,$B$11))</f>
        <v>#DIV/0!</v>
      </c>
      <c r="I77" s="134">
        <f ca="1">MIN(OFFSET(Sheet3!$C$6:$J$6,C78,$B$11))</f>
        <v>0</v>
      </c>
      <c r="J77" s="167">
        <f ca="1">(MAX(OFFSET(Sheet3!$C$7:$J$7,C78,$B$11)))/86400</f>
        <v>0</v>
      </c>
      <c r="K77" s="167" t="e">
        <f ca="1">(AVERAGE(OFFSET(Sheet3!$C$7:$J$7,C78,$B$11)))/86400</f>
        <v>#DIV/0!</v>
      </c>
      <c r="L77" s="167">
        <f ca="1">(MIN(OFFSET(Sheet3!$C$7:$J$7,C78,$B$11)))/86400</f>
        <v>0</v>
      </c>
      <c r="M77" s="134">
        <f ca="1">MAX(OFFSET(Sheet3!$C$8:$J$8,C78,$B$11))</f>
        <v>0</v>
      </c>
      <c r="N77" s="134">
        <f ca="1">(OFFSET(Sheet3!$K$8,C78,$B$11))</f>
        <v>0</v>
      </c>
      <c r="O77" s="134">
        <f ca="1">MIN(OFFSET(Sheet3!$C$8:$J$8,C78,$B$11))</f>
        <v>0</v>
      </c>
    </row>
    <row r="78" spans="3:15" x14ac:dyDescent="0.25">
      <c r="C78" s="134">
        <v>292</v>
      </c>
      <c r="D78" s="134">
        <f ca="1">OFFSET(Sheet3!$B$5,C79,0)</f>
        <v>243</v>
      </c>
      <c r="E78" s="134">
        <v>7</v>
      </c>
      <c r="F78" s="134">
        <f ca="1">OFFSET(Sheet3!$C$5,C79,$B$11)</f>
        <v>3</v>
      </c>
      <c r="G78" s="134">
        <f ca="1">MAX(OFFSET(Sheet3!$C$6:$J$6,C79,$B$11))</f>
        <v>819.69999999999993</v>
      </c>
      <c r="H78" s="134">
        <f ca="1">AVERAGE(OFFSET(Sheet3!$C$6:$J$6,C79,$B$11))</f>
        <v>617.87333333333333</v>
      </c>
      <c r="I78" s="134">
        <f ca="1">MIN(OFFSET(Sheet3!$C$6:$J$6,C79,$B$11))</f>
        <v>516.95999999999992</v>
      </c>
      <c r="J78" s="167">
        <f ca="1">(MAX(OFFSET(Sheet3!$C$7:$J$7,C79,$B$11)))/86400</f>
        <v>7.7692621549847107E-3</v>
      </c>
      <c r="K78" s="167">
        <f ca="1">(AVERAGE(OFFSET(Sheet3!$C$7:$J$7,C79,$B$11)))/86400</f>
        <v>5.4377275563868063E-3</v>
      </c>
      <c r="L78" s="167">
        <f ca="1">(MIN(OFFSET(Sheet3!$C$7:$J$7,C79,$B$11)))/86400</f>
        <v>3.1502683551938217E-3</v>
      </c>
      <c r="M78" s="134">
        <f ca="1">MAX(OFFSET(Sheet3!$C$8:$J$8,C79,$B$11))</f>
        <v>1.2949793287527736</v>
      </c>
      <c r="N78" s="134">
        <f ca="1">(OFFSET(Sheet3!$K$8,C79,$B$11))</f>
        <v>0.89667580930576651</v>
      </c>
      <c r="O78" s="134">
        <f ca="1">MIN(OFFSET(Sheet3!$C$8:$J$8,C79,$B$11))</f>
        <v>0.75635808163981755</v>
      </c>
    </row>
    <row r="79" spans="3:15" x14ac:dyDescent="0.25">
      <c r="C79" s="134">
        <v>296</v>
      </c>
      <c r="D79" s="134">
        <f ca="1">OFFSET(Sheet3!$B$5,C80,0)</f>
        <v>244</v>
      </c>
      <c r="E79" s="134">
        <v>7</v>
      </c>
      <c r="F79" s="134">
        <f ca="1">OFFSET(Sheet3!$C$5,C80,$B$11)</f>
        <v>0</v>
      </c>
      <c r="G79" s="134">
        <f ca="1">MAX(OFFSET(Sheet3!$C$6:$J$6,C80,$B$11))</f>
        <v>0</v>
      </c>
      <c r="H79" s="134" t="e">
        <f ca="1">AVERAGE(OFFSET(Sheet3!$C$6:$J$6,C80,$B$11))</f>
        <v>#DIV/0!</v>
      </c>
      <c r="I79" s="134">
        <f ca="1">MIN(OFFSET(Sheet3!$C$6:$J$6,C80,$B$11))</f>
        <v>0</v>
      </c>
      <c r="J79" s="167">
        <f ca="1">(MAX(OFFSET(Sheet3!$C$7:$J$7,C80,$B$11)))/86400</f>
        <v>0</v>
      </c>
      <c r="K79" s="167" t="e">
        <f ca="1">(AVERAGE(OFFSET(Sheet3!$C$7:$J$7,C80,$B$11)))/86400</f>
        <v>#DIV/0!</v>
      </c>
      <c r="L79" s="167">
        <f ca="1">(MIN(OFFSET(Sheet3!$C$7:$J$7,C80,$B$11)))/86400</f>
        <v>0</v>
      </c>
      <c r="M79" s="134">
        <f ca="1">MAX(OFFSET(Sheet3!$C$8:$J$8,C80,$B$11))</f>
        <v>0</v>
      </c>
      <c r="N79" s="134">
        <f ca="1">(OFFSET(Sheet3!$K$8,C80,$B$11))</f>
        <v>0</v>
      </c>
      <c r="O79" s="134">
        <f ca="1">MIN(OFFSET(Sheet3!$C$8:$J$8,C80,$B$11))</f>
        <v>0</v>
      </c>
    </row>
    <row r="80" spans="3:15" x14ac:dyDescent="0.25">
      <c r="C80" s="134">
        <v>300</v>
      </c>
      <c r="D80" s="134">
        <f ca="1">OFFSET(Sheet3!$B$5,C81,0)</f>
        <v>245</v>
      </c>
      <c r="E80" s="134">
        <v>7</v>
      </c>
      <c r="F80" s="134">
        <f ca="1">OFFSET(Sheet3!$C$5,C81,$B$11)</f>
        <v>0</v>
      </c>
      <c r="G80" s="134">
        <f ca="1">MAX(OFFSET(Sheet3!$C$6:$J$6,C81,$B$11))</f>
        <v>0</v>
      </c>
      <c r="H80" s="134" t="e">
        <f ca="1">AVERAGE(OFFSET(Sheet3!$C$6:$J$6,C81,$B$11))</f>
        <v>#DIV/0!</v>
      </c>
      <c r="I80" s="134">
        <f ca="1">MIN(OFFSET(Sheet3!$C$6:$J$6,C81,$B$11))</f>
        <v>0</v>
      </c>
      <c r="J80" s="167">
        <f ca="1">(MAX(OFFSET(Sheet3!$C$7:$J$7,C81,$B$11)))/86400</f>
        <v>0</v>
      </c>
      <c r="K80" s="167" t="e">
        <f ca="1">(AVERAGE(OFFSET(Sheet3!$C$7:$J$7,C81,$B$11)))/86400</f>
        <v>#DIV/0!</v>
      </c>
      <c r="L80" s="167">
        <f ca="1">(MIN(OFFSET(Sheet3!$C$7:$J$7,C81,$B$11)))/86400</f>
        <v>0</v>
      </c>
      <c r="M80" s="134">
        <f ca="1">MAX(OFFSET(Sheet3!$C$8:$J$8,C81,$B$11))</f>
        <v>0</v>
      </c>
      <c r="N80" s="134">
        <f ca="1">(OFFSET(Sheet3!$K$8,C81,$B$11))</f>
        <v>0</v>
      </c>
      <c r="O80" s="134">
        <f ca="1">MIN(OFFSET(Sheet3!$C$8:$J$8,C81,$B$11))</f>
        <v>0</v>
      </c>
    </row>
    <row r="81" spans="3:15" x14ac:dyDescent="0.25">
      <c r="C81" s="134">
        <v>304</v>
      </c>
      <c r="D81" s="134">
        <f ca="1">OFFSET(Sheet3!$B$5,C82,0)</f>
        <v>247</v>
      </c>
      <c r="E81" s="134">
        <v>7</v>
      </c>
      <c r="F81" s="134">
        <f ca="1">OFFSET(Sheet3!$C$5,C82,$B$11)</f>
        <v>0</v>
      </c>
      <c r="G81" s="134">
        <f ca="1">MAX(OFFSET(Sheet3!$C$6:$J$6,C82,$B$11))</f>
        <v>0</v>
      </c>
      <c r="H81" s="134" t="e">
        <f ca="1">AVERAGE(OFFSET(Sheet3!$C$6:$J$6,C82,$B$11))</f>
        <v>#DIV/0!</v>
      </c>
      <c r="I81" s="134">
        <f ca="1">MIN(OFFSET(Sheet3!$C$6:$J$6,C82,$B$11))</f>
        <v>0</v>
      </c>
      <c r="J81" s="167">
        <f ca="1">(MAX(OFFSET(Sheet3!$C$7:$J$7,C82,$B$11)))/86400</f>
        <v>0</v>
      </c>
      <c r="K81" s="167" t="e">
        <f ca="1">(AVERAGE(OFFSET(Sheet3!$C$7:$J$7,C82,$B$11)))/86400</f>
        <v>#DIV/0!</v>
      </c>
      <c r="L81" s="167">
        <f ca="1">(MIN(OFFSET(Sheet3!$C$7:$J$7,C82,$B$11)))/86400</f>
        <v>0</v>
      </c>
      <c r="M81" s="134">
        <f ca="1">MAX(OFFSET(Sheet3!$C$8:$J$8,C82,$B$11))</f>
        <v>0</v>
      </c>
      <c r="N81" s="134">
        <f ca="1">(OFFSET(Sheet3!$K$8,C82,$B$11))</f>
        <v>0</v>
      </c>
      <c r="O81" s="134">
        <f ca="1">MIN(OFFSET(Sheet3!$C$8:$J$8,C82,$B$11))</f>
        <v>0</v>
      </c>
    </row>
    <row r="82" spans="3:15" x14ac:dyDescent="0.25">
      <c r="C82" s="134">
        <v>308</v>
      </c>
      <c r="D82" s="134">
        <f ca="1">OFFSET(Sheet3!$B$5,C83,0)</f>
        <v>248</v>
      </c>
      <c r="E82" s="134">
        <v>7</v>
      </c>
      <c r="F82" s="134">
        <f ca="1">OFFSET(Sheet3!$C$5,C83,$B$11)</f>
        <v>0</v>
      </c>
      <c r="G82" s="134">
        <f ca="1">MAX(OFFSET(Sheet3!$C$6:$J$6,C83,$B$11))</f>
        <v>0</v>
      </c>
      <c r="H82" s="134" t="e">
        <f ca="1">AVERAGE(OFFSET(Sheet3!$C$6:$J$6,C83,$B$11))</f>
        <v>#DIV/0!</v>
      </c>
      <c r="I82" s="134">
        <f ca="1">MIN(OFFSET(Sheet3!$C$6:$J$6,C83,$B$11))</f>
        <v>0</v>
      </c>
      <c r="J82" s="167">
        <f ca="1">(MAX(OFFSET(Sheet3!$C$7:$J$7,C83,$B$11)))/86400</f>
        <v>0</v>
      </c>
      <c r="K82" s="167" t="e">
        <f ca="1">(AVERAGE(OFFSET(Sheet3!$C$7:$J$7,C83,$B$11)))/86400</f>
        <v>#DIV/0!</v>
      </c>
      <c r="L82" s="167">
        <f ca="1">(MIN(OFFSET(Sheet3!$C$7:$J$7,C83,$B$11)))/86400</f>
        <v>0</v>
      </c>
      <c r="M82" s="134">
        <f ca="1">MAX(OFFSET(Sheet3!$C$8:$J$8,C83,$B$11))</f>
        <v>0</v>
      </c>
      <c r="N82" s="134">
        <f ca="1">(OFFSET(Sheet3!$K$8,C83,$B$11))</f>
        <v>0</v>
      </c>
      <c r="O82" s="134">
        <f ca="1">MIN(OFFSET(Sheet3!$C$8:$J$8,C83,$B$11))</f>
        <v>0</v>
      </c>
    </row>
    <row r="83" spans="3:15" x14ac:dyDescent="0.25">
      <c r="C83" s="134">
        <v>312</v>
      </c>
      <c r="D83" s="134">
        <f ca="1">OFFSET(Sheet3!$B$5,C84,0)</f>
        <v>250</v>
      </c>
      <c r="E83" s="134">
        <v>7</v>
      </c>
      <c r="F83" s="134">
        <f ca="1">OFFSET(Sheet3!$C$5,C84,$B$11)</f>
        <v>0</v>
      </c>
      <c r="G83" s="134">
        <f ca="1">MAX(OFFSET(Sheet3!$C$6:$J$6,C84,$B$11))</f>
        <v>0</v>
      </c>
      <c r="H83" s="134" t="e">
        <f ca="1">AVERAGE(OFFSET(Sheet3!$C$6:$J$6,C84,$B$11))</f>
        <v>#DIV/0!</v>
      </c>
      <c r="I83" s="134">
        <f ca="1">MIN(OFFSET(Sheet3!$C$6:$J$6,C84,$B$11))</f>
        <v>0</v>
      </c>
      <c r="J83" s="167">
        <f ca="1">(MAX(OFFSET(Sheet3!$C$7:$J$7,C84,$B$11)))/86400</f>
        <v>0</v>
      </c>
      <c r="K83" s="167" t="e">
        <f ca="1">(AVERAGE(OFFSET(Sheet3!$C$7:$J$7,C84,$B$11)))/86400</f>
        <v>#DIV/0!</v>
      </c>
      <c r="L83" s="167">
        <f ca="1">(MIN(OFFSET(Sheet3!$C$7:$J$7,C84,$B$11)))/86400</f>
        <v>0</v>
      </c>
      <c r="M83" s="134">
        <f ca="1">MAX(OFFSET(Sheet3!$C$8:$J$8,C84,$B$11))</f>
        <v>0</v>
      </c>
      <c r="N83" s="134">
        <f ca="1">(OFFSET(Sheet3!$K$8,C84,$B$11))</f>
        <v>0</v>
      </c>
      <c r="O83" s="134">
        <f ca="1">MIN(OFFSET(Sheet3!$C$8:$J$8,C84,$B$11))</f>
        <v>0</v>
      </c>
    </row>
    <row r="84" spans="3:15" x14ac:dyDescent="0.25">
      <c r="C84" s="134">
        <v>316</v>
      </c>
      <c r="D84" s="134">
        <f ca="1">OFFSET(Sheet3!$B$5,C85,0)</f>
        <v>252</v>
      </c>
      <c r="E84" s="134">
        <v>7</v>
      </c>
      <c r="F84" s="134">
        <f ca="1">OFFSET(Sheet3!$C$5,C85,$B$11)</f>
        <v>0</v>
      </c>
      <c r="G84" s="134">
        <f ca="1">MAX(OFFSET(Sheet3!$C$6:$J$6,C85,$B$11))</f>
        <v>0</v>
      </c>
      <c r="H84" s="134" t="e">
        <f ca="1">AVERAGE(OFFSET(Sheet3!$C$6:$J$6,C85,$B$11))</f>
        <v>#DIV/0!</v>
      </c>
      <c r="I84" s="134">
        <f ca="1">MIN(OFFSET(Sheet3!$C$6:$J$6,C85,$B$11))</f>
        <v>0</v>
      </c>
      <c r="J84" s="167">
        <f ca="1">(MAX(OFFSET(Sheet3!$C$7:$J$7,C85,$B$11)))/86400</f>
        <v>0</v>
      </c>
      <c r="K84" s="167" t="e">
        <f ca="1">(AVERAGE(OFFSET(Sheet3!$C$7:$J$7,C85,$B$11)))/86400</f>
        <v>#DIV/0!</v>
      </c>
      <c r="L84" s="167">
        <f ca="1">(MIN(OFFSET(Sheet3!$C$7:$J$7,C85,$B$11)))/86400</f>
        <v>0</v>
      </c>
      <c r="M84" s="134">
        <f ca="1">MAX(OFFSET(Sheet3!$C$8:$J$8,C85,$B$11))</f>
        <v>0</v>
      </c>
      <c r="N84" s="134">
        <f ca="1">(OFFSET(Sheet3!$K$8,C85,$B$11))</f>
        <v>0</v>
      </c>
      <c r="O84" s="134">
        <f ca="1">MIN(OFFSET(Sheet3!$C$8:$J$8,C85,$B$11))</f>
        <v>0</v>
      </c>
    </row>
    <row r="85" spans="3:15" x14ac:dyDescent="0.25">
      <c r="C85" s="134">
        <v>320</v>
      </c>
      <c r="D85" s="134">
        <f ca="1">OFFSET(Sheet3!$B$5,C86,0)</f>
        <v>253</v>
      </c>
      <c r="E85" s="134">
        <v>7</v>
      </c>
      <c r="F85" s="134">
        <f ca="1">OFFSET(Sheet3!$C$5,C86,$B$11)</f>
        <v>1</v>
      </c>
      <c r="G85" s="134">
        <f ca="1">MAX(OFFSET(Sheet3!$C$6:$J$6,C86,$B$11))</f>
        <v>458.53999999999996</v>
      </c>
      <c r="H85" s="134">
        <f ca="1">AVERAGE(OFFSET(Sheet3!$C$6:$J$6,C86,$B$11))</f>
        <v>458.53999999999996</v>
      </c>
      <c r="I85" s="134">
        <f ca="1">MIN(OFFSET(Sheet3!$C$6:$J$6,C86,$B$11))</f>
        <v>458.53999999999996</v>
      </c>
      <c r="J85" s="167">
        <f ca="1">(MAX(OFFSET(Sheet3!$C$7:$J$7,C86,$B$11)))/86400</f>
        <v>4.1542976939203365E-3</v>
      </c>
      <c r="K85" s="167">
        <f ca="1">(AVERAGE(OFFSET(Sheet3!$C$7:$J$7,C86,$B$11)))/86400</f>
        <v>4.1542976939203365E-3</v>
      </c>
      <c r="L85" s="167">
        <f ca="1">(MIN(OFFSET(Sheet3!$C$7:$J$7,C86,$B$11)))/86400</f>
        <v>4.1542976939203365E-3</v>
      </c>
      <c r="M85" s="134">
        <f ca="1">MAX(OFFSET(Sheet3!$C$8:$J$8,C86,$B$11))</f>
        <v>0.87102988945801341</v>
      </c>
      <c r="N85" s="134">
        <f ca="1">(OFFSET(Sheet3!$K$8,C86,$B$11))</f>
        <v>0.87102988945801341</v>
      </c>
      <c r="O85" s="134">
        <f ca="1">MIN(OFFSET(Sheet3!$C$8:$J$8,C86,$B$11))</f>
        <v>0.87102988945801341</v>
      </c>
    </row>
    <row r="86" spans="3:15" x14ac:dyDescent="0.25">
      <c r="C86" s="134">
        <v>324</v>
      </c>
      <c r="D86" s="134">
        <f ca="1">OFFSET(Sheet3!$B$5,C87,0)</f>
        <v>254</v>
      </c>
      <c r="E86" s="134">
        <v>7</v>
      </c>
      <c r="F86" s="134">
        <f ca="1">OFFSET(Sheet3!$C$5,C87,$B$11)</f>
        <v>0</v>
      </c>
      <c r="G86" s="134">
        <f ca="1">MAX(OFFSET(Sheet3!$C$6:$J$6,C87,$B$11))</f>
        <v>0</v>
      </c>
      <c r="H86" s="134" t="e">
        <f ca="1">AVERAGE(OFFSET(Sheet3!$C$6:$J$6,C87,$B$11))</f>
        <v>#DIV/0!</v>
      </c>
      <c r="I86" s="134">
        <f ca="1">MIN(OFFSET(Sheet3!$C$6:$J$6,C87,$B$11))</f>
        <v>0</v>
      </c>
      <c r="J86" s="167">
        <f ca="1">(MAX(OFFSET(Sheet3!$C$7:$J$7,C87,$B$11)))/86400</f>
        <v>0</v>
      </c>
      <c r="K86" s="167" t="e">
        <f ca="1">(AVERAGE(OFFSET(Sheet3!$C$7:$J$7,C87,$B$11)))/86400</f>
        <v>#DIV/0!</v>
      </c>
      <c r="L86" s="167">
        <f ca="1">(MIN(OFFSET(Sheet3!$C$7:$J$7,C87,$B$11)))/86400</f>
        <v>0</v>
      </c>
      <c r="M86" s="134">
        <f ca="1">MAX(OFFSET(Sheet3!$C$8:$J$8,C87,$B$11))</f>
        <v>0</v>
      </c>
      <c r="N86" s="134">
        <f ca="1">(OFFSET(Sheet3!$K$8,C87,$B$11))</f>
        <v>0</v>
      </c>
      <c r="O86" s="134">
        <f ca="1">MIN(OFFSET(Sheet3!$C$8:$J$8,C87,$B$11))</f>
        <v>0</v>
      </c>
    </row>
    <row r="87" spans="3:15" x14ac:dyDescent="0.25">
      <c r="C87" s="134">
        <v>328</v>
      </c>
      <c r="D87" s="134">
        <f ca="1">OFFSET(Sheet3!$B$5,C88,0)</f>
        <v>255</v>
      </c>
      <c r="E87" s="134">
        <v>7</v>
      </c>
      <c r="F87" s="134">
        <f ca="1">OFFSET(Sheet3!$C$5,C88,$B$11)</f>
        <v>0</v>
      </c>
      <c r="G87" s="134">
        <f ca="1">MAX(OFFSET(Sheet3!$C$6:$J$6,C88,$B$11))</f>
        <v>0</v>
      </c>
      <c r="H87" s="134" t="e">
        <f ca="1">AVERAGE(OFFSET(Sheet3!$C$6:$J$6,C88,$B$11))</f>
        <v>#DIV/0!</v>
      </c>
      <c r="I87" s="134">
        <f ca="1">MIN(OFFSET(Sheet3!$C$6:$J$6,C88,$B$11))</f>
        <v>0</v>
      </c>
      <c r="J87" s="167">
        <f ca="1">(MAX(OFFSET(Sheet3!$C$7:$J$7,C88,$B$11)))/86400</f>
        <v>0</v>
      </c>
      <c r="K87" s="167" t="e">
        <f ca="1">(AVERAGE(OFFSET(Sheet3!$C$7:$J$7,C88,$B$11)))/86400</f>
        <v>#DIV/0!</v>
      </c>
      <c r="L87" s="167">
        <f ca="1">(MIN(OFFSET(Sheet3!$C$7:$J$7,C88,$B$11)))/86400</f>
        <v>0</v>
      </c>
      <c r="M87" s="134">
        <f ca="1">MAX(OFFSET(Sheet3!$C$8:$J$8,C88,$B$11))</f>
        <v>0</v>
      </c>
      <c r="N87" s="134">
        <f ca="1">(OFFSET(Sheet3!$K$8,C88,$B$11))</f>
        <v>0</v>
      </c>
      <c r="O87" s="134">
        <f ca="1">MIN(OFFSET(Sheet3!$C$8:$J$8,C88,$B$11))</f>
        <v>0</v>
      </c>
    </row>
    <row r="88" spans="3:15" x14ac:dyDescent="0.25">
      <c r="C88" s="134">
        <v>332</v>
      </c>
      <c r="D88" s="134">
        <f ca="1">OFFSET(Sheet3!$B$5,C89,0)</f>
        <v>256</v>
      </c>
      <c r="E88" s="134">
        <v>7</v>
      </c>
      <c r="F88" s="134">
        <f ca="1">OFFSET(Sheet3!$C$5,C89,$B$11)</f>
        <v>3</v>
      </c>
      <c r="G88" s="134">
        <f ca="1">MAX(OFFSET(Sheet3!$C$6:$J$6,C89,$B$11))</f>
        <v>486.96000000000004</v>
      </c>
      <c r="H88" s="134">
        <f ca="1">AVERAGE(OFFSET(Sheet3!$C$6:$J$6,C89,$B$11))</f>
        <v>406.65333333333336</v>
      </c>
      <c r="I88" s="134">
        <f ca="1">MIN(OFFSET(Sheet3!$C$6:$J$6,C89,$B$11))</f>
        <v>246.04</v>
      </c>
      <c r="J88" s="167">
        <f ca="1">(MAX(OFFSET(Sheet3!$C$7:$J$7,C89,$B$11)))/86400</f>
        <v>2.8334757684513804E-3</v>
      </c>
      <c r="K88" s="167">
        <f ca="1">(AVERAGE(OFFSET(Sheet3!$C$7:$J$7,C89,$B$11)))/86400</f>
        <v>2.1974649654234036E-3</v>
      </c>
      <c r="L88" s="167">
        <f ca="1">(MIN(OFFSET(Sheet3!$C$7:$J$7,C89,$B$11)))/86400</f>
        <v>1.2614874931387459E-3</v>
      </c>
      <c r="M88" s="134">
        <f ca="1">MAX(OFFSET(Sheet3!$C$8:$J$8,C89,$B$11))</f>
        <v>1.5391332318256077</v>
      </c>
      <c r="N88" s="134">
        <f ca="1">(OFFSET(Sheet3!$K$8,C89,$B$11))</f>
        <v>1.4603461929041406</v>
      </c>
      <c r="O88" s="134">
        <f ca="1">MIN(OFFSET(Sheet3!$C$8:$J$8,C89,$B$11))</f>
        <v>1.3562109039787511</v>
      </c>
    </row>
    <row r="89" spans="3:15" x14ac:dyDescent="0.25">
      <c r="C89" s="134">
        <v>336</v>
      </c>
      <c r="D89" s="134">
        <f ca="1">OFFSET(Sheet3!$B$5,C90,0)</f>
        <v>257</v>
      </c>
      <c r="E89" s="134">
        <v>7</v>
      </c>
      <c r="F89" s="134">
        <f ca="1">OFFSET(Sheet3!$C$5,C90,$B$11)</f>
        <v>0</v>
      </c>
      <c r="G89" s="134">
        <f ca="1">MAX(OFFSET(Sheet3!$C$6:$J$6,C90,$B$11))</f>
        <v>0</v>
      </c>
      <c r="H89" s="134" t="e">
        <f ca="1">AVERAGE(OFFSET(Sheet3!$C$6:$J$6,C90,$B$11))</f>
        <v>#DIV/0!</v>
      </c>
      <c r="I89" s="134">
        <f ca="1">MIN(OFFSET(Sheet3!$C$6:$J$6,C90,$B$11))</f>
        <v>0</v>
      </c>
      <c r="J89" s="167">
        <f ca="1">(MAX(OFFSET(Sheet3!$C$7:$J$7,C90,$B$11)))/86400</f>
        <v>0</v>
      </c>
      <c r="K89" s="167" t="e">
        <f ca="1">(AVERAGE(OFFSET(Sheet3!$C$7:$J$7,C90,$B$11)))/86400</f>
        <v>#DIV/0!</v>
      </c>
      <c r="L89" s="167">
        <f ca="1">(MIN(OFFSET(Sheet3!$C$7:$J$7,C90,$B$11)))/86400</f>
        <v>0</v>
      </c>
      <c r="M89" s="134">
        <f ca="1">MAX(OFFSET(Sheet3!$C$8:$J$8,C90,$B$11))</f>
        <v>0</v>
      </c>
      <c r="N89" s="134">
        <f ca="1">(OFFSET(Sheet3!$K$8,C90,$B$11))</f>
        <v>0</v>
      </c>
      <c r="O89" s="134">
        <f ca="1">MIN(OFFSET(Sheet3!$C$8:$J$8,C90,$B$11))</f>
        <v>0</v>
      </c>
    </row>
    <row r="90" spans="3:15" x14ac:dyDescent="0.25">
      <c r="C90" s="134">
        <v>340</v>
      </c>
      <c r="D90" s="134">
        <f ca="1">OFFSET(Sheet3!$B$5,C91,0)</f>
        <v>258</v>
      </c>
      <c r="E90" s="134">
        <v>7</v>
      </c>
      <c r="F90" s="134">
        <f ca="1">OFFSET(Sheet3!$C$5,C91,$B$11)</f>
        <v>0</v>
      </c>
      <c r="G90" s="134">
        <f ca="1">MAX(OFFSET(Sheet3!$C$6:$J$6,C91,$B$11))</f>
        <v>0</v>
      </c>
      <c r="H90" s="134" t="e">
        <f ca="1">AVERAGE(OFFSET(Sheet3!$C$6:$J$6,C91,$B$11))</f>
        <v>#DIV/0!</v>
      </c>
      <c r="I90" s="134">
        <f ca="1">MIN(OFFSET(Sheet3!$C$6:$J$6,C91,$B$11))</f>
        <v>0</v>
      </c>
      <c r="J90" s="167">
        <f ca="1">(MAX(OFFSET(Sheet3!$C$7:$J$7,C91,$B$11)))/86400</f>
        <v>0</v>
      </c>
      <c r="K90" s="167" t="e">
        <f ca="1">(AVERAGE(OFFSET(Sheet3!$C$7:$J$7,C91,$B$11)))/86400</f>
        <v>#DIV/0!</v>
      </c>
      <c r="L90" s="167">
        <f ca="1">(MIN(OFFSET(Sheet3!$C$7:$J$7,C91,$B$11)))/86400</f>
        <v>0</v>
      </c>
      <c r="M90" s="134">
        <f ca="1">MAX(OFFSET(Sheet3!$C$8:$J$8,C91,$B$11))</f>
        <v>0</v>
      </c>
      <c r="N90" s="134">
        <f ca="1">(OFFSET(Sheet3!$K$8,C91,$B$11))</f>
        <v>0</v>
      </c>
      <c r="O90" s="134">
        <f ca="1">MIN(OFFSET(Sheet3!$C$8:$J$8,C91,$B$11))</f>
        <v>0</v>
      </c>
    </row>
    <row r="91" spans="3:15" x14ac:dyDescent="0.25">
      <c r="C91" s="134">
        <v>344</v>
      </c>
      <c r="D91" s="134">
        <f ca="1">OFFSET(Sheet3!$B$5,C92,0)</f>
        <v>268</v>
      </c>
      <c r="E91" s="134">
        <v>7</v>
      </c>
      <c r="F91" s="134">
        <f ca="1">OFFSET(Sheet3!$C$5,C92,$B$11)</f>
        <v>0</v>
      </c>
      <c r="G91" s="134">
        <f ca="1">MAX(OFFSET(Sheet3!$C$6:$J$6,C92,$B$11))</f>
        <v>0</v>
      </c>
      <c r="H91" s="134" t="e">
        <f ca="1">AVERAGE(OFFSET(Sheet3!$C$6:$J$6,C92,$B$11))</f>
        <v>#DIV/0!</v>
      </c>
      <c r="I91" s="134">
        <f ca="1">MIN(OFFSET(Sheet3!$C$6:$J$6,C92,$B$11))</f>
        <v>0</v>
      </c>
      <c r="J91" s="167">
        <f ca="1">(MAX(OFFSET(Sheet3!$C$7:$J$7,C92,$B$11)))/86400</f>
        <v>0</v>
      </c>
      <c r="K91" s="167" t="e">
        <f ca="1">(AVERAGE(OFFSET(Sheet3!$C$7:$J$7,C92,$B$11)))/86400</f>
        <v>#DIV/0!</v>
      </c>
      <c r="L91" s="167">
        <f ca="1">(MIN(OFFSET(Sheet3!$C$7:$J$7,C92,$B$11)))/86400</f>
        <v>0</v>
      </c>
      <c r="M91" s="134">
        <f ca="1">MAX(OFFSET(Sheet3!$C$8:$J$8,C92,$B$11))</f>
        <v>0</v>
      </c>
      <c r="N91" s="134">
        <f ca="1">(OFFSET(Sheet3!$K$8,C92,$B$11))</f>
        <v>0</v>
      </c>
      <c r="O91" s="134">
        <f ca="1">MIN(OFFSET(Sheet3!$C$8:$J$8,C92,$B$11))</f>
        <v>0</v>
      </c>
    </row>
    <row r="92" spans="3:15" x14ac:dyDescent="0.25">
      <c r="C92" s="134">
        <v>348</v>
      </c>
      <c r="D92" s="134">
        <f ca="1">OFFSET(Sheet3!$B$5,C93,0)</f>
        <v>270</v>
      </c>
      <c r="E92" s="134">
        <v>7</v>
      </c>
      <c r="F92" s="134">
        <f ca="1">OFFSET(Sheet3!$C$5,C93,$B$11)</f>
        <v>0</v>
      </c>
      <c r="G92" s="134">
        <f ca="1">MAX(OFFSET(Sheet3!$C$6:$J$6,C93,$B$11))</f>
        <v>0</v>
      </c>
      <c r="H92" s="134" t="e">
        <f ca="1">AVERAGE(OFFSET(Sheet3!$C$6:$J$6,C93,$B$11))</f>
        <v>#DIV/0!</v>
      </c>
      <c r="I92" s="134">
        <f ca="1">MIN(OFFSET(Sheet3!$C$6:$J$6,C93,$B$11))</f>
        <v>0</v>
      </c>
      <c r="J92" s="167">
        <f ca="1">(MAX(OFFSET(Sheet3!$C$7:$J$7,C93,$B$11)))/86400</f>
        <v>0</v>
      </c>
      <c r="K92" s="167" t="e">
        <f ca="1">(AVERAGE(OFFSET(Sheet3!$C$7:$J$7,C93,$B$11)))/86400</f>
        <v>#DIV/0!</v>
      </c>
      <c r="L92" s="167">
        <f ca="1">(MIN(OFFSET(Sheet3!$C$7:$J$7,C93,$B$11)))/86400</f>
        <v>0</v>
      </c>
      <c r="M92" s="134">
        <f ca="1">MAX(OFFSET(Sheet3!$C$8:$J$8,C93,$B$11))</f>
        <v>0</v>
      </c>
      <c r="N92" s="134">
        <f ca="1">(OFFSET(Sheet3!$K$8,C93,$B$11))</f>
        <v>0</v>
      </c>
      <c r="O92" s="134">
        <f ca="1">MIN(OFFSET(Sheet3!$C$8:$J$8,C93,$B$11))</f>
        <v>0</v>
      </c>
    </row>
    <row r="93" spans="3:15" x14ac:dyDescent="0.25">
      <c r="C93" s="134">
        <v>352</v>
      </c>
      <c r="D93" s="134">
        <f ca="1">OFFSET(Sheet3!$B$5,C94,0)</f>
        <v>271</v>
      </c>
      <c r="E93" s="134">
        <v>7</v>
      </c>
      <c r="F93" s="134">
        <f ca="1">OFFSET(Sheet3!$C$5,C94,$B$11)</f>
        <v>3</v>
      </c>
      <c r="G93" s="134">
        <f ca="1">MAX(OFFSET(Sheet3!$C$6:$J$6,C94,$B$11))</f>
        <v>446.46000000000004</v>
      </c>
      <c r="H93" s="134">
        <f ca="1">AVERAGE(OFFSET(Sheet3!$C$6:$J$6,C94,$B$11))</f>
        <v>353.41333333333336</v>
      </c>
      <c r="I93" s="134">
        <f ca="1">MIN(OFFSET(Sheet3!$C$6:$J$6,C94,$B$11))</f>
        <v>167.32</v>
      </c>
      <c r="J93" s="167">
        <f ca="1">(MAX(OFFSET(Sheet3!$C$7:$J$7,C94,$B$11)))/86400</f>
        <v>6.7796599979933333E-3</v>
      </c>
      <c r="K93" s="167">
        <f ca="1">(AVERAGE(OFFSET(Sheet3!$C$7:$J$7,C94,$B$11)))/86400</f>
        <v>4.4160931951518099E-3</v>
      </c>
      <c r="L93" s="167">
        <f ca="1">(MIN(OFFSET(Sheet3!$C$7:$J$7,C94,$B$11)))/86400</f>
        <v>2.5256192008903063E-3</v>
      </c>
      <c r="M93" s="134">
        <f ca="1">MAX(OFFSET(Sheet3!$C$8:$J$8,C94,$B$11))</f>
        <v>0.89353008823733449</v>
      </c>
      <c r="N93" s="134">
        <f ca="1">(OFFSET(Sheet3!$K$8,C94,$B$11))</f>
        <v>0.63153604976309352</v>
      </c>
      <c r="O93" s="134">
        <f ca="1">MIN(OFFSET(Sheet3!$C$8:$J$8,C94,$B$11))</f>
        <v>0.51967052689605953</v>
      </c>
    </row>
    <row r="94" spans="3:15" x14ac:dyDescent="0.25">
      <c r="C94" s="134">
        <v>356</v>
      </c>
      <c r="D94" s="134">
        <f ca="1">OFFSET(Sheet3!$B$5,C95,0)</f>
        <v>273</v>
      </c>
      <c r="E94" s="134">
        <v>7</v>
      </c>
      <c r="F94" s="134">
        <f ca="1">OFFSET(Sheet3!$C$5,C95,$B$11)</f>
        <v>0</v>
      </c>
      <c r="G94" s="134">
        <f ca="1">MAX(OFFSET(Sheet3!$C$6:$J$6,C95,$B$11))</f>
        <v>0</v>
      </c>
      <c r="H94" s="134" t="e">
        <f ca="1">AVERAGE(OFFSET(Sheet3!$C$6:$J$6,C95,$B$11))</f>
        <v>#DIV/0!</v>
      </c>
      <c r="I94" s="134">
        <f ca="1">MIN(OFFSET(Sheet3!$C$6:$J$6,C95,$B$11))</f>
        <v>0</v>
      </c>
      <c r="J94" s="167">
        <f ca="1">(MAX(OFFSET(Sheet3!$C$7:$J$7,C95,$B$11)))/86400</f>
        <v>0</v>
      </c>
      <c r="K94" s="167" t="e">
        <f ca="1">(AVERAGE(OFFSET(Sheet3!$C$7:$J$7,C95,$B$11)))/86400</f>
        <v>#DIV/0!</v>
      </c>
      <c r="L94" s="167">
        <f ca="1">(MIN(OFFSET(Sheet3!$C$7:$J$7,C95,$B$11)))/86400</f>
        <v>0</v>
      </c>
      <c r="M94" s="134">
        <f ca="1">MAX(OFFSET(Sheet3!$C$8:$J$8,C95,$B$11))</f>
        <v>0</v>
      </c>
      <c r="N94" s="134">
        <f ca="1">(OFFSET(Sheet3!$K$8,C95,$B$11))</f>
        <v>0</v>
      </c>
      <c r="O94" s="134">
        <f ca="1">MIN(OFFSET(Sheet3!$C$8:$J$8,C95,$B$11))</f>
        <v>0</v>
      </c>
    </row>
    <row r="95" spans="3:15" x14ac:dyDescent="0.25">
      <c r="C95" s="134">
        <v>360</v>
      </c>
      <c r="D95" s="134">
        <f ca="1">OFFSET(Sheet3!$B$5,C96,0)</f>
        <v>276</v>
      </c>
      <c r="E95" s="134">
        <v>7</v>
      </c>
      <c r="F95" s="134">
        <f ca="1">OFFSET(Sheet3!$C$5,C96,$B$11)</f>
        <v>0</v>
      </c>
      <c r="G95" s="134">
        <f ca="1">MAX(OFFSET(Sheet3!$C$6:$J$6,C96,$B$11))</f>
        <v>0</v>
      </c>
      <c r="H95" s="134" t="e">
        <f ca="1">AVERAGE(OFFSET(Sheet3!$C$6:$J$6,C96,$B$11))</f>
        <v>#DIV/0!</v>
      </c>
      <c r="I95" s="134">
        <f ca="1">MIN(OFFSET(Sheet3!$C$6:$J$6,C96,$B$11))</f>
        <v>0</v>
      </c>
      <c r="J95" s="167">
        <f ca="1">(MAX(OFFSET(Sheet3!$C$7:$J$7,C96,$B$11)))/86400</f>
        <v>0</v>
      </c>
      <c r="K95" s="167" t="e">
        <f ca="1">(AVERAGE(OFFSET(Sheet3!$C$7:$J$7,C96,$B$11)))/86400</f>
        <v>#DIV/0!</v>
      </c>
      <c r="L95" s="167">
        <f ca="1">(MIN(OFFSET(Sheet3!$C$7:$J$7,C96,$B$11)))/86400</f>
        <v>0</v>
      </c>
      <c r="M95" s="134">
        <f ca="1">MAX(OFFSET(Sheet3!$C$8:$J$8,C96,$B$11))</f>
        <v>0</v>
      </c>
      <c r="N95" s="134">
        <f ca="1">(OFFSET(Sheet3!$K$8,C96,$B$11))</f>
        <v>0</v>
      </c>
      <c r="O95" s="134">
        <f ca="1">MIN(OFFSET(Sheet3!$C$8:$J$8,C96,$B$11))</f>
        <v>0</v>
      </c>
    </row>
    <row r="96" spans="3:15" x14ac:dyDescent="0.25">
      <c r="C96" s="134">
        <v>364</v>
      </c>
      <c r="D96" s="134">
        <f ca="1">OFFSET(Sheet3!$B$5,C97,0)</f>
        <v>277</v>
      </c>
      <c r="E96" s="134">
        <v>7</v>
      </c>
      <c r="F96" s="134">
        <f ca="1">OFFSET(Sheet3!$C$5,C97,$B$11)</f>
        <v>0</v>
      </c>
      <c r="G96" s="134">
        <f ca="1">MAX(OFFSET(Sheet3!$C$6:$J$6,C97,$B$11))</f>
        <v>0</v>
      </c>
      <c r="H96" s="134" t="e">
        <f ca="1">AVERAGE(OFFSET(Sheet3!$C$6:$J$6,C97,$B$11))</f>
        <v>#DIV/0!</v>
      </c>
      <c r="I96" s="134">
        <f ca="1">MIN(OFFSET(Sheet3!$C$6:$J$6,C97,$B$11))</f>
        <v>0</v>
      </c>
      <c r="J96" s="167">
        <f ca="1">(MAX(OFFSET(Sheet3!$C$7:$J$7,C97,$B$11)))/86400</f>
        <v>0</v>
      </c>
      <c r="K96" s="167" t="e">
        <f ca="1">(AVERAGE(OFFSET(Sheet3!$C$7:$J$7,C97,$B$11)))/86400</f>
        <v>#DIV/0!</v>
      </c>
      <c r="L96" s="167">
        <f ca="1">(MIN(OFFSET(Sheet3!$C$7:$J$7,C97,$B$11)))/86400</f>
        <v>0</v>
      </c>
      <c r="M96" s="134">
        <f ca="1">MAX(OFFSET(Sheet3!$C$8:$J$8,C97,$B$11))</f>
        <v>0</v>
      </c>
      <c r="N96" s="134">
        <f ca="1">(OFFSET(Sheet3!$K$8,C97,$B$11))</f>
        <v>0</v>
      </c>
      <c r="O96" s="134">
        <f ca="1">MIN(OFFSET(Sheet3!$C$8:$J$8,C97,$B$11))</f>
        <v>0</v>
      </c>
    </row>
    <row r="97" spans="3:15" x14ac:dyDescent="0.25">
      <c r="C97" s="134">
        <v>368</v>
      </c>
      <c r="D97" s="134">
        <f ca="1">OFFSET(Sheet3!$B$5,C98,0)</f>
        <v>278</v>
      </c>
      <c r="E97" s="134">
        <v>7</v>
      </c>
      <c r="F97" s="134">
        <f ca="1">OFFSET(Sheet3!$C$5,C98,$B$11)</f>
        <v>0</v>
      </c>
      <c r="G97" s="134">
        <f ca="1">MAX(OFFSET(Sheet3!$C$6:$J$6,C98,$B$11))</f>
        <v>0</v>
      </c>
      <c r="H97" s="134" t="e">
        <f ca="1">AVERAGE(OFFSET(Sheet3!$C$6:$J$6,C98,$B$11))</f>
        <v>#DIV/0!</v>
      </c>
      <c r="I97" s="134">
        <f ca="1">MIN(OFFSET(Sheet3!$C$6:$J$6,C98,$B$11))</f>
        <v>0</v>
      </c>
      <c r="J97" s="167">
        <f ca="1">(MAX(OFFSET(Sheet3!$C$7:$J$7,C98,$B$11)))/86400</f>
        <v>0</v>
      </c>
      <c r="K97" s="167" t="e">
        <f ca="1">(AVERAGE(OFFSET(Sheet3!$C$7:$J$7,C98,$B$11)))/86400</f>
        <v>#DIV/0!</v>
      </c>
      <c r="L97" s="167">
        <f ca="1">(MIN(OFFSET(Sheet3!$C$7:$J$7,C98,$B$11)))/86400</f>
        <v>0</v>
      </c>
      <c r="M97" s="134">
        <f ca="1">MAX(OFFSET(Sheet3!$C$8:$J$8,C98,$B$11))</f>
        <v>0</v>
      </c>
      <c r="N97" s="134">
        <f ca="1">(OFFSET(Sheet3!$K$8,C98,$B$11))</f>
        <v>0</v>
      </c>
      <c r="O97" s="134">
        <f ca="1">MIN(OFFSET(Sheet3!$C$8:$J$8,C98,$B$11))</f>
        <v>0</v>
      </c>
    </row>
    <row r="98" spans="3:15" x14ac:dyDescent="0.25">
      <c r="C98" s="134">
        <v>372</v>
      </c>
      <c r="D98" s="134">
        <f ca="1">OFFSET(Sheet3!$B$5,C99,0)</f>
        <v>282</v>
      </c>
      <c r="E98" s="134">
        <v>7</v>
      </c>
      <c r="F98" s="134">
        <f ca="1">OFFSET(Sheet3!$C$5,C99,$B$11)</f>
        <v>0</v>
      </c>
      <c r="G98" s="134">
        <f ca="1">MAX(OFFSET(Sheet3!$C$6:$J$6,C99,$B$11))</f>
        <v>0</v>
      </c>
      <c r="H98" s="134" t="e">
        <f ca="1">AVERAGE(OFFSET(Sheet3!$C$6:$J$6,C99,$B$11))</f>
        <v>#DIV/0!</v>
      </c>
      <c r="I98" s="134">
        <f ca="1">MIN(OFFSET(Sheet3!$C$6:$J$6,C99,$B$11))</f>
        <v>0</v>
      </c>
      <c r="J98" s="167">
        <f ca="1">(MAX(OFFSET(Sheet3!$C$7:$J$7,C99,$B$11)))/86400</f>
        <v>0</v>
      </c>
      <c r="K98" s="167" t="e">
        <f ca="1">(AVERAGE(OFFSET(Sheet3!$C$7:$J$7,C99,$B$11)))/86400</f>
        <v>#DIV/0!</v>
      </c>
      <c r="L98" s="167">
        <f ca="1">(MIN(OFFSET(Sheet3!$C$7:$J$7,C99,$B$11)))/86400</f>
        <v>0</v>
      </c>
      <c r="M98" s="134">
        <f ca="1">MAX(OFFSET(Sheet3!$C$8:$J$8,C99,$B$11))</f>
        <v>0</v>
      </c>
      <c r="N98" s="134">
        <f ca="1">(OFFSET(Sheet3!$K$8,C99,$B$11))</f>
        <v>0</v>
      </c>
      <c r="O98" s="134">
        <f ca="1">MIN(OFFSET(Sheet3!$C$8:$J$8,C99,$B$11))</f>
        <v>0</v>
      </c>
    </row>
    <row r="99" spans="3:15" x14ac:dyDescent="0.25">
      <c r="C99" s="134">
        <v>376</v>
      </c>
      <c r="D99" s="134">
        <f ca="1">OFFSET(Sheet3!$B$5,C100,0)</f>
        <v>284</v>
      </c>
      <c r="E99" s="134">
        <v>7</v>
      </c>
      <c r="F99" s="134">
        <f ca="1">OFFSET(Sheet3!$C$5,C100,$B$11)</f>
        <v>0</v>
      </c>
      <c r="G99" s="134">
        <f ca="1">MAX(OFFSET(Sheet3!$C$6:$J$6,C100,$B$11))</f>
        <v>0</v>
      </c>
      <c r="H99" s="134" t="e">
        <f ca="1">AVERAGE(OFFSET(Sheet3!$C$6:$J$6,C100,$B$11))</f>
        <v>#DIV/0!</v>
      </c>
      <c r="I99" s="134">
        <f ca="1">MIN(OFFSET(Sheet3!$C$6:$J$6,C100,$B$11))</f>
        <v>0</v>
      </c>
      <c r="J99" s="167">
        <f ca="1">(MAX(OFFSET(Sheet3!$C$7:$J$7,C100,$B$11)))/86400</f>
        <v>0</v>
      </c>
      <c r="K99" s="167" t="e">
        <f ca="1">(AVERAGE(OFFSET(Sheet3!$C$7:$J$7,C100,$B$11)))/86400</f>
        <v>#DIV/0!</v>
      </c>
      <c r="L99" s="167">
        <f ca="1">(MIN(OFFSET(Sheet3!$C$7:$J$7,C100,$B$11)))/86400</f>
        <v>0</v>
      </c>
      <c r="M99" s="134">
        <f ca="1">MAX(OFFSET(Sheet3!$C$8:$J$8,C100,$B$11))</f>
        <v>0</v>
      </c>
      <c r="N99" s="134">
        <f ca="1">(OFFSET(Sheet3!$K$8,C100,$B$11))</f>
        <v>0</v>
      </c>
      <c r="O99" s="134">
        <f ca="1">MIN(OFFSET(Sheet3!$C$8:$J$8,C100,$B$11))</f>
        <v>0</v>
      </c>
    </row>
    <row r="100" spans="3:15" x14ac:dyDescent="0.25">
      <c r="C100" s="134">
        <v>380</v>
      </c>
      <c r="D100" s="134">
        <f ca="1">OFFSET(Sheet3!$B$5,C101,0)</f>
        <v>285</v>
      </c>
      <c r="E100" s="134">
        <v>7</v>
      </c>
      <c r="F100" s="134">
        <f ca="1">OFFSET(Sheet3!$C$5,C101,$B$11)</f>
        <v>6</v>
      </c>
      <c r="G100" s="134">
        <f ca="1">MAX(OFFSET(Sheet3!$C$6:$J$6,C101,$B$11))</f>
        <v>705.04000000000008</v>
      </c>
      <c r="H100" s="134">
        <f ca="1">AVERAGE(OFFSET(Sheet3!$C$6:$J$6,C101,$B$11))</f>
        <v>483.42333333333335</v>
      </c>
      <c r="I100" s="134">
        <f ca="1">MIN(OFFSET(Sheet3!$C$6:$J$6,C101,$B$11))</f>
        <v>247.66000000000003</v>
      </c>
      <c r="J100" s="167">
        <f ca="1">(MAX(OFFSET(Sheet3!$C$7:$J$7,C101,$B$11)))/86400</f>
        <v>9.5868718748184402E-3</v>
      </c>
      <c r="K100" s="167">
        <f ca="1">(AVERAGE(OFFSET(Sheet3!$C$7:$J$7,C101,$B$11)))/86400</f>
        <v>4.769121867225239E-3</v>
      </c>
      <c r="L100" s="167">
        <f ca="1">(MIN(OFFSET(Sheet3!$C$7:$J$7,C101,$B$11)))/86400</f>
        <v>2.6224627684927658E-3</v>
      </c>
      <c r="M100" s="134">
        <f ca="1">MAX(OFFSET(Sheet3!$C$8:$J$8,C101,$B$11))</f>
        <v>1.1642370065729208</v>
      </c>
      <c r="N100" s="134">
        <f ca="1">(OFFSET(Sheet3!$K$8,C101,$B$11))</f>
        <v>0.79991277797140115</v>
      </c>
      <c r="O100" s="134">
        <f ca="1">MIN(OFFSET(Sheet3!$C$8:$J$8,C101,$B$11))</f>
        <v>0.58035038903944791</v>
      </c>
    </row>
    <row r="101" spans="3:15" x14ac:dyDescent="0.25">
      <c r="C101" s="134">
        <v>384</v>
      </c>
      <c r="D101" s="134">
        <f ca="1">OFFSET(Sheet3!$B$5,C102,0)</f>
        <v>288</v>
      </c>
      <c r="E101" s="134">
        <v>7</v>
      </c>
      <c r="F101" s="134">
        <f ca="1">OFFSET(Sheet3!$C$5,C102,$B$11)</f>
        <v>3</v>
      </c>
      <c r="G101" s="134">
        <f ca="1">MAX(OFFSET(Sheet3!$C$6:$J$6,C102,$B$11))</f>
        <v>486.96000000000004</v>
      </c>
      <c r="H101" s="134">
        <f ca="1">AVERAGE(OFFSET(Sheet3!$C$6:$J$6,C102,$B$11))</f>
        <v>425.57333333333332</v>
      </c>
      <c r="I101" s="134">
        <f ca="1">MIN(OFFSET(Sheet3!$C$6:$J$6,C102,$B$11))</f>
        <v>302.8</v>
      </c>
      <c r="J101" s="167">
        <f ca="1">(MAX(OFFSET(Sheet3!$C$7:$J$7,C102,$B$11)))/86400</f>
        <v>3.2392988437885606E-3</v>
      </c>
      <c r="K101" s="167">
        <f ca="1">(AVERAGE(OFFSET(Sheet3!$C$7:$J$7,C102,$B$11)))/86400</f>
        <v>2.7346144522093587E-3</v>
      </c>
      <c r="L101" s="167">
        <f ca="1">(MIN(OFFSET(Sheet3!$C$7:$J$7,C102,$B$11)))/86400</f>
        <v>2.0906265866259227E-3</v>
      </c>
      <c r="M101" s="134">
        <f ca="1">MAX(OFFSET(Sheet3!$C$8:$J$8,C102,$B$11))</f>
        <v>1.3371261225946824</v>
      </c>
      <c r="N101" s="134">
        <f ca="1">(OFFSET(Sheet3!$K$8,C102,$B$11))</f>
        <v>1.2280943923779724</v>
      </c>
      <c r="O101" s="134">
        <f ca="1">MIN(OFFSET(Sheet3!$C$8:$J$8,C102,$B$11))</f>
        <v>1.1429647794788678</v>
      </c>
    </row>
    <row r="102" spans="3:15" x14ac:dyDescent="0.25">
      <c r="C102" s="134">
        <v>388</v>
      </c>
      <c r="D102" s="134">
        <f ca="1">OFFSET(Sheet3!$B$5,C103,0)</f>
        <v>289</v>
      </c>
      <c r="E102" s="134">
        <v>7</v>
      </c>
      <c r="F102" s="134">
        <f ca="1">OFFSET(Sheet3!$C$5,C103,$B$11)</f>
        <v>0</v>
      </c>
      <c r="G102" s="134">
        <f ca="1">MAX(OFFSET(Sheet3!$C$6:$J$6,C103,$B$11))</f>
        <v>0</v>
      </c>
      <c r="H102" s="134" t="e">
        <f ca="1">AVERAGE(OFFSET(Sheet3!$C$6:$J$6,C103,$B$11))</f>
        <v>#DIV/0!</v>
      </c>
      <c r="I102" s="134">
        <f ca="1">MIN(OFFSET(Sheet3!$C$6:$J$6,C103,$B$11))</f>
        <v>0</v>
      </c>
      <c r="J102" s="167">
        <f ca="1">(MAX(OFFSET(Sheet3!$C$7:$J$7,C103,$B$11)))/86400</f>
        <v>0</v>
      </c>
      <c r="K102" s="167" t="e">
        <f ca="1">(AVERAGE(OFFSET(Sheet3!$C$7:$J$7,C103,$B$11)))/86400</f>
        <v>#DIV/0!</v>
      </c>
      <c r="L102" s="167">
        <f ca="1">(MIN(OFFSET(Sheet3!$C$7:$J$7,C103,$B$11)))/86400</f>
        <v>0</v>
      </c>
      <c r="M102" s="134">
        <f ca="1">MAX(OFFSET(Sheet3!$C$8:$J$8,C103,$B$11))</f>
        <v>0</v>
      </c>
      <c r="N102" s="134">
        <f ca="1">(OFFSET(Sheet3!$K$8,C103,$B$11))</f>
        <v>0</v>
      </c>
      <c r="O102" s="134">
        <f ca="1">MIN(OFFSET(Sheet3!$C$8:$J$8,C103,$B$11))</f>
        <v>0</v>
      </c>
    </row>
    <row r="103" spans="3:15" x14ac:dyDescent="0.25">
      <c r="C103" s="134">
        <v>392</v>
      </c>
      <c r="D103" s="134">
        <f ca="1">OFFSET(Sheet3!$B$5,C104,0)</f>
        <v>294</v>
      </c>
      <c r="E103" s="134">
        <v>7</v>
      </c>
      <c r="F103" s="134">
        <f ca="1">OFFSET(Sheet3!$C$5,C104,$B$11)</f>
        <v>0</v>
      </c>
      <c r="G103" s="134">
        <f ca="1">MAX(OFFSET(Sheet3!$C$6:$J$6,C104,$B$11))</f>
        <v>0</v>
      </c>
      <c r="H103" s="134" t="e">
        <f ca="1">AVERAGE(OFFSET(Sheet3!$C$6:$J$6,C104,$B$11))</f>
        <v>#DIV/0!</v>
      </c>
      <c r="I103" s="134">
        <f ca="1">MIN(OFFSET(Sheet3!$C$6:$J$6,C104,$B$11))</f>
        <v>0</v>
      </c>
      <c r="J103" s="167">
        <f ca="1">(MAX(OFFSET(Sheet3!$C$7:$J$7,C104,$B$11)))/86400</f>
        <v>0</v>
      </c>
      <c r="K103" s="167" t="e">
        <f ca="1">(AVERAGE(OFFSET(Sheet3!$C$7:$J$7,C104,$B$11)))/86400</f>
        <v>#DIV/0!</v>
      </c>
      <c r="L103" s="167">
        <f ca="1">(MIN(OFFSET(Sheet3!$C$7:$J$7,C104,$B$11)))/86400</f>
        <v>0</v>
      </c>
      <c r="M103" s="134">
        <f ca="1">MAX(OFFSET(Sheet3!$C$8:$J$8,C104,$B$11))</f>
        <v>0</v>
      </c>
      <c r="N103" s="134">
        <f ca="1">(OFFSET(Sheet3!$K$8,C104,$B$11))</f>
        <v>0</v>
      </c>
      <c r="O103" s="134">
        <f ca="1">MIN(OFFSET(Sheet3!$C$8:$J$8,C104,$B$11))</f>
        <v>0</v>
      </c>
    </row>
    <row r="104" spans="3:15" x14ac:dyDescent="0.25">
      <c r="C104" s="134">
        <v>396</v>
      </c>
      <c r="D104" s="134">
        <f ca="1">OFFSET(Sheet3!$B$5,C105,0)</f>
        <v>295</v>
      </c>
      <c r="E104" s="134">
        <v>7</v>
      </c>
      <c r="F104" s="134">
        <f ca="1">OFFSET(Sheet3!$C$5,C105,$B$11)</f>
        <v>0</v>
      </c>
      <c r="G104" s="134">
        <f ca="1">MAX(OFFSET(Sheet3!$C$6:$J$6,C105,$B$11))</f>
        <v>0</v>
      </c>
      <c r="H104" s="134" t="e">
        <f ca="1">AVERAGE(OFFSET(Sheet3!$C$6:$J$6,C105,$B$11))</f>
        <v>#DIV/0!</v>
      </c>
      <c r="I104" s="134">
        <f ca="1">MIN(OFFSET(Sheet3!$C$6:$J$6,C105,$B$11))</f>
        <v>0</v>
      </c>
      <c r="J104" s="167">
        <f ca="1">(MAX(OFFSET(Sheet3!$C$7:$J$7,C105,$B$11)))/86400</f>
        <v>0</v>
      </c>
      <c r="K104" s="167" t="e">
        <f ca="1">(AVERAGE(OFFSET(Sheet3!$C$7:$J$7,C105,$B$11)))/86400</f>
        <v>#DIV/0!</v>
      </c>
      <c r="L104" s="167">
        <f ca="1">(MIN(OFFSET(Sheet3!$C$7:$J$7,C105,$B$11)))/86400</f>
        <v>0</v>
      </c>
      <c r="M104" s="134">
        <f ca="1">MAX(OFFSET(Sheet3!$C$8:$J$8,C105,$B$11))</f>
        <v>0</v>
      </c>
      <c r="N104" s="134">
        <f ca="1">(OFFSET(Sheet3!$K$8,C105,$B$11))</f>
        <v>0</v>
      </c>
      <c r="O104" s="134">
        <f ca="1">MIN(OFFSET(Sheet3!$C$8:$J$8,C105,$B$11))</f>
        <v>0</v>
      </c>
    </row>
    <row r="105" spans="3:15" x14ac:dyDescent="0.25">
      <c r="C105" s="134">
        <v>400</v>
      </c>
    </row>
  </sheetData>
  <mergeCells count="6">
    <mergeCell ref="M2:O2"/>
    <mergeCell ref="D2:D3"/>
    <mergeCell ref="E2:E3"/>
    <mergeCell ref="F2:F3"/>
    <mergeCell ref="G2:I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Sheet1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</vt:vector>
  </TitlesOfParts>
  <Manager/>
  <Company>Johns Hopkins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Healy</dc:creator>
  <cp:keywords/>
  <dc:description/>
  <cp:lastModifiedBy>nzahradka</cp:lastModifiedBy>
  <cp:revision/>
  <cp:lastPrinted>2017-05-15T15:21:17Z</cp:lastPrinted>
  <dcterms:created xsi:type="dcterms:W3CDTF">2016-09-20T17:11:17Z</dcterms:created>
  <dcterms:modified xsi:type="dcterms:W3CDTF">2018-11-07T18:32:45Z</dcterms:modified>
  <cp:category/>
  <cp:contentStatus/>
</cp:coreProperties>
</file>